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Angalvis\Documents\ANDRES 2023\SEGUIMIENTOS 2024\PAAC 2023 III CUATRIM\ENVIO\"/>
    </mc:Choice>
  </mc:AlternateContent>
  <xr:revisionPtr revIDLastSave="0" documentId="8_{74A6DA39-E245-4CCF-896C-0425F97E55B5}" xr6:coauthVersionLast="47" xr6:coauthVersionMax="47" xr10:uidLastSave="{00000000-0000-0000-0000-000000000000}"/>
  <workbookProtection workbookAlgorithmName="SHA-512" workbookHashValue="bc8SiFBv9/rsQnhHtq/YglFh8mi8C6mN6JVXdqgeV8wb+jP5Rba74mEWyZHyXHPGJO98VsXri9xGE8geUesjGw==" workbookSaltValue="cRrM5j9IOs7RwgEfd4jutQ==" workbookSpinCount="100000" lockStructure="1"/>
  <bookViews>
    <workbookView xWindow="-120" yWindow="-120" windowWidth="20730" windowHeight="11040" tabRatio="821" xr2:uid="{00000000-000D-0000-FFFF-FFFF00000000}"/>
  </bookViews>
  <sheets>
    <sheet name="1.Riesgos" sheetId="1" r:id="rId1"/>
    <sheet name="2.Racionalización" sheetId="3" r:id="rId2"/>
    <sheet name="3.Rendición de cuentas" sheetId="4" r:id="rId3"/>
    <sheet name="4.Atención al ciudadano" sheetId="5" r:id="rId4"/>
    <sheet name="5.Transparencia" sheetId="6" r:id="rId5"/>
    <sheet name="6. Iniciativas Adicionales" sheetId="8" r:id="rId6"/>
  </sheets>
  <definedNames>
    <definedName name="_xlnm._FilterDatabase" localSheetId="0" hidden="1">'1.Riesgos'!$A$5:$Q$22</definedName>
    <definedName name="_xlnm._FilterDatabase" localSheetId="1" hidden="1">'2.Racionalización'!$A$5:$Q$5</definedName>
    <definedName name="_xlnm._FilterDatabase" localSheetId="2" hidden="1">'3.Rendición de cuentas'!$A$5:$O$20</definedName>
    <definedName name="_xlnm._FilterDatabase" localSheetId="3" hidden="1">'4.Atención al ciudadano'!$A$5:$K$42</definedName>
    <definedName name="_xlnm._FilterDatabase" localSheetId="4" hidden="1">'5.Transparencia'!$A$5:$T$15</definedName>
    <definedName name="_xlnm._FilterDatabase" localSheetId="5" hidden="1">'6. Iniciativas Adicionales'!$A$5:$O$15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5" i="6" l="1"/>
  <c r="S9" i="6" l="1"/>
  <c r="U22" i="1" l="1"/>
  <c r="S17" i="5"/>
  <c r="S10" i="5"/>
  <c r="S13" i="8"/>
  <c r="S34" i="5"/>
  <c r="U19" i="1"/>
  <c r="S32" i="5"/>
  <c r="S11" i="8"/>
  <c r="S15" i="8"/>
  <c r="S9" i="8"/>
  <c r="S6" i="8"/>
  <c r="Q15" i="8"/>
  <c r="S12" i="8"/>
  <c r="S10" i="8"/>
  <c r="S7" i="8"/>
  <c r="Q42" i="5"/>
  <c r="H42" i="5"/>
  <c r="J42" i="5"/>
  <c r="S41" i="5"/>
  <c r="S40" i="5"/>
  <c r="S39" i="5"/>
  <c r="S38" i="5"/>
  <c r="S37" i="5"/>
  <c r="S36" i="5"/>
  <c r="S35" i="5"/>
  <c r="S33" i="5"/>
  <c r="N32" i="5"/>
  <c r="S31" i="5"/>
  <c r="S30" i="5"/>
  <c r="S16" i="5"/>
  <c r="S15" i="5"/>
  <c r="S29" i="5"/>
  <c r="S28" i="5"/>
  <c r="S27" i="5"/>
  <c r="S20" i="5"/>
  <c r="S7" i="5"/>
  <c r="S26" i="5"/>
  <c r="S24" i="5"/>
  <c r="S23" i="5"/>
  <c r="S22" i="5"/>
  <c r="S21" i="5"/>
  <c r="S19" i="5"/>
  <c r="S18" i="5"/>
  <c r="S14" i="5"/>
  <c r="S13" i="5"/>
  <c r="S12" i="5"/>
  <c r="S11" i="5"/>
  <c r="S9" i="5"/>
  <c r="S8" i="5"/>
  <c r="S6" i="5"/>
  <c r="U9" i="3"/>
  <c r="S9" i="3"/>
  <c r="S19" i="4"/>
  <c r="Q19" i="4"/>
  <c r="S18" i="4"/>
  <c r="S17" i="4"/>
  <c r="S16" i="4"/>
  <c r="S15" i="4"/>
  <c r="S14" i="4"/>
  <c r="S13" i="4"/>
  <c r="S22" i="1"/>
  <c r="S10" i="4"/>
  <c r="S9" i="4"/>
  <c r="S8" i="4"/>
  <c r="S7" i="4"/>
  <c r="S6" i="4"/>
  <c r="U8" i="3"/>
  <c r="S42" i="5" l="1"/>
  <c r="U6" i="3"/>
  <c r="U21" i="1"/>
  <c r="U20" i="1"/>
  <c r="U18" i="1"/>
  <c r="U16" i="1"/>
  <c r="U14" i="1"/>
  <c r="U15" i="1"/>
  <c r="U13" i="1"/>
  <c r="U12" i="1"/>
  <c r="U11" i="1"/>
  <c r="U10" i="1"/>
  <c r="U9" i="1"/>
  <c r="U7" i="1"/>
  <c r="U8" i="1"/>
  <c r="U6" i="1"/>
  <c r="N19" i="4"/>
  <c r="L19" i="4"/>
  <c r="N15" i="8"/>
  <c r="L15" i="8"/>
  <c r="L15" i="6"/>
  <c r="N42" i="5"/>
  <c r="P22" i="1"/>
  <c r="N22" i="1"/>
  <c r="L18" i="5"/>
  <c r="L42" i="5" s="1"/>
</calcChain>
</file>

<file path=xl/sharedStrings.xml><?xml version="1.0" encoding="utf-8"?>
<sst xmlns="http://schemas.openxmlformats.org/spreadsheetml/2006/main" count="1265" uniqueCount="940">
  <si>
    <t>PLAN ANTICORRUPCIÓN Y DE ATENCIÓN AL CIUDADANO 2023</t>
  </si>
  <si>
    <t>Componente 1: Mapa de riesgos de corrupción y medidas para mitigar los riesgos</t>
  </si>
  <si>
    <t>Seguimiento Segunda linea de Defensa 
Primer Cuatrimestre</t>
  </si>
  <si>
    <t xml:space="preserve">Observación </t>
  </si>
  <si>
    <t>Seguimiento Tercera linea de Defensa OCI
Primer Cuatrimestre</t>
  </si>
  <si>
    <t>Seguimiento Segunda linea de Defensa 
Segundo Cuatrimestre</t>
  </si>
  <si>
    <t>Seguimiento Tercera linea de Defensa OCI
Segundo Cuatrimestre</t>
  </si>
  <si>
    <t>Primera Línea de Defensa 
Tercer Cuatrimestre</t>
  </si>
  <si>
    <t>Seguimiento Segunda Línea de Defensa 
Tercer Cuatrimestre</t>
  </si>
  <si>
    <t>Seguimiento Tercera Línea de Defensa OCI
Tercer Cuatrimestre</t>
  </si>
  <si>
    <t>Subcomponente</t>
  </si>
  <si>
    <t>Acción</t>
  </si>
  <si>
    <t>Meta o Producto</t>
  </si>
  <si>
    <t>Indicador</t>
  </si>
  <si>
    <t xml:space="preserve">Responsable </t>
  </si>
  <si>
    <t>Fecha programada</t>
  </si>
  <si>
    <t>Avance Cuantitativo</t>
  </si>
  <si>
    <t>Avance Cualitativo</t>
  </si>
  <si>
    <t>OBSERVACIONES</t>
  </si>
  <si>
    <t>Subcomponente - Proceso 1:
Política de Administración de Riesgos</t>
  </si>
  <si>
    <t>1.1</t>
  </si>
  <si>
    <t>Solicitar al Departamento Administrativo de la Función Pública DAFP, capacitación en la Guía de Administración del Riesgo Vigente .</t>
  </si>
  <si>
    <t>Una (1) solicitud realizada</t>
  </si>
  <si>
    <t>Número de capacitaciones realizadas/Número de capacitaciones programadas</t>
  </si>
  <si>
    <t>Oficina Asesora de Planeación.</t>
  </si>
  <si>
    <t xml:space="preserve">Se hace la solicitud correspondiente el día 6/03/2023. 
Se adjunta trazabilidad de las comunicaciones sostenida con la DAFP y la ESAP  Link: https://coldeportes-my.sharepoint.com/personal/jscastro_mindeporte_gov_co/_layouts/15/onedrive.aspx?id=%2Fsites%2Foficinaasesoraplaneacion%2FDocumentos%20compartidos%2FOAP%2F2%2E%20GIT%20Planeaci%C3%B3n%20y%20Gesti%C3%B3n%2FVigencia%202023%2F9%2E%20Planes%20PAAC%20%2D%20PAI%2F1%2E%20PAAC%5F2023%2F1%2E%20Primer%20seguimiento%20Plan%20Anticorrupcion%20y%20atencion%20al%20Ciudadano%20%5F2023%2F1%2E%20Riesgos&amp;listurl=https%3A%2F%2Fcoldeportes%2Esharepoint%2Ecom%2Fsites%2Foficinaasesoraplaneacion%2FDocumentos%20compartidos&amp;viewid=4730f7e4%2Df92c%2D4902%2D9b0e%2Da4b5eb0bd3fe&amp;view=0
</t>
  </si>
  <si>
    <t xml:space="preserve">Se solicitó capacitación al DAFP sobre identificación de riesgos y diseño de controles, mediante radicado No. 20239000673042 de la función Publica el 7 de julio de 2023, visible en el siguiente enlace:
https://coldeportes.sharepoint.com/:b:/r/sites/oficinaasesoraplaneacion/Documentos%20compartidos/OAP/2.%20GIT%20Planeaci%C3%B3n%20y%20Gesti%C3%B3n/Vigencia%202023/9.%20PAAC_2023/2.%20Segundo%20seguimiento%20Plan%20Anticorrupcion%20y%20atencion%20al%20Ciudadano%20_2023/1.%20Riesgos/Solicitud%20Capacitaci%C3%B3n%20Riesgos%20-%20DAFP.pdf?csf=1&amp;web=1&amp;e=DNpqqn
Nota: se recibio confirmación a través de correo electronico para realizar la jornada de capacitacion el 23 de agosto de 2023, pero se canceló por motivos de fuerza mayor expuestos por el DAFP relacionados con el evento sismico que se presento en el país el pasado 17 de agosto de los corrientes.
</t>
  </si>
  <si>
    <t>Se solicitó capacitación al DAFP sobre identificación de riesgos y diseño de controles, mediante radicado No. 20239000673042 de la función Publica el 7 de julio de 2023,  y se recibió capacitación en las instalaciones del Instituto Geologico Colombiano el 6 de septiembre de 2023; visible en el siguiente enlace:
https://coldeportes.sharepoint.com/:b:/r/sites/oficinaasesoraplaneacion/Documentos%20compartidos/OAP/2.%20GIT%20Planeaci%C3%B3n%20y%20Gesti%C3%B3n/Vigencia%202023/09.%20PAAC_2023/3.%20Tercer%20seguimiento%20Plan%20Anticorrupci%C3%B3n%20y%20Atenci%C3%B3n%20al%20Ciudadano_2023/1.%20Riesgos/1.1.%20Solicitud%20Capacitaci%C3%B3n%20Riesgos%20-%20DAFP.pdf?csf=1&amp;web=1&amp;e=L6EHjv
https://coldeportes.sharepoint.com/:b:/r/sites/oficinaasesoraplaneacion/Documentos%20compartidos/OAP/2.%20GIT%20Planeaci%C3%B3n%20y%20Gesti%C3%B3n/Vigencia%202023/09.%20PAAC_2023/3.%20Tercer%20seguimiento%20Plan%20Anticorrupci%C3%B3n%20y%20Atenci%C3%B3n%20al%20Ciudadano_2023/1.%20Riesgos/1.1.%20Lista%20asistencia%20capacitaci%C3%B3n%20Riesgos%20y%20Controles-DAFP.pdf?csf=1&amp;web=1&amp;e=55ETY1</t>
  </si>
  <si>
    <t>Se recibio capacitación brindada a los enlaces de riesgos por parte del DAFP sobre identificación de riesgos (inclusive Riesgos Fiscales) y valoración de controles, en las instalaciones del Instituto Geologico Colombiano el pasado 6 de septiembre de  2023. Se evidencia en los siguientes enlaces:
https://coldeportes.sharepoint.com/:b:/r/sites/oficinaasesoraplaneacion/Documentos%20compartidos/OAP/2.%20GIT%20Planeaci%C3%B3n%20y%20Gesti%C3%B3n/Vigencia%202023/09.%20PAAC_2023/3.%20Tercer%20seguimiento%20Plan%20Anticorrupci%C3%B3n%20y%20Atenci%C3%B3n%20al%20Ciudadano_2023/1.%20Riesgos/1.1.%20Solicitud%20Capacitaci%C3%B3n%20Riesgos%20-%20DAFP.pdf?csf=1&amp;web=1&amp;e=L6EHjv
https://coldeportes.sharepoint.com/:b:/r/sites/oficinaasesoraplaneacion/Documentos%20compartidos/OAP/2.%20GIT%20Planeaci%C3%B3n%20y%20Gesti%C3%B3n/Vigencia%202023/09.%20PAAC_2023/3.%20Tercer%20seguimiento%20Plan%20Anticorrupci%C3%B3n%20y%20Atenci%C3%B3n%20al%20Ciudadano_2023/1.%20Riesgos/1.1.%20Lista%20asistencia%20capacitaci%C3%B3n%20Riesgos%20y%20Controles-DAFP.pdf?csf=1&amp;web=1&amp;e=55ETY1
La actividad se cumplió en 100%.</t>
  </si>
  <si>
    <t>1.2</t>
  </si>
  <si>
    <t>Realizar capacitación  en la Guía de Administración del Riesgo Vigente .</t>
  </si>
  <si>
    <t>Un (1) Listado de Asistencia</t>
  </si>
  <si>
    <t>Número de socializaciones realizadas/Número de socializaciones programadas</t>
  </si>
  <si>
    <t>Se realizó capacitación sobre la Guía para la Administración del Riesgo y el diseño de controles en entidades públicas versión 6 
el 29/03/2023
Se adjunta 
Informe de asistencia de la capacitación y la presentación utilizada "1.2. Capacitación_Administración del Riesgo" pdf.
Link:
https://coldeportes.sharepoint.com/:x:/r/sites/oficinaasesoraplaneacion/_layouts/15/Doc.aspx?sourcedoc=%7BF6B0E106-6113-44DD-A980-7AB55B0D22F8%7D&amp;file=Informe%20de%20asistencia%20Capacitacion%203-29-23.csv&amp;action=default&amp;mobileredirect=true</t>
  </si>
  <si>
    <t>Se evidencia listado de asistencia del 29/03/2023 con la participación de 16 personas en el Tema: Primera mesa de mapa de riesgos-Capacitación</t>
  </si>
  <si>
    <t>La actividad se desarrolló en el primer cuatrimestre.</t>
  </si>
  <si>
    <t>1.3</t>
  </si>
  <si>
    <t>Socializar la Política y el procedimiento de Administración del Riesgo del Ministerio del Deporte.</t>
  </si>
  <si>
    <t xml:space="preserve">Emisión de dos (2) piezas de comunicación Entérate </t>
  </si>
  <si>
    <t>Número de piezas emitidas/Número de piezas proyectadas en el año</t>
  </si>
  <si>
    <t xml:space="preserve">Esta actividad no se ha iniciado </t>
  </si>
  <si>
    <t>Teniendo presente la necesidad de conocer el estado del riesgo actual del ministerio y conforme a las solicitud que se adeltanta ante la DAFP y la ESAP, se solicita ajustar la fecha para realizar esta actividad.</t>
  </si>
  <si>
    <t>La actividad esta programada para el segundo cuatrimestre de 2023</t>
  </si>
  <si>
    <t>Se efectuó socialización de la Política de Administración de Riesgos a través de pieza grafica en la intranet institucional, el 25 de mayo de 2023, se visualiza en el siguiente enlace: 
https://coldeportes.sharepoint.com/:i:/r/sites/oficinaasesoraplaneacion/Documentos%20compartidos/OAP/2.%20GIT%20Planeaci%C3%B3n%20y%20Gesti%C3%B3n/Vigencia%202023/9.%20PAAC_2023/2.%20Segundo%20seguimiento%20Plan%20Anticorrupcion%20y%20atencion%20al%20Ciudadano%20_2023/1.%20Riesgos/1.3.%20Captura%20Pieza%20gr%C3%A1fica%20Socializaci%C3%B3n%20Pol%C3%ADtica%20Administraci%C3%B3n%20de%20Riesgos.JPG?csf=1&amp;web=1&amp;e=HXP1cE</t>
  </si>
  <si>
    <t>Se evidencia 1 pieza de comunicación con la socialización de la Política de Administración del Riesgo en la Intranet.</t>
  </si>
  <si>
    <t>Se efectuó socialización de la Política de Administración de Riesgos a través de pieza grafica en la intranet institucional, el 25 de mayo de 2023, y mediante correo electronico institucional de  2 de agosto de 2023, se visualiza en el siguiente enlace: 
https://coldeportes.sharepoint.com/:i:/r/sites/oficinaasesoraplaneacion/Documentos%20compartidos/OAP/2.%20GIT%20Planeaci%C3%B3n%20y%20Gesti%C3%B3n/Vigencia%202023/09.%20PAAC_2023/3.%20Tercer%20seguimiento%20Plan%20Anticorrupci%C3%B3n%20y%20Atenci%C3%B3n%20al%20Ciudadano_2023/1.%20Riesgos/1.3.%20Socializaci%C3%B3n%20Pol%C3%ADtica%20Administraci%C3%B3n%20de%20Riesgos.png?csf=1&amp;web=1&amp;e=MOLPzn
https://coldeportes.sharepoint.com/:b:/r/sites/oficinaasesoraplaneacion/Documentos%20compartidos/OAP/2.%20GIT%20Planeaci%C3%B3n%20y%20Gesti%C3%B3n/Vigencia%202023/09.%20PAAC_2023/3.%20Tercer%20seguimiento%20Plan%20Anticorrupci%C3%B3n%20y%20Atenci%C3%B3n%20al%20Ciudadano_2023/1.%20Riesgos/1.3.%20Socializaci%C3%B3n%20pol%C3%ADtica%20Administraci%C3%B3n%20del%20Riesgo%20-%202023.pdf?csf=1&amp;web=1&amp;e=t5BfQG</t>
  </si>
  <si>
    <t>1.4</t>
  </si>
  <si>
    <t>Revisar y /o actualizar el mapa de aseguramiento del Ministerio del Deporte</t>
  </si>
  <si>
    <t>Un (1) acta de la revisión realizada.</t>
  </si>
  <si>
    <t>Número de actas de la revisión realizada/Número de actas de sesiones de revisión programadas</t>
  </si>
  <si>
    <t>Esta actividad será reportada en los siguientes seguimientos cuatrimestrales</t>
  </si>
  <si>
    <t xml:space="preserve">Se efectuó cambio al Mapa de Aseguramiento ajustando las funciones 4, 6, 17 y 18 y condenzandolas en la función No 4; modificación que será presentada ante el  Comité Institucional de Cordinación de Control Interno para aprobación, se visualiza en el siguiente enlace: 
https://coldeportes.sharepoint.com/:p:/r/sites/oficinaasesoraplaneacion/Documentos%20compartidos/OAP/2.%20GIT%20Planeaci%C3%B3n%20y%20Gesti%C3%B3n/Vigencia%202023/9.%20PAAC_2023/2.%20Segundo%20seguimiento%20Plan%20Anticorrupcion%20y%20atencion%20al%20Ciudadano%20_2023/1.%20Riesgos/1.4.%20Presentaci%C3%B3n%20para%20Comit%C3%A9%20de%20Control%20Interno.pptx?d=w52d838bfa97d46dcb55fa1d7c35a48d5&amp;csf=1&amp;web=1&amp;e=vwnqHG
</t>
  </si>
  <si>
    <t>Se evidencia acta de presentación del Comité Institucional de Control Interno  a llevarse a cabo el día 4 de septiembre, donde se observa en el Numeral 5 .Presenta modificación de mapa de aseguramiento vigencia 2023​.</t>
  </si>
  <si>
    <t>Se efectuó cambio al Mapa de Aseguramiento ajustando las funciones 4, 6, 17 y 18 y condenzandolas en la función No 4; aprobado en el  Comité Institucional de Cordinación de Control Interno para aprobación, se visualiza en el siguiente enlace: 
https://coldeportes.sharepoint.com/:x:/r/sites/oficinaasesoraplaneacion/Documentos%20compartidos/OAP/2.%20GIT%20Planeaci%C3%B3n%20y%20Gesti%C3%B3n/Vigencia%202023/09.%20PAAC_2023/3.%20Tercer%20seguimiento%20Plan%20Anticorrupci%C3%B3n%20y%20Atenci%C3%B3n%20al%20Ciudadano_2023/1.%20Riesgos/1.4.%20Mapa%20de%20Aseguramiento.xlsm?d=w52f08d455f9a4f809c5d1b5eab809f60&amp;csf=1&amp;web=1&amp;e=8LaDkI</t>
  </si>
  <si>
    <t>Se efectuó cambio al Mapa de Aseguramiento ajustando las funciones 4, 6, 17 y 18 y condenzandolas en la función No 4; modificación que será presentada ante el  Comité Institucional de Cordinación de Control Interno para aprobación, se visualiza en el siguiente enlace: 
https://coldeportes.sharepoint.com/:x:/r/sites/oficinaasesoraplaneacion/Documentos%20compartidos/OAP/2.%20GIT%20Planeaci%C3%B3n%20y%20Gesti%C3%B3n/Vigencia%202023/09.%20PAAC_2023/3.%20Tercer%20seguimiento%20Plan%20Anticorrupci%C3%B3n%20y%20Atenci%C3%B3n%20al%20Ciudadano_2023/1.%20Riesgos/1.4.%20Mapa%20de%20Aseguramiento.xlsm?d=w52f08d455f9a4f809c5d1b5eab809f60&amp;csf=1&amp;web=1&amp;e=8LaDkI</t>
  </si>
  <si>
    <t>1.5</t>
  </si>
  <si>
    <t>Someter a aprobación los cambios realizados al mapa de aseguramiento del Ministerio del Deporte en el Comité Institucional de Control Interno.</t>
  </si>
  <si>
    <t>Número de actas de reunión emitidas/Número de actas de reunión programadas</t>
  </si>
  <si>
    <t>Esta actividad será reportada los siguientes seguimientos cuatrimestrales</t>
  </si>
  <si>
    <t xml:space="preserve"> En sesión del 4 de septiembre de 2023, se presentó para aprobacion de los miembros del Comité Institucional de Cordinación de Control Interno la aprobación los cambios al Mapa de aseguramiento, se visualiza en el siguiente enlace:
https://coldeportes.sharepoint.com/:p:/r/sites/oficinaasesoraplaneacion/Documentos%20compartidos/OAP/2.%20GIT%20Planeaci%C3%B3n%20y%20Gesti%C3%B3n/Vigencia%202023/9.%20PAAC_2023/2.%20Segundo%20seguimiento%20Plan%20Anticorrupci%C3%B3n%20y%20Atenci%C3%B3n%20al%20Ciudadano%20_2023/1.%20Riesgos/1.4.%20Presentaci%C3%B3n%20para%20Comit%C3%A9%20de%20Control%20Interno.pptx?d=w5dda3847cdf945fa8fd7afcc0eabf860&amp;csf=1&amp;web=1&amp;e=eBGNgJ</t>
  </si>
  <si>
    <t xml:space="preserve">Se evidencia correos electrónicos con Solicitud de inclusión y  aprobación de  cambios en el Mapa de Aseguramiento en la sesión del Comité Institucional de Control Interno. </t>
  </si>
  <si>
    <t xml:space="preserve"> En sesión del 4 de septiembre de 2023, se presentó para aprobacion de los miembros del Comité Institucional de Cordinación de Control Interno la aprobación los cambios al Mapa de aseguramiento, se visualiza en el siguiente enlace:
https://coldeportes.sharepoint.com/:b:/r/sites/oficinaasesoraplaneacion/Documentos%20compartidos/OAP/2.%20GIT%20Planeaci%C3%B3n%20y%20Gesti%C3%B3n/Vigencia%202023/09.%20PAAC_2023/3.%20Tercer%20seguimiento%20Plan%20Anticorrupci%C3%B3n%20y%20Atenci%C3%B3n%20al%20Ciudadano_2023/1.%20Riesgos/1.4.%20Acta%20comit%C3%A9%20Institucional%20Coordinaci%C3%B3n%20Control%20Interno%20No.%204.pdf?csf=1&amp;web=1&amp;e=kLgl9E</t>
  </si>
  <si>
    <t>1.6</t>
  </si>
  <si>
    <t>Socializar la actualización del mapa de aseguramiento en el Ministerio del Deporte.</t>
  </si>
  <si>
    <t xml:space="preserve">Emisión de una(1) pieza de comunicación Entérate </t>
  </si>
  <si>
    <t>ESta actividad no ha iniciado. (Pendiente aprobación cambios a Mapa de Aseguramiento)</t>
  </si>
  <si>
    <t xml:space="preserve">No se evidencia del cumplimiento de la actividad. </t>
  </si>
  <si>
    <t>Se publicó pieza gráfica en la intranet para socializar actualización del mapa de aseguramiento del Ministerio del Deporte, a través de la intranet  el 4 de septiembre de 2023, visible en el siguiente enlace:
https://coldeportes.sharepoint.com/:b:/r/sites/oficinaasesoraplaneacion/Documentos%20compartidos/OAP/2.%20GIT%20Planeaci%C3%B3n%20y%20Gesti%C3%B3n/Vigencia%202023/09.%20PAAC_2023/3.%20Tercer%20seguimiento%20Plan%20Anticorrupci%C3%B3n%20y%20Atenci%C3%B3n%20al%20Ciudadano_2023/1.%20Riesgos/1.6.%20Socializaci%C3%B3n%20Mapa%20de%20Aseguramiento.pdf?csf=1&amp;web=1&amp;e=JRt3Vd</t>
  </si>
  <si>
    <t>Se realizó socialización de la actualización del mapa de aseguramiento a través de la intranet del ministerio del Deporte, se visualiza en el siguiente enlace:
https://coldeportes.sharepoint.com/:b:/r/sites/oficinaasesoraplaneacion/Documentos%20compartidos/OAP/2.%20GIT%20Planeaci%C3%B3n%20y%20Gesti%C3%B3n/Vigencia%202023/09.%20PAAC_2023/3.%20Tercer%20seguimiento%20Plan%20Anticorrupci%C3%B3n%20y%20Atenci%C3%B3n%20al%20Ciudadano_2023/1.%20Riesgos/1.6.%20Socializaci%C3%B3n%20Mapa%20de%20Aseguramiento.pdf?csf=1&amp;web=1&amp;e=JRt3Vd</t>
  </si>
  <si>
    <t>Subcomponente - Proceso 2:
 Construcción del Mapa de Riesgos de Corrupción</t>
  </si>
  <si>
    <t>2.1</t>
  </si>
  <si>
    <t>Formular el mapa de riesgos institucional de corrupción de la vigencia 2023.</t>
  </si>
  <si>
    <t>Un (1) mapa de Riesgos de Corrupción Institucional 2023</t>
  </si>
  <si>
    <t>Número de documentos formulados / Número de documentos proyectados</t>
  </si>
  <si>
    <t>Líderes de Proceso / Oficina Asesora de Planeación</t>
  </si>
  <si>
    <t>Se formuló el mapa de riesgos institucional de corrupción de la vigencia 2023 MRC durante el mes de abril y fue consolidado y publicado el dia 5/05/2023. Se adjunta :
2.1 Mapa_Riesgos_Corrupción_MinDeporte_2023
Link pagina web:
https://view.officeapps.live.com/op/view.aspx?src=https%3A%2F%2Fwww.mindeporte.gov.co%2Frecursos_user%2F2023%2FPlaneaci%25C3%25B3n%2FMayo%2FMapa_Riesgos_Corrupci%25C3%25B3n_MinDeporte_2023..xlsx&amp;wdOrigin=BROWSELINK</t>
  </si>
  <si>
    <t>No se ha publicado porque no tenia aprobaciòn del Comitè de Gestiòn y Desempeño</t>
  </si>
  <si>
    <t>Se evidencia el  mapa de Riesgos de Corrupción Institucional 2023 en el enlace de la página web de Mindeporte https://www.mindeporte.gov.co/planeacion-gestion-control/modelo-integrado-planeacion-gestion/planeacion/corto-plazo-1/plan-anticorrupcion-atencion-al-ciudadano/ano-2023, sin embargo, no se observa en la página web  la fecha de publicación y al verificar con la OAP se reporta que fue publicado el 05/05/2023.</t>
  </si>
  <si>
    <t>Se formuló el mapa de riesgos de corrupción de la vigencia 2023 MRC durante el mes de abril y fue consolidado y publicado en la página web el dia 5/05/2023. Se adjunta :
https://www.mindeporte.gov.co/planeacion-gestion-control/modelo-integrado-planeacion-gestion/planeacion/corto-plazo-1/plan-anticorrupcion-atencion-al-ciudadano/ano-2023/mapa-riesgos-corrupcion</t>
  </si>
  <si>
    <t>Se evidencia publicación del Mapa de Riesgos en la página web institucional y su modificación en Versión 2 a la fecha del presente seguimiento.</t>
  </si>
  <si>
    <t>Se formuló el mapa de riesgos de corrupción en el primer cuatrimestre de la vigencia 2023, se evidencia en el siguiente enlace: 
https://www.mindeporte.gov.co/planeacion-gestion-control/modelo-integrado-planeacion-gestion/planeacion/corto-plazo-1/plan-anticorrupcion-atencion-al-ciudadano/ano-2023/mapa-riesgos-corrupcion</t>
  </si>
  <si>
    <t>2.2</t>
  </si>
  <si>
    <t>Brindar apoyo y asesoría en la identificación y valoración de riesgos de corrupción a los procesos de la Entidad, de acuerdo con lo requerimientos recibidos.</t>
  </si>
  <si>
    <t>Mesas de tabajo realizadas de acuerdo a lo requerido por los procesos de la Entidad</t>
  </si>
  <si>
    <t>Número de mesas de trabajo realizadas / Número de requerimentos recibidos</t>
  </si>
  <si>
    <t>Oficina Asesora de Planeación</t>
  </si>
  <si>
    <t>Se brindó apoyo y asesoria en la identificación y/o valoración de riesgos de corrupción a procesos del Ministerio, confome a lor requerimientos recibidos durante el mes de abril y fue consolidado y publicado el dia 5/05/2023. Se adjunta :
2.1 Mapa_Riesgos_Corrupción_MinDeporte_2023.
link: https://view.officeapps.live.com/op/view.aspx?src=https%3A%2F%2Fwww.mindeporte.gov.co%2Frecursos_user%2F2023%2FPlaneaci%25C3%25B3n%2FMayo%2FMapa_Riesgos_Corrupci%25C3%25B3n_MinDeporte_2023..xlsx&amp;wdOrigin=BROWSELINK</t>
  </si>
  <si>
    <r>
      <t>La evidencia relacionada corresponde al mapa de riesgos de corrupción de la entidad y no al producto "</t>
    </r>
    <r>
      <rPr>
        <i/>
        <sz val="11"/>
        <color indexed="8"/>
        <rFont val="Calibri"/>
        <family val="2"/>
      </rPr>
      <t xml:space="preserve">Mesas de trabajo realizadas de acuerdo a lo requerido por los procesos de la Entidad" </t>
    </r>
  </si>
  <si>
    <t>Se brindó apoyo y asesoria en la identificación y/o valoración de riesgos de corrupción a procesos del Ministerio, confome a lor requerimientos recibidos durante el mes de abril y fue consolidado y publicado el dia 5/05/2023. Se visualiza en el siguiente enlace:
https://coldeportes.sharepoint.com/:b:/r/sites/oficinaasesoraplaneacion/Documentos%20compartidos/OAP/2.%20GIT%20Planeaci%C3%B3n%20y%20Gesti%C3%B3n/Vigencia%202023/9.%20PAAC_2023/2.%20Segundo%20seguimiento%20Plan%20Anticorrupcion%20y%20atencion%20al%20Ciudadano%20_2023/1.%20Riesgos/2.2%20Asistencias%20Reuniones%20Abril%202023.pdf?csf=1&amp;web=1&amp;e=4MKInH</t>
  </si>
  <si>
    <t>Se evidencia registro generado por el aplicativo Teams de las mesas realizadas en el primer cuatrimestre de 2023  (mes abril).</t>
  </si>
  <si>
    <t xml:space="preserve">Se brindó apoyo y asesoria en la identificación y/o valoración de riesgos de corrupción a procesos del Ministerio, confome a los requerimientos recibidos durante el mes de abril y fue consolidado y publicado el dia 5/05/2023. Se visualiza en el siguiente enlace:
https://coldeportes.sharepoint.com/:b:/r/sites/oficinaasesoraplaneacion/Documentos%20compartidos/OAP/2.%20GIT%20Planeaci%C3%B3n%20y%20Gesti%C3%B3n/Vigencia%202023/09.%20PAAC_2023/3.%20Tercer%20seguimiento%20Plan%20Anticorrupci%C3%B3n%20y%20Atenci%C3%B3n%20al%20Ciudadano_2023/1.%20Riesgos/2.2%20Asistencias%20Reuniones%20Abril%202023.pdf?csf=1&amp;web=1&amp;e=3oSqGJ
</t>
  </si>
  <si>
    <t xml:space="preserve">Se brindó apoyo y asesoria en la identificación y/o valoración de riesgos de corrupción a procesos del Ministerio, actividad que se desarrollo en el primer cuatrimestre de la vigencia                                                                                                                                                                                                                                                                                                                                                 . Se visualiza en el siguiente enlace:
https://coldeportes.sharepoint.com/:b:/r/sites/oficinaasesoraplaneacion/Documentos%20compartidos/OAP/2.%20GIT%20Planeaci%C3%B3n%20y%20Gesti%C3%B3n/Vigencia%202023/09.%20PAAC_2023/3.%20Tercer%20seguimiento%20Plan%20Anticorrupci%C3%B3n%20y%20Atenci%C3%B3n%20al%20Ciudadano_2023/1.%20Riesgos/2.2%20Asistencias%20Reuniones%20Abril%202023.pdf?csf=1&amp;web=1&amp;e=3oSqGJ
</t>
  </si>
  <si>
    <t xml:space="preserve">2.3 </t>
  </si>
  <si>
    <t>Actualizar los riesgos de corrupción de los procesos de acuerdo con la politica y procedimiento actualizados, asi como los resultados de la implementación de los planes de tratamiento definidos para los riesgos en caso de requerirse.</t>
  </si>
  <si>
    <t>Un (1) mapa de Riesgos de Corrupción Institucional actualizado</t>
  </si>
  <si>
    <t>Número de documento publicado / Número de documento proyectado</t>
  </si>
  <si>
    <t>Se actualizaron los riesgos catalogados como de corrupción de proceso del ministerio, conforme a la politica, procedimientos y normatividad vigente 
link: https://view.officeapps.live.com/op/view.aspx?src=https%3A%2F%2Fwww.mindeporte.gov.co%2Frecursos_user%2F2023%2FPlaneaci%25C3%25B3n%2FMayo%2FMapa_Riesgos_Corrupci%25C3%25B3n_MinDeporte_2023..xlsx&amp;wdOrigin=BROWSELINK</t>
  </si>
  <si>
    <t>33,3%</t>
  </si>
  <si>
    <r>
      <t xml:space="preserve">Se evidencia Un (1) mapa de Riesgos de Corrupción en el enlace de la página web institucional </t>
    </r>
    <r>
      <rPr>
        <i/>
        <sz val="11"/>
        <color indexed="8"/>
        <rFont val="Calibri"/>
        <family val="2"/>
      </rPr>
      <t>https://www.mindeporte.gov.co/planeacion-gestion-control/modelo-integrado-planeacion-gestion/planeacion/corto-plazo-1/plan-anticorrupcion-atencion-al-ciudadano/ano-2023</t>
    </r>
    <r>
      <rPr>
        <sz val="11"/>
        <color theme="1"/>
        <rFont val="Calibri"/>
        <family val="2"/>
        <scheme val="minor"/>
      </rPr>
      <t xml:space="preserve"> y de conformidad con el Procedimiento de Administración del  Riesgo CÓDIGO: DE-PD-011 se indica </t>
    </r>
    <r>
      <rPr>
        <i/>
        <sz val="11"/>
        <color indexed="8"/>
        <rFont val="Calibri"/>
        <family val="2"/>
      </rPr>
      <t>"actualizar cuando sea necesario, producto de los análisis realizados en los monitoreos periódicos por parte de las Líneas de Defensa".</t>
    </r>
  </si>
  <si>
    <t>Se actualizó y consolido el Mapa de Riesgos de Corrupción del ministerio del Deporte conforme a la politica de administración de riesgo y metodologia establecida por el DAFP, que fue publicado en la pagina web de la entidad, visible en el siguiente enlace: 
https://www.mindeporte.gov.co/planeacion-gestion-control/modelo-integrado-planeacion-gestion/planeacion/corto-plazo-1/plan-anticorrupcion-atencion-al-ciudadano/ano-2023/mapa-riesgos-corrupcion</t>
  </si>
  <si>
    <t xml:space="preserve">66.6% </t>
  </si>
  <si>
    <t xml:space="preserve">Se evidencia mapa de Riesgos de Corrupción actualizado en la página web institucional </t>
  </si>
  <si>
    <t>Se desarrollo la actividad en el primer cuatrimestre de la vigencia y se publico en la página web del ministerio del Deporte, visible en el siguiente enlace:
https://www.mindeporte.gov.co/planeacion-gestion-control/modelo-integrado-planeacion-gestion/planeacion/corto-plazo-1/plan-anticorrupcion-atencion-al-ciudadano/ano-2023/mapa-riesgos-corrupcion</t>
  </si>
  <si>
    <t xml:space="preserve">2.4 </t>
  </si>
  <si>
    <t>Presentar al CIGD el Contexto estratégico institucional 2022, de acuerdo a las solicitudes realizadas a los líderes de proceso.</t>
  </si>
  <si>
    <t>Contexto Institucional Actualizado</t>
  </si>
  <si>
    <t>Número de documento actualizado / Número de documentos proyectados</t>
  </si>
  <si>
    <t xml:space="preserve">Se solicita modificación de la vigencia a 2023 por error de transcripción. </t>
  </si>
  <si>
    <t>Se actualización el contexto estratégico institucional del Ministerio del Deporte y se encuentra pendiente de socializar al Comité Institucional de Gestión y Desempeño en la sesión del 4 de septiembre de 2023, se visualiza el documento en el siguiente enlace:
https://coldeportes.sharepoint.com/:b:/r/sites/oficinaasesoraplaneacion/Documentos%20compartidos/OAP/2.%20GIT%20Planeaci%C3%B3n%20y%20Gesti%C3%B3n/Vigencia%202023/9.%20PAAC_2023/2.%20Segundo%20seguimiento%20Plan%20Anticorrupcion%20y%20atencion%20al%20Ciudadano%20_2023/1.%20Riesgos/2.4.%20Informe%20contexto%20estrat%C3%A9gico%20institucional%202023.pdf?csf=1&amp;web=1&amp;e=FgHAzE</t>
  </si>
  <si>
    <t>Se actualización el contexto estratégico institucional del Ministerio del Deporte y se encuentra pendiente de socializar al Comité Institucional de Gestión y Desempeño en la sesión del 4 de septiembre de 2023, se visualiza el documento en el siguiente enlace: 
https://coldeportes.sharepoint.com/:b:/r/sites/oficinaasesoraplaneacion/Documentos%20compartidos/OAP/2.%20GIT%20Planeaci%C3%B3n%20y%20Gesti%C3%B3n/Vigencia%202023/09.%20PAAC_2023/3.%20Tercer%20seguimiento%20Plan%20Anticorrupci%C3%B3n%20y%20Atenci%C3%B3n%20al%20Ciudadano_2023/1.%20Riesgos/2.4.%20Informe%20contexto%20estrat%C3%A9gico%20institucional%202023.pdf?csf=1&amp;web=1&amp;e=gf7NoV</t>
  </si>
  <si>
    <t>Se desarrollo la actividad en el segundo cuatrimestre de la vigencia y se presento ante el comite CIGD el 6 de septiembre de 2023, visible en el siguiente enlace:
https://coldeportes.sharepoint.com/:b:/r/sites/oficinaasesoraplaneacion/Documentos%20compartidos/OAP/2.%20GIT%20Planeaci%C3%B3n%20y%20Gesti%C3%B3n/Vigencia%202023/09.%20PAAC_2023/3.%20Tercer%20seguimiento%20Plan%20Anticorrupci%C3%B3n%20y%20Atenci%C3%B3n%20al%20Ciudadano_2023/1.%20Riesgos/2.4.%20Informe%20contexto%20estrat%C3%A9gico%20institucional%202023.pdf?csf=1&amp;web=1&amp;e=gf7NoV</t>
  </si>
  <si>
    <t>Subcomponente - Proceso 3:
 Consulta y Divulgación</t>
  </si>
  <si>
    <t xml:space="preserve"> 3.1 </t>
  </si>
  <si>
    <t>Someter a consulta pública interna y externa el Mapa de Riesgos institucional de Corrupción de la vigencia 2023.</t>
  </si>
  <si>
    <t>Una (1) Pieza de comunicaciones internas y Una (1) Pieza en la página web</t>
  </si>
  <si>
    <t>Número de piezas emitidas/Número de piezas proyectadas</t>
  </si>
  <si>
    <t>Teniendo presente la publicación del MRC 2023, se solciita ajustar la fecha de esta actividad.</t>
  </si>
  <si>
    <t>No se evidencian soportes que den cuenta del cumplimiento de la actividad en la fecha programada.</t>
  </si>
  <si>
    <t>Se emitió pieza gráfica el 28 de agosto de 2023, que se publico en la intranet de la entidad con el Mapa de riesgos de corrupción del Ministerio del Deporte para la vigencia 2023, se visualiza en el siguiente enlace: 
https://coldeportes.sharepoint.com/:b:/r/sites/oficinaasesoraplaneacion/Documentos%20compartidos/OAP/2.%20GIT%20Planeaci%C3%B3n%20y%20Gesti%C3%B3n/Vigencia%202023/9.%20PAAC_2023/2.%20Segundo%20seguimiento%20Plan%20Anticorrupcion%20y%20atencion%20al%20Ciudadano%20_2023/1.%20Riesgos/3.1.%20Socializaci%C3%B3n%20Mapas%20de%20Riesgos%20de%20Corrupci%C3%B3n%20vigencia%202023.pdf?csf=1&amp;web=1&amp;e=l43bGz</t>
  </si>
  <si>
    <t>Se evidencia soporte de socialización de Mapas de Riesgos formulado para la vigencia 2023 en la intranet, sin embargo no se observa soportes que den cuenta de la consulta pública interna y externa el Mapa de Riesgos institucional de Corrupción de la vigencia 2023.</t>
  </si>
  <si>
    <t>Se emitió pieza gráfica el 28 de agosto de 2023, que se publico en la intranet de la entidad con el Mapa de riesgos de corrupción del Ministerio del Deporte para la vigencia 2023, se visualiza en el siguiente enlace: 
https://coldeportes.sharepoint.com/:b:/r/sites/oficinaasesoraplaneacion/Documentos%20compartidos/OAP/2.%20GIT%20Planeaci%C3%B3n%20y%20Gesti%C3%B3n/Vigencia%202023/09.%20PAAC_2023/3.%20Tercer%20seguimiento%20Plan%20Anticorrupci%C3%B3n%20y%20Atenci%C3%B3n%20al%20Ciudadano_2023/1.%20Riesgos/3.1.%20Socializaci%C3%B3n%20Mapas%20de%20Riesgos%20de%20Corrupci%C3%B3n%20vigencia%202023.pdf?csf=1&amp;web=1&amp;e=mTeNf5</t>
  </si>
  <si>
    <t>Se socializó el mapa de riesgos de corrupción vigencia 2023 del Ministerio del Deporte a traves de la intranet, se visualiza en el siguiente enlace:
https://coldeportes.sharepoint.com/:b:/r/sites/oficinaasesoraplaneacion/Documentos%20compartidos/OAP/2.%20GIT%20Planeaci%C3%B3n%20y%20Gesti%C3%B3n/Vigencia%202023/09.%20PAAC_2023/3.%20Tercer%20seguimiento%20Plan%20Anticorrupci%C3%B3n%20y%20Atenci%C3%B3n%20al%20Ciudadano_2023/1.%20Riesgos/3.1.%20Socializaci%C3%B3n%20Mapas%20de%20Riesgos%20de%20Corrupci%C3%B3n%20vigencia%202023.pdf?csf=1&amp;web=1&amp;e=mTeNf5</t>
  </si>
  <si>
    <t xml:space="preserve">3.2 </t>
  </si>
  <si>
    <t>Publicar el Mapa de Riesgos institucional de Corrupción de la vigencia 2023.</t>
  </si>
  <si>
    <t>Publicación en pagina web institucional</t>
  </si>
  <si>
    <t>Número de documento publicado / Número de documentos proyectados</t>
  </si>
  <si>
    <t>Se publica el Mapa de Riesgos de Corrupción MRC 2023 el dia 5/05/2023 
link publicación pagina web: https://view.officeapps.live.com/op/view.aspx?src=https%3A%2F%2Fwww.mindeporte.gov.co%2Frecursos_user%2F2023%2FPlaneaci%25C3%25B3n%2FMayo%2FMapa_Riesgos_Corrupci%25C3%25B3n_MinDeporte_2023..xlsx&amp;wdOrigin=BROWSELINK</t>
  </si>
  <si>
    <r>
      <t xml:space="preserve">Se evidencia la publicación del  mapa de Riesgos de Corrupción Institucional 2023 en el enlace de la página web de Mindeporte </t>
    </r>
    <r>
      <rPr>
        <i/>
        <sz val="11"/>
        <color indexed="8"/>
        <rFont val="Calibri"/>
        <family val="2"/>
      </rPr>
      <t>https://www.mindeporte.gov.co/planeacion-gestion-control/modelo-integrado-planeacion-gestion/planeacion/corto-plazo-1/plan-anticorrupcion-atencion-al-ciudadano/ano-2023</t>
    </r>
    <r>
      <rPr>
        <sz val="11"/>
        <color theme="1"/>
        <rFont val="Calibri"/>
        <family val="2"/>
        <scheme val="minor"/>
      </rPr>
      <t>, sin embargo no se observa en la página web  la fecha de publicación y al verificar con la OAP se reporte que fue publicado el 05/05/2023. No se evidecnia publicado el MRC en el aplicativo Isolucion para la vigencia 2023.</t>
    </r>
  </si>
  <si>
    <t>Se publicó el Mapa de Riesgos de Corrupción MRC 2023 el dia 5/05/2023, visible en el siguiente enlace:
https://www.mindeporte.gov.co/planeacion-gestion-control/modelo-integrado-planeacion-gestion/planeacion/corto-plazo-1/plan-anticorrupcion-atencion-al-ciudadano/ano-2023/mapa-riesgos-corrupcion</t>
  </si>
  <si>
    <t>Se evidencia cumplimiento de la actividad mediante publicación del 05/05/2023.</t>
  </si>
  <si>
    <t>Se cumplio la acción en el primer cuatrimestre de la vigencia 2023, se visualiza en el siguiente enlace:
https://www.mindeporte.gov.co/planeacion-gestion-control/modelo-integrado-planeacion-gestion/planeacion/corto-plazo-1/plan-anticorrupcion-atencion-al-ciudadano/ano-2023/mapa-riesgos-corrupcion</t>
  </si>
  <si>
    <t xml:space="preserve">3.3 </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</si>
  <si>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</si>
  <si>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Publicación en pagina web</t>
  </si>
  <si>
    <t>Número de documento publicado / Número de documentos que requieren actualizacion</t>
  </si>
  <si>
    <t>Se Actualizó el mapa de riesgos institucional de corrupción de la vigencia 2023 MRC, el cual esta publicado en el siguiente link: https://view.officeapps.live.com/op/view.aspx?src=https%3A%2F%2Fwww.mindeporte.gov.co%2Frecursos_user%2F2023%2FPlaneaci%25C3%25B3n%2FMayo%2FMapa_Riesgos_Corrupci%25C3%25B3n_MinDeporte_2023..xlsx&amp;wdOrigin=BROWSELINK</t>
  </si>
  <si>
    <t>Se evidencia Un (1) mapa de Riesgos de Corrupción en el enlace de la página web institucional. En el periodo reportado no ha requerido la actualización acorde a lo indicado por el proceso evaluado.  https://www.mindeporte.gov.co/planeacion-gestion-control/modelo-integrado-planeacion-gestion/planeacion/corto-plazo-1/plan-anticorrupcion-atencion-al-ciudadano/ano-2023 y de conformidad con el Procedimiento de Administración del  Riesgo CÓDIGO: DE-PD-011 se indica "actualizar cuando sea necesario, producto de los análisis realizados en los monitoreos periódicos por parte de las Líneas de Defensa".
Se recomienda publicar el MRC en el aplicativo Isolucion en el link destinado para tal fin.</t>
  </si>
  <si>
    <t>En el segundo cuatrimestre no solicito ajustes por parte de los lideres de proceso sobre el Mapa de riesgos de corrupción, se tiene la actualización de la matriz efectuada en el primer cuatrimestres que se visualiza en el siguiente enlace: 
https://www.mindeporte.gov.co/planeacion-gestion-control/modelo-integrado-planeacion-gestion/planeacion/corto-plazo-1/plan-anticorrupcion-atencion-al-ciudadano/ano-2023/mapa-riesgos-corrupcion</t>
  </si>
  <si>
    <t>Se evidencia Un (1) mapa de Riesgos de Corrupción en el enlace de la página web institucional. En el periodo reportado no ha requerido la actualización acorde a lo indicado por el proceso evaluado.</t>
  </si>
  <si>
    <t>En el tercer cuatrimestre no solicito ajustes por parte de los lideres de proceso sobre el Mapa de riesgos de corrupción, se tiene la actualización de la matriz efectuada en el primer cuatrimestres que se visualiza en el siguiente enlace: 
https://www.mindeporte.gov.co/planeacion-gestion-control/modelo-integrado-planeacion-gestion/planeacion/corto-plazo-1/plan-anticorrupcion-atencion-al-ciudadano/ano-2023/mapa-riesgos-corrupcion</t>
  </si>
  <si>
    <t>Subcomponente - Proceso 4: 
Monitoreo o revisión</t>
  </si>
  <si>
    <t xml:space="preserve">4.1 </t>
  </si>
  <si>
    <t xml:space="preserve">Realizar el monitoreo y el reporte de avances en la administración de los riesgos por proceso de la Entidad. </t>
  </si>
  <si>
    <t xml:space="preserve">Mapa de riesgos de cada proceso con el reporte de monitoreo cuatrimestral </t>
  </si>
  <si>
    <t>(Número de procesos*monitoreos realizados) / (Número de procesos *Número de monitoreos proyectados)</t>
  </si>
  <si>
    <t>Líderes de Proceso</t>
  </si>
  <si>
    <t>05/05/23
05/09/23
27/12/23</t>
  </si>
  <si>
    <t>Se cuenta con los reportes de 15 de los 18 procesos, esto debido principalmente al análisis que se viene realizando de los eventos materializados y o a la consolidación de evidencias.</t>
  </si>
  <si>
    <t>En la matriz de riesgos se relacionaron 17 procesos, faltando Gestión Ambiental. De conformidad con el memorando de respuesta  emitido por la OAP No. 2023IE0003697, se puede evidenciar en el Anexo No. 1 que, el proceso de "Direccionamiento Estratégico" no cuenta con riesgos de corrupción dentro del Mapa de Riesgos del proceso así mismo el mapa de riesgos de corrupción del proceso "Gestión del Talento Humano" no se encuentra actualizado en la presente vigencia.</t>
  </si>
  <si>
    <t>Se realizó reporte  por parte de los líderes de proceso de 15 Mapas de riesgos de los 18 que se identificaron y se estan gestionando en la vigencia 2023. Se encuentran disponibles las matrices de los Mapas de Riesgos en el siguiente enlace:
https://coldeportes.sharepoint.com/:f:/r/sites/oficinaasesoraplaneacion/Documentos%20compartidos/OAP/2.%20GIT%20Planeaci%C3%B3n%20y%20Gesti%C3%B3n/Vigencia%202023/9.%20PAAC_2023/2.%20Segundo%20seguimiento%20Plan%20Anticorrupci%C3%B3n%20y%20Atenci%C3%B3n%20al%20Ciudadano%20_2023/1.%20Riesgos/Monitoreo%20Mapas%20de%20riesgos%20segundo%20cuatrimestre?csf=1&amp;web=1&amp;e=67D6fc</t>
  </si>
  <si>
    <t xml:space="preserve">Se evidencia soporte de 15 mapas de Riesgos de los 18 identificados. </t>
  </si>
  <si>
    <t>Se realizó reporte por parte de los líderes de proceso el reprte de los 18 Mapas de riesgos gestionados en la vigencia 2023. Se encuentran disponibles las matrices de los Mapas de Riesgos en el siguiente enlace:
https://coldeportes.sharepoint.com/:f:/r/sites/oficinaasesoraplaneacion/Documentos%20compartidos/OAP/2.%20GIT%20Planeaci%C3%B3n%20y%20Gesti%C3%B3n/Vigencia%202023/07.%20Mapa%20de%20Riesgos/3.%20Seguimiento%20Mapas%20de%20Riesgos%20III-2023?csf=1&amp;web=1&amp;e=kckR8U</t>
  </si>
  <si>
    <t>Se realizó reporte por parte de los líderes de proceso de 18 Mapas de riesgos que se identificaron y se gestionaron en la vigencia 2023. Se encuentran disponibles las matrices de los Mapas de Riesgos en el siguiente enlace:
https://coldeportes.sharepoint.com/:f:/r/sites/oficinaasesoraplaneacion/Documentos%20compartidos/OAP/2.%20GIT%20Planeaci%C3%B3n%20y%20Gesti%C3%B3n/Vigencia%202023/07.%20Mapa%20de%20Riesgos/3.%20Seguimiento%20Mapas%20de%20Riesgos%20III-2023?csf=1&amp;web=1&amp;e=kckR8U</t>
  </si>
  <si>
    <t xml:space="preserve">4.2 </t>
  </si>
  <si>
    <t xml:space="preserve">Realizar el seguimiento al monitoreo reportado por los líderes de los procesos. </t>
  </si>
  <si>
    <t>Consolidado de monitoreo cuatrimestral realizado por los procesos</t>
  </si>
  <si>
    <t>Número de Reportes consolidado / Número de reportes proyectados</t>
  </si>
  <si>
    <t>05/05/23
05/09/23
25/12/23</t>
  </si>
  <si>
    <t>Se realizó el seguimiento al monitoreo reportado por los lideres de los procesos, los cuales se realizaron durante el mes de abril de la presente vigencia.
Link
https://coldeportes-my.sharepoint.com/personal/jscastro_mindeporte_gov_co/_layouts/15/onedrive.aspx?login_hint=jscastro%40mindeporte%2Egov%2Eco&amp;id=%2Fsites%2Foficinaasesoraplaneacion%2FDocumentos%20compartidos%2FOAP%2F2%2E%20GIT%20Planeaci%C3%B3n%20y%20Gesti%C3%B3n%2FVigencia%202023%2F9%2E%20Planes%20PAAC%20%2D%20PAI%2F1%2E%20PAAC%5F2023%2F1%2E%20Primer%20seguimiento%20Plan%20Anticorrupcion%20y%20atencion%20al%20Ciudadano%20%5F2023%2F1%2E%20Riesgos&amp;listurl=https%3A%2F%2Fcoldeportes%2Esharepoint%2Ecom%2Fsites%2Foficinaasesoraplaneacion%2FDocumentos%20compartidos&amp;viewid=4730f7e4%2Df92c%2D4902%2D9b0e%2Da4b5eb0bd3fe&amp;view=0</t>
  </si>
  <si>
    <t>Conforme a los seguimiento realiados, a los eventos materializados y a la interacción continua entre OAP y Control Interno, se hace necesario solcicitar ajuste de la fecha para reporte. Esto teniendo en cuenta que esta solicitud no va en contravia de lo establecido en el procedimiento de administración de riesgos, la politica de riesgos y La Guía para la Administración del Riesgo y el diseño de controles en entidades 
públicas_x000D_</t>
  </si>
  <si>
    <t xml:space="preserve">El enlace compartido no permite el ingreso, por lo tanto no fue posible cotejar la evidencia. </t>
  </si>
  <si>
    <t>Se recibió por parte de los lideres de proceso el monitoreo de 15 Mapas de Riesgos, que se encuentra disponibles en el siguiente enlace:
https://coldeportes.sharepoint.com/:f:/r/sites/oficinaasesoraplaneacion/Documentos%20compartidos/OAP/2.%20GIT%20Planeaci%C3%B3n%20y%20Gesti%C3%B3n/Vigencia%202023/7.%20Mapa%20de%20Riesgos/2.%20Seguimiento%20II-2023?csf=1&amp;web=1&amp;e=aNvyJP</t>
  </si>
  <si>
    <t xml:space="preserve">Se evidencia soporte de seguimiento de 15 mapas de riesgos de los 18 compartidos. </t>
  </si>
  <si>
    <t>Se recibió por parte de los lideres de proceso el monitoreo de 18 Mapas de Riesgos, que se encuentra disponibles en el siguiente enlace:
https://coldeportes.sharepoint.com/:f:/r/sites/oficinaasesoraplaneacion/Documentos%20compartidos/OAP/2.%20GIT%20Planeaci%C3%B3n%20y%20Gesti%C3%B3n/Vigencia%202023/07.%20Mapa%20de%20Riesgos/3.%20Seguimiento%20Mapas%20de%20Riesgos%20III-2023?csf=1&amp;web=1&amp;e=kckR8U</t>
  </si>
  <si>
    <t>Se recibió por parte de los lideres de proceso el monitoreo de 18 Mapas de Riesgos,  y se encuentra disponibles en el siguiente enlace: 
https://coldeportes.sharepoint.com/:f:/r/sites/oficinaasesoraplaneacion/Documentos%20compartidos/OAP/2.%20GIT%20Planeaci%C3%B3n%20y%20Gesti%C3%B3n/Vigencia%202023/07.%20Mapa%20de%20Riesgos/3.%20Seguimiento%20Mapas%20de%20Riesgos%20III-2023?csf=1&amp;web=1&amp;e=kckR8U</t>
  </si>
  <si>
    <t>Subcomponente -Proceso 5:  
Seguimiento</t>
  </si>
  <si>
    <t xml:space="preserve">5.1 </t>
  </si>
  <si>
    <t>Realizar seguimiento al Mapa de Riesgos de Corrupción de la vigencia 2023 En forma cuatrimestral, para lo cual se emitirarán informes y se realizará la  publicación de los mismos.</t>
  </si>
  <si>
    <t>Tres (3) Informes</t>
  </si>
  <si>
    <t>Número de Informes realizados/ Número de Informes proyectados</t>
  </si>
  <si>
    <t xml:space="preserve"> Oficina de Control Interno</t>
  </si>
  <si>
    <t>13/01/2023
12/05/2023
15/09/2023</t>
  </si>
  <si>
    <t xml:space="preserve">
https://www.mindeporte.gov.co/planeacion-gestion-control/modelo-integrado-planeacion-gestion/planeacion/corto-plazo-1/plan-anticorrupcion-atencion-al-ciudadano/ano-2022/seguimientos-cuatrimestrales/tercer-cuatrimestre-2022</t>
  </si>
  <si>
    <t>La Oficina de Control Interno, emitió el informe Final de Seguimiento al Plan Anticorrupción y de Atención al Ciudadano (PAAC), Mapa de Riesgos de Corrupción (MRC) y Estrategia Antitrámites - III Cuatrimestre 2022 el día 16 de enero de 2023 el cual fue radicado en GESDOC mediante memorando No. 2023IE0000180
Por otro lado de acuerdo con lo establecido en el PAAI  2023 las siguientes fechas en las que se realizará el seguimiento descrito están estipuladas para el 16 de mayo y el 13 de septiembre 2023</t>
  </si>
  <si>
    <t>Se realizó informe de seguimiento primer cuatrimestre 2023, por parte de la Oficina de Control Interno, que se visualiza en el siguiente enlace:
 https://www.mindeporte.gov.co/planeacion-gestion-control/modelo-integrado-planeacion-gestion/planeacion/corto-plazo-1/plan-anticorrupcion-atencion-al-ciudadano/ano-2023/seguimientos-cuatrimestrales/primer-cuatrimestre-2023</t>
  </si>
  <si>
    <t>Se evidencia soporte del seguimiento realizado en el primer cuatrimestre por la OCI  mediante GESDOC No. 2023IE0003988.</t>
  </si>
  <si>
    <t>Se realizó informe de seguimiento segundo cuatrimestre 2023, por parte de la Oficina de Control Interno Memorando No. 2023IE0009310
Informe Final Seguimiento al Plan Anticorrupción y de Atención al Ciudadano (PAAC) y el Mapa de Riesgos de Corrupción (MRC) II Cuatrimestre de 2023
y se publicó en la página web de la entidad:
https://www.mindeporte.gov.co/recursos_user/2023/Control_Interno/Septiembre/Seguimiento__Matriz_Riesgos_Corrup_PAAC_II_Cuatrim_2023.pdf</t>
  </si>
  <si>
    <t>Se realizó informe de seguimiento segundo cuatrimestre 2023, por parte de la Oficina de Control Interno, que se visualiza en el siguiente enlace:
https://www.mindeporte.gov.co/planeacion-gestion-control/modelo-integrado-planeacion-gestion/planeacion/corto-plazo-1/plan-anticorrupcion-atencion-al-ciudadano/ano-2023/seguimientos-cuatrimestrales/segundo-cuatrimestre-2023</t>
  </si>
  <si>
    <t>Componente 2: Racionalización de Trámites</t>
  </si>
  <si>
    <r>
      <rPr>
        <b/>
        <sz val="12"/>
        <color rgb="FF000000"/>
        <rFont val="Calibri"/>
        <family val="2"/>
      </rPr>
      <t xml:space="preserve">Seguimiento Segunda Línea de Defensa 
</t>
    </r>
    <r>
      <rPr>
        <b/>
        <u/>
        <sz val="12"/>
        <color rgb="FF000000"/>
        <rFont val="Calibri"/>
        <family val="2"/>
      </rPr>
      <t>Primer cuatrimestre</t>
    </r>
  </si>
  <si>
    <t>Modificación</t>
  </si>
  <si>
    <r>
      <rPr>
        <b/>
        <sz val="12"/>
        <color rgb="FF000000"/>
        <rFont val="Calibri"/>
        <family val="2"/>
      </rPr>
      <t xml:space="preserve">Seguimiento Tercera Línea de Defensa 
</t>
    </r>
    <r>
      <rPr>
        <b/>
        <u/>
        <sz val="12"/>
        <color rgb="FF000000"/>
        <rFont val="Calibri"/>
        <family val="2"/>
      </rPr>
      <t>Primer cuatrimestre</t>
    </r>
  </si>
  <si>
    <t>Seguimiento Segunda Linea de Defensa 
Segundo Cuatrimestre</t>
  </si>
  <si>
    <t>Seguimiento Tercera Línea de Defensa OCI
Segundo Cuatrimestre</t>
  </si>
  <si>
    <t>Dato a modificar</t>
  </si>
  <si>
    <t>Justificación</t>
  </si>
  <si>
    <r>
      <rPr>
        <b/>
        <sz val="12"/>
        <color rgb="FF000000"/>
        <rFont val="Calibri"/>
        <family val="2"/>
        <scheme val="minor"/>
      </rPr>
      <t xml:space="preserve">Subcomponente 1:
</t>
    </r>
    <r>
      <rPr>
        <sz val="12"/>
        <color rgb="FF000000"/>
        <rFont val="Calibri"/>
        <family val="2"/>
        <scheme val="minor"/>
      </rPr>
      <t>Identificación de Trámites</t>
    </r>
  </si>
  <si>
    <t>Identificar trámites a racionalizar por el Ministerio del Deporte, acorde a los lineamientos definidos y en cumplimiento a la Ley 2052 de 2020.</t>
  </si>
  <si>
    <t>Un (1) acta de reunión de la identificación de trámites</t>
  </si>
  <si>
    <t>Número de actas realizadas/ Número de actas programadas</t>
  </si>
  <si>
    <t>Oficina Asesora de Planeación y Líderes de Proceso</t>
  </si>
  <si>
    <t xml:space="preserve">En el mes de noviembre de 2022 se realizó el ejercicio de Participación Ciudadana, donde fueron recogidas las observaciones de la ciudadanía y entidades sobre la racionalziación de trámites. En el mes de marzo se indentificaron trámites que tuvieron varias observaciones relacionado con el otorgamiento o renovación reconocimiento deportivo de ligas y asociaciones deportivas departamentales...", trámite  pertenciente a la Dirección de Inspección Vigilancia y Control. Estos fueron: 
1. Renovación reconocimiento deportivo de ligas y asociaciones deportivas departamentales
2. Renovación del reconocimiento deportivo de federaciones nacionales.
3. Otorgamiento Personería Jurídica a Federaciones
4. Otorgamiento de reconocimiento deportivo de ligas y asociaciones deportivas departamentales
5. Otorgamiento de reconocimiento deportivo de federaciones deportivas nacionales 		</t>
  </si>
  <si>
    <t>No contiuidad del contrato del profesional que tenía a cargo el tema en 2022, falta de personal y la demora en la contratación 2023</t>
  </si>
  <si>
    <t xml:space="preserve">No se observa en la carpeta compartida acta de la reunión de identificación de trámites.
</t>
  </si>
  <si>
    <t>La actividad se cumplió en el primer cuatrimestre, y se tiene como registro de evidencia acta de reunión celebrada el 13 de abril de 2023 en la que participaron profesionales de IVC y de la OAP, con el fin de definir la estrategia de racionalización de trámites para la vigencia, se visualiza el documento en el siguiente enlace:
https://coldeportes.sharepoint.com/:b:/r/sites/oficinaasesoraplaneacion/Documentos%20compartidos/OAP/2.%20GIT%20Planeaci%C3%B3n%20y%20Gesti%C3%B3n/Vigencia%202023/9.%20PAAC_2023/2.%20Segundo%20seguimiento%20Plan%20Anticorrupcion%20y%20atencion%20al%20Ciudadano%20_2023/2.%20Racionalizaci%C3%B3n/Acta%20reunion%20Identificaci%C3%B3n%20de%20Tr%C3%A1mites%20-%2013%20abril%20-%20firma.pdf?csf=1&amp;web=1&amp;e=IFBIGH</t>
  </si>
  <si>
    <t xml:space="preserve">Se evidencia soporte de acta de reunión del 13 abril de 2023 de la identificación de trámites. </t>
  </si>
  <si>
    <t>La actividad se cumplió en el primer cuatrimestre, y se tiene como registro de evidencia acta de reunión celebrada el 13 de abril de 2023 en la que participaron profesionales de IVC y de la OAP</t>
  </si>
  <si>
    <t xml:space="preserve">
La actividad se cumplió en el primer cuatrimestre, y se verificó  acta de reunión celebrada el 13 de abril de 2023 en la que participaron profesionales de IVC y de la OAP, para identificar los trámites a racionalizar. Se visualiza en el siguiente enlace: 
https://coldeportes.sharepoint.com/:b:/r/sites/oficinaasesoraplaneacion/Documentos%20compartidos/OAP/2.%20GIT%20Planeaci%C3%B3n%20y%20Gesti%C3%B3n/Vigencia%202023/09.%20PAAC_2023/3.%20Tercer%20seguimiento%20Plan%20Anticorrupci%C3%B3n%20y%20Atenci%C3%B3n%20al%20Ciudadano_2023/2.%20Racionalizaci%C3%B3n/Acta%20reunion%20Identificaci%C3%B3n%20de%20Tr%C3%A1mites%20-%2013%20abril%20-%20firma.pdf?csf=1&amp;web=1&amp;e=YTPtbV</t>
  </si>
  <si>
    <r>
      <rPr>
        <b/>
        <sz val="12"/>
        <color rgb="FF000000"/>
        <rFont val="Calibri"/>
        <family val="2"/>
        <scheme val="minor"/>
      </rPr>
      <t xml:space="preserve">Subcomponente 2:
</t>
    </r>
    <r>
      <rPr>
        <sz val="12"/>
        <color rgb="FF000000"/>
        <rFont val="Calibri"/>
        <family val="2"/>
        <scheme val="minor"/>
      </rPr>
      <t>Priorización de Trámites</t>
    </r>
  </si>
  <si>
    <t>2.1.</t>
  </si>
  <si>
    <t>Formular la Estratégia  de trámites 2023 y registrarla en el Sistema Unico de Información de Trámites SUIT.</t>
  </si>
  <si>
    <t>Un (1) documento de Estrategia de trámites formulada</t>
  </si>
  <si>
    <t>Número de estrategias registrados en SUIT/Número de estrategias programadas</t>
  </si>
  <si>
    <r>
      <t>Se evidencia el consolidado de la estrategia de racionalización de trámites para la vigencia 2023 publicado en la página web del Ministerio con fecha de cargue</t>
    </r>
    <r>
      <rPr>
        <u/>
        <sz val="11"/>
        <color indexed="8"/>
        <rFont val="Calibri"/>
        <family val="2"/>
      </rPr>
      <t xml:space="preserve"> 3 de mayo </t>
    </r>
    <r>
      <rPr>
        <sz val="11"/>
        <color theme="1"/>
        <rFont val="Calibri"/>
        <family val="2"/>
        <scheme val="minor"/>
      </rPr>
      <t>en el aplicativo SUIT.</t>
    </r>
  </si>
  <si>
    <t>La estrategia de racionalización de trámites se formulo y publico en el aplicativo SUIT el 3 de mayo de 2023, igualmente se publicó en la página web del Ministerio del Deporte, visible en el siguiente enlace:
https://www.mindeporte.gov.co/planeacion-gestion-control/modelo-integrado-planeacion-gestion/planeacion/corto-plazo-1/plan-anticorrupcion-atencion-al-ciudadano/ano-2023/seguimientos-cuatrimestrales/primer-cuatrimestre-2023/seguimiento-estrategia-racionalizacion-tramites</t>
  </si>
  <si>
    <t xml:space="preserve">Se evidencia soporte del cumplimiento de la actividad en el primer cuatrimestre. </t>
  </si>
  <si>
    <t>La actividad se cumplió en el primer cuatrimestre, se formula la estrategia de racionalizaciòn de trámites y se publico en el aplicativo SUIT el 3 de mayo de 2023. esta disponible en la pagina web del ministerio en el siguiente enlace: 
https://www.mindeporte.gov.co/planeacion-gestion-control/modelo-integrado-planeacion-gestion/planeacion/corto-plazo-1/plan-anticorrupcion-atencion-al-ciudadano/ano-2023/seguimientos-cuatrimestrales/primer-cuatrimestre-2023/seguimiento-estrategia-racionalizacion-tramites</t>
  </si>
  <si>
    <t>se verificó la formulaciòn de la estrategia de racionalización de trámite para la vigencia 2023, se publico en el aplicativo SUIT el 3 de mayo de 2023, igualmente se publicó en la página web del Ministerio del Deporte, visible en el siguiente enlace:
https://www.mindeporte.gov.co/planeacion-gestion-control/modelo-integrado-planeacion-gestion/planeacion/corto-plazo-1/plan-anticorrupcion-atencion-al-ciudadano/ano-2023/seguimientos-cuatrimestrales/primer-cuatrimestre-2023/seguimiento-estrategia-racionalizacion-tramites</t>
  </si>
  <si>
    <r>
      <rPr>
        <b/>
        <sz val="12"/>
        <color rgb="FF000000"/>
        <rFont val="Calibri"/>
        <family val="2"/>
        <scheme val="minor"/>
      </rPr>
      <t>Subcomponente 3:</t>
    </r>
    <r>
      <rPr>
        <sz val="12"/>
        <color rgb="FF000000"/>
        <rFont val="Calibri"/>
        <family val="2"/>
        <scheme val="minor"/>
      </rPr>
      <t xml:space="preserve"> Racionalización de Trámites </t>
    </r>
  </si>
  <si>
    <t>3.1</t>
  </si>
  <si>
    <t>Ejecutar las actividades definidas en la Estrategia de Racionalización de Trámites.</t>
  </si>
  <si>
    <t>Tres (3) seguimientos a la estrategia de racionalización de trámites realizado</t>
  </si>
  <si>
    <t xml:space="preserve">Número de seguimientos realizados a la estrategia de racionalización de trámites /Número de seguimientos programados a realizar a la estrategia de racionalización de trámites </t>
  </si>
  <si>
    <t>30/04/2023
31/08/2023
15/12/2023</t>
  </si>
  <si>
    <t xml:space="preserve">1. Fue cargada la estrategia de racionalziación de trámites 2023 en el aplicativo SUIT y el reporte que genera dicha página fue cargado en página Web del Ministerio: https://www.mindeporte.gov.co/planeacion-gestion-control/modelo-integrado-planeacion-gestion/estrategia-racionalizacion-tramites/2023/estrategia-racionalizacion-tramites&amp;ne&amp;inf=0  </t>
  </si>
  <si>
    <t xml:space="preserve">Se evidencia el consolidado de la estrategia de racionalización de trámites para la vigencia 2023 publicado en la página web del Ministerio con fecha de cargue 3 de mayo en el aplicativo SUIT.Se observa que los trámites de la Estrategia tienen fecha de inicio 03/05/2023. </t>
  </si>
  <si>
    <t xml:space="preserve">Se evidencia la publicación de la Estrategia de Racionalización de Trámites  2023. </t>
  </si>
  <si>
    <t>De acuerdo con la estrategia formulada se generó reporte en el aplicativo SUIT de la gestión realizada de los 5 trámites pertenecientes al área de IVC.   3 de los  trámites racionalizados se gestionaron al 100% finalizando con la encuesta a los usuarios; los dos restantes trámites lograron un cumplimiento del 75%, dado que posterior al proceso de racionalización no hubo usuarios de estos dos trámites.</t>
  </si>
  <si>
    <t>Se valido el cumplimiento de la estrategia y se verifico las acciones desarrolladas a los cinco trámites racionalizados en la Dirección de IVC, se observa que tres (3) de los tramites finalizaron al 100% y dos finalizaron con un complimiento del 75% en razón a que después de realizar el proceso de racionalización no se utilizaron por los usuarios. Se visualiza en el siguiente enlace:
https://coldeportes.sharepoint.com/:b:/r/sites/oficinaasesoraplaneacion/Documentos%20compartidos/OAP/2.%20GIT%20Planeaci%C3%B3n%20y%20Gesti%C3%B3n/Vigencia%202023/09.%20PAAC_2023/3.%20Tercer%20seguimiento%20Plan%20Anticorrupci%C3%B3n%20y%20Atenci%C3%B3n%20al%20Ciudadano_2023/2.%20Racionalizaci%C3%B3n/2.3.%20Racionalizados%202023%20-%20Reporte%20SUIT.pdf?csf=1&amp;web=1&amp;e=2PMIqa
https://coldeportes.sharepoint.com/:b:/r/sites/oficinaasesoraplaneacion/Documentos%20compartidos/OAP/2.%20GIT%20Planeaci%C3%B3n%20y%20Gesti%C3%B3n/Vigencia%202023/09.%20PAAC_2023/3.%20Tercer%20seguimiento%20Plan%20Anticorrupci%C3%B3n%20y%20Atenci%C3%B3n%20al%20Ciudadano_2023/2.%20Racionalizaci%C3%B3n/2.3.%20Racionalizacion%20No%20Implementada%202023%20-%20Reporte%20SUIT.pdf?csf=1&amp;web=1&amp;e=LgFOFY</t>
  </si>
  <si>
    <t>Componente 3: Rendición de Cuentas</t>
  </si>
  <si>
    <r>
      <rPr>
        <b/>
        <sz val="12"/>
        <color indexed="8"/>
        <rFont val="Calibri"/>
        <family val="2"/>
      </rPr>
      <t xml:space="preserve">Seguimiento Segunda Línea de Defensa 
</t>
    </r>
    <r>
      <rPr>
        <b/>
        <u/>
        <sz val="12"/>
        <color indexed="8"/>
        <rFont val="Calibri"/>
        <family val="2"/>
      </rPr>
      <t>Primer Cuatrimestre</t>
    </r>
  </si>
  <si>
    <t>Seguimiento Tercera Línea de Defensa OCI
Primer Cuatrimestre</t>
  </si>
  <si>
    <t>Seguimiento Segunda Línea de Defensa 
Segundo Cuatrimestre</t>
  </si>
  <si>
    <r>
      <rPr>
        <b/>
        <sz val="10"/>
        <color rgb="FF000000"/>
        <rFont val="Calibri"/>
        <family val="2"/>
        <scheme val="minor"/>
      </rPr>
      <t xml:space="preserve">Subcomponente 1
</t>
    </r>
    <r>
      <rPr>
        <sz val="10"/>
        <color rgb="FF000000"/>
        <rFont val="Calibri"/>
        <family val="2"/>
        <scheme val="minor"/>
      </rPr>
      <t>Informar avances y resultados de la gestión con calidad y en lenguaje comprensible</t>
    </r>
  </si>
  <si>
    <t xml:space="preserve">1.1. </t>
  </si>
  <si>
    <t>Formular y ejecutar el plan de comunicaciones establecido para la estrategia de rendición de cuentas 2023</t>
  </si>
  <si>
    <t>Un (1) Plan de comunicaciones formulado e implementado</t>
  </si>
  <si>
    <t>Número de Planes de comunicaciones formulados e implementados/ Número de Planes de comunicaciones proyectados.</t>
  </si>
  <si>
    <t>GIT Comunicaciones</t>
  </si>
  <si>
    <t>Se envío la estrategia de rendición de cuentas a la OAP el 29/03/2023. 
A la fecha se avanza en la implementación de la misma. 
https://coldeportes.sharepoint.com/:f:/s/gitcomunicaciones/EjmRcyGn2RhImXUZxT_gOaoBFs4HqTZqzESUGV8Kw9ou2w?e=Welypx</t>
  </si>
  <si>
    <t>Se observa documento word con Estrategia de comunicación rendición de cuentas 2023,  archivo power point con avance del Primer Cuatrimestre de 2023 y memorando No. 2023IE0002155 del 29/03/2023 con capítulo estrategía de comuniciones rendición de cuentas.
De acuerdo con la formula de cálculo del Indicador una vez sea formulado el Plan se podra medir el indicador, por esta razon se reporta en 0%.</t>
  </si>
  <si>
    <t>"La Estrategia o Plan de Comunicaciones de Rendición de Cuentas que fue enviada el 29/03/2023 a la OAP, se incorporó en la estrategia General de la Rendición de Cuentas de la vigencia. https://www.mindeporte.gov.co/recursos_user/2023/Planeaci%C3%B3n/Abril/Estrategia_de_Rendici%C3%B3n_de_Cuentas_2023_V1.pdf
Actualmente se avanza en el desarrollo de la estrategia en cada uno de los componentes: información, diálogo y responsabilidad, cumpliendo 8 de las 13 acciones que se plantearon. 
https://coldeportes.sharepoint.com/:f:/s/gitcomunicaciones/EhyTrz6TUg9CmeaiINkePucBULTBBzll1EAOKokfTFMLaw?e=HJGf2X"</t>
  </si>
  <si>
    <t xml:space="preserve">61.65% </t>
  </si>
  <si>
    <r>
      <t>Se evidencia memorando Gesdoc No. 2023IE0002155 del  29/03/2023 con asunto "</t>
    </r>
    <r>
      <rPr>
        <i/>
        <sz val="11"/>
        <color theme="1"/>
        <rFont val="Calibri"/>
        <family val="2"/>
        <scheme val="minor"/>
      </rPr>
      <t>Capítulo estrategia de comunicaciones rendición de cuentas",</t>
    </r>
    <r>
      <rPr>
        <sz val="11"/>
        <color theme="1"/>
        <rFont val="Calibri"/>
        <family val="2"/>
        <scheme val="minor"/>
      </rPr>
      <t xml:space="preserve">la OCI observa  soportes que den cuenta de la implementación de la estrategia de rendición de cuentas.  </t>
    </r>
  </si>
  <si>
    <t>Se implementó el Plan de Comunicaciones de la Estrategia de Rendición de Cuentas en cada uno de los componentes; información, diálogo y responsabilidad. Se cumplió con las 13 acciones que fueron planteadas.
https://coldeportes.sharepoint.com/:w:/r/sites/oficinaasesoraplaneacion/Documentos%20compartidos/OAP/2.%20GIT%20Planeaci%C3%B3n%20y%20Gesti%C3%B3n/Vigencia%202023/09.%20PAAC_2023/3.%20Tercer%20seguimiento%20Plan%20Anticorrupci%C3%B3n%20y%20Atenci%C3%B3n%20al%20Ciudadano_2023/3.%20Rendici%C3%B3n%20de%20Cuentas/SUBCOMPONENTE%201/AVANCE%20ESTRATEGIA%20DE%20COMUNICACIONES%20RENDICION%20DE%20CUENTAS%203%20CUATRIMESTRE%202023%20VR%20FINAL.docx?d=w718b7b37bb55401c8c3f2f5eb75e3f05&amp;csf=1&amp;web=1&amp;e=UpMKci</t>
  </si>
  <si>
    <t>Se evidenció en archivo word informe que da cuenta del cumplimiento de la estrategia de comunicaciones durante la vigencia 2023 con una discriminación de las actividades ejecutadas mensualmente, se visualiza en el siguiente enlace: 
https://coldeportes.sharepoint.com/:w:/r/sites/oficinaasesoraplaneacion/Documentos%20compartidos/OAP/2.%20GIT%20Planeaci%C3%B3n%20y%20Gesti%C3%B3n/Vigencia%202023/09.%20PAAC_2023/3.%20Tercer%20seguimiento%20Plan%20Anticorrupci%C3%B3n%20y%20Atenci%C3%B3n%20al%20Ciudadano_2023/3.%20Rendici%C3%B3n%20de%20Cuentas/SUBCOMPONENTE%201/AVANCE%20ESTRATEGIA%20DE%20COMUNICACIONES%20RENDICION%20DE%20CUENTAS%203%20CUATRIMESTRE%202023%20VR%20FINAL.docx?d=w718b7b37bb55401c8c3f2f5eb75e3f05&amp;csf=1&amp;web=1&amp;e=UpMKci</t>
  </si>
  <si>
    <t xml:space="preserve">1.2. </t>
  </si>
  <si>
    <t>Realizar campaña de comunicación interna sobre la importancia de la Rendición de Cuentas</t>
  </si>
  <si>
    <t>Una (1) campaña realizada</t>
  </si>
  <si>
    <t>Número de campañas realizadas/Número de campañas programadas</t>
  </si>
  <si>
    <t>Se han difundido 2 piezas gráficas de la campaña que se mantendrá hasta noviembre, sobre la importancia de la rendición de cuentas.
https://coldeportes.sharepoint.com/:f:/s/gitcomunicaciones/EociVmIKJAxFududWejae7IB4Qs65T1r4mmDWu96uFm1uQ?e=doNVti</t>
  </si>
  <si>
    <t>Se evidencian 4 piezas gráficas en la Intranet de Rendición de Cuentas. Se recomienda modificar la formula de calculo del indicador, ya que de acuerdo con la actual no aplicaria el avance rteportado. De acuerdo con lo anterior se reporta en 0%.</t>
  </si>
  <si>
    <t xml:space="preserve">Se difundieron 3 piezas gráficas de la campaña sobre la importancia de la rendición de cuentas, para un total de 5 piezas gráficas de la campaña programada. Dando cumplimiento a la campaña programada. </t>
  </si>
  <si>
    <t>Se evidencian soportes de 6 piezas gráficas publicadas en la Intranet que hacen parte de la campaña de comunicación interna sobre la importancia de la Rendición de Cuentas</t>
  </si>
  <si>
    <t>La actividad se cumplió en el segundo cuatrimestre.</t>
  </si>
  <si>
    <t>La actividad se cumplió en el segundo cuatrimestre se visualiza en el siguiente enlaces:
https://coldeportes.sharepoint.com/:u:/r/sites/oficinaasesoraplaneacion/Documentos%20compartidos/OAP/2.%20GIT%20Planeaci%C3%B3n%20y%20Gesti%C3%B3n/Vigencia%202023/09.%20PAAC_2023/3.%20Tercer%20seguimiento%20Plan%20Anticorrupci%C3%B3n%20y%20Atenci%C3%B3n%20al%20Ciudadano_2023/3.%20Rendici%C3%B3n%20de%20Cuentas/1.2%20Realizar%20campa%C3%B1a%20de%20comunicaci%C3%B3n%20interna%20sobre%20la%20importancia%20de%20la%20Rendici%C3%B3n%20de%20Cuentas.url?csf=1&amp;web=1&amp;e=pfCJDt</t>
  </si>
  <si>
    <r>
      <t xml:space="preserve">Subcomponente 2
</t>
    </r>
    <r>
      <rPr>
        <sz val="10"/>
        <color rgb="FF000000"/>
        <rFont val="Calibri"/>
        <family val="2"/>
        <scheme val="minor"/>
      </rPr>
      <t>Desarrollar escenarios de diálogo de doble vía con la ciudadanía y sus organizaciones</t>
    </r>
  </si>
  <si>
    <t xml:space="preserve">2.1. </t>
  </si>
  <si>
    <t>Realizar consulta a los grupos de valor para la definición de los temas sobre los cuales abordar la audiencia de rendición de cuentas.</t>
  </si>
  <si>
    <t>Un (1) foro de consulta realizado</t>
  </si>
  <si>
    <t>Número de foros realizados / Número de foros programados</t>
  </si>
  <si>
    <t>Oficina Asesora de Planeación
/Servicio Integral al Ciudadano</t>
  </si>
  <si>
    <t>Del el 21 de abril al 12 de mayo del 2023 estuvo disponible el foro de consulta ciudadana para la priorización de temas de la audiencia pública de rendición de cuentas 
https://www.mindeporte.gov.co/atencion-servicio-ciudadania/politica-institucional-atencion-servicio-ciudadania/foros-consultas-ciudadanas/foros-consultas-ciudadanas-abiertas/consulta-ciudadana-priorizacion-temas-para-audiencia-publica-rendicion-cuentas-2022-2023</t>
  </si>
  <si>
    <r>
      <rPr>
        <sz val="11"/>
        <color rgb="FF000000"/>
        <rFont val="Calibri"/>
        <family val="2"/>
        <scheme val="minor"/>
      </rPr>
      <t xml:space="preserve">Se evidencia Consulta ciudadana: priorización temas para la audiencia pública de rendición de cuentas 2022-2023 Consulta ciudadana: priorización temas para la audiencia pública de rendición de cuentas 2022-2023 en el enlace </t>
    </r>
    <r>
      <rPr>
        <i/>
        <sz val="11"/>
        <color rgb="FF000000"/>
        <rFont val="Calibri"/>
        <family val="2"/>
      </rPr>
      <t>https://www.mindeporte.gov.co/atencion-servicio-ciudadania/politica-institucional-atencion-servicio-ciudadania/foros-consultas-ciudadanas/foros-consultas-ciudadanas-abiertas/consulta-ciudadana-priorizacion-temas-para-audiencia-publica-rendicion-cuentas-2022-2023</t>
    </r>
    <r>
      <rPr>
        <sz val="11"/>
        <color rgb="FF000000"/>
        <rFont val="Calibri"/>
        <family val="2"/>
        <scheme val="minor"/>
      </rPr>
      <t>.</t>
    </r>
    <r>
      <rPr>
        <sz val="11"/>
        <color rgb="FF000000"/>
        <rFont val="Calibri"/>
        <family val="2"/>
      </rPr>
      <t xml:space="preserve"> Se recomienda identificar la meta para poder medir el indicador en esta caso si la meta es 1 foro </t>
    </r>
  </si>
  <si>
    <t>Esta actividad se dio por cumplida en el reporte de avance del primer cuatrimestre de 2023.  Se realizó foro publicado en la página web el 21 de abril y se cerro la recepción de los comentarios de la ciudadania el 12 de mayo de 2023, se registro una participación de 21 ciudadanos. Los resultados se observan en chrome-extension://efaidnbmnnnibpcajpcglclefindmkaj/https://www.mindeporte.gov.co/recursos_user/2023/Servicio_Integral_al_Ciudadano/Junio/Respuestas_Consulta_Ciudadana_Temas_a_priorizar_audiencia_rendici%C3%B3n_de_cuentas.pdf</t>
  </si>
  <si>
    <t>Se evidencia cumplimiento de la actividad en el Primer Cuatrimestre de 2023</t>
  </si>
  <si>
    <t>Est actividad se cumplió en el primer cuatrimestre.  Se realizó foro publicado en la página web el 21 de abril y se cerró la recepción de los comentarios de la ciudadania el 19 de mayo de 2023, se registro una participación de 21 ciudadanos. / Se ejecuto al 100%</t>
  </si>
  <si>
    <t>La actividad se cumplió en el primer cuatrimestre.  Se observa la realización de foro publicado en la página web el 21 de abril y se cerró la recepción de los comentarios de la ciudadania el 19 de mayo de 2023, se visualiza en el siguiente enlace:
https://www.mindeporte.gov.co/recursos_user/2023/Servicio_Integral_al_Ciudadano/Junio/Respuestas_Consulta_Ciudadana_Temas_a_priorizar_audiencia_rendici%C3%B3n_de_cuentas.pdf</t>
  </si>
  <si>
    <t xml:space="preserve">2.2. </t>
  </si>
  <si>
    <t>Realizar la Audiencia Pública de Rendición de Cuentas de la Vigencia 2022-2023</t>
  </si>
  <si>
    <t>Una (1) Audiencia Pública realizada</t>
  </si>
  <si>
    <t>Número de audiencias públicas realizadas / Número de  audiencias públicas programadas</t>
  </si>
  <si>
    <t>Todas las Areas del Ministerio / Lidera Oficina Asesora de Planeación y GIT Comunicaciones</t>
  </si>
  <si>
    <t>La Audiencia pública de rendición de cuentas se tenia programada para el 20 de septiembre de 2023 de acuerdo a memorando 2023IE0006882 pero mediante correo del 22 de agosto la Audiencia se reprograma para el 27 de septiembre de 2023 por motivo de movilización de las centrales obreras en la ciudad, lo que no permitiría que se garantice una buena asistencia de la ciudadanía en la audiencia. Mediante correo del 31 de agosto se modifica nuevaamente la realización de audiencia pulica para el 3 de ctubre por motivos de agenda de la Ministra.</t>
  </si>
  <si>
    <t>La actividad esta programada con fecha máxima 30/09/2023.</t>
  </si>
  <si>
    <t>La Audiencia Pública de Rendición de Cuentas se llevó a cabo el 2 de octubre de 2023. 
https://www.mindeporte.gov.co/control-rendicion-cuentas/rendicion-cuentas/acciones-rendicion-cuentas-2023/audiencia-publica-rendicion-cuentas-2022-2023</t>
  </si>
  <si>
    <t>Se evidenció realización de Audiencia Pública de Rendición de Cuentas se llevó a cabo el 2 de octubre de 2023, visible en el siguiente enlace: 
https://www.mindeporte.gov.co/control-rendicion-cuentas/rendicion-cuentas/acciones-rendicion-cuentas-2023/audiencia-publica-rendicion-cuentas-2022-2023</t>
  </si>
  <si>
    <t xml:space="preserve">2.3. </t>
  </si>
  <si>
    <t>Diseñar la estrategia de rendición de cuentas 2023 del Ministerio del Deporte</t>
  </si>
  <si>
    <t>Un (1) documento con la Estrategia de Rendición de cuentas formulada y aprobada</t>
  </si>
  <si>
    <t>Número de documentos de la Estrategia de Rendición de Cuentas Formulada y aprobada/Número de ocumentos de la Estrategia de Rendición de Cuentasproyectados</t>
  </si>
  <si>
    <t xml:space="preserve">Todas las Areas del Ministerio / Lidera Oficina Asesora de Planeación </t>
  </si>
  <si>
    <t>Desde el 13 de abril de 2023, se encuentra disponible la estrategia de rendición de cuentas de 2023.
https://www.mindeporte.gov.co/control-rendicion-cuentas/rendicion-cuentas/acciones-rendicion-cuentas-2023/estrategia-rendicion-cuentas</t>
  </si>
  <si>
    <t>Se evidencia publicación Estrategia de Rendición de Cuentas en el enlace https://www.mindeporte.gov.co/recursos_user/2023/Planeaci%C3%B3n/Abril/Estrategia_de_Rendici%C3%B3n_de_Cuentas_2023_V1.pdf el Jueves, 13 de Abril de 2023.</t>
  </si>
  <si>
    <t>Se diseño la estrategia de rendición de cuentas para la vigencia y esta disponible en la pagina web del ministerio del deporte desde el 13 de abril de 2023, visible en el siguiente enlace: 
https://www.mindeporte.gov.co/control-rendicion-cuentas/rendicion-cuentas/acciones-rendicion-cuentas-2023/estrategia-rendicion-cuentas</t>
  </si>
  <si>
    <t>Se evidencia que la actividad se cumplió en el primer cuatrimestre de 2023.</t>
  </si>
  <si>
    <t>Est actividad se cumplió en el primer cuatrimestre. Se diseño la estrategia de rendición de cuentas para la vigencia y esta disponible en la pagina web del ministerio del deporte desde el 13 de abril de 2023, visible en el siguiente enlace: 
https://www.mindeporte.gov.co/control-rendicion-cuentas/rendicion-cuentas/acciones-rendicion-cuentas-2023/estrategia-rendicion-cuentas</t>
  </si>
  <si>
    <t>Se evidencio el cumplimiento del diseño de la estrategia de rendición de cuentas 2023, que esta disponible en la página web de la entidad desde el 13 de abril de 2023, visible en el siguiente enlace: 
https://www.mindeporte.gov.co/control-rendicion-cuentas/rendicion-cuentas/acciones-rendicion-cuentas-2023/estrategia-rendicion-cuentas</t>
  </si>
  <si>
    <t xml:space="preserve">2.4. </t>
  </si>
  <si>
    <t>Ejecutar la estrategia de rendición de cuentas 2023</t>
  </si>
  <si>
    <t>Estrategia de Rendición de cuentas implementada en un 90%</t>
  </si>
  <si>
    <t>Número de actividades realizadas de la Estrategia de Rendición de Cuentas/ Número de actividades programadas de la Estrategia de Rendición de Cuentas</t>
  </si>
  <si>
    <t>Todas las Areas del Ministerio / Lidera Oficina Asesora de Planeación</t>
  </si>
  <si>
    <t xml:space="preserve">El 13 de marzo de 2023 se convocarón a los enlaces para el diseño de la estrategia de rendición de cuentas de la vigencia 2023, se adjunta acta de reunión, grabación de la reunión, ver anexos:
1. Presentación Primera Mesa de Trabajo Diseño de Rendición 2023.
4. Grabación primera mesa de trabajo  - Estrategia Rendición de Cuentas - vigencia 2023.
5. Mediante memorandos No. 2023IE0002371, 2023IE0002448, 2023IE0002449, 2023IE0002450, 2023IE0002451, 2023IE0002452
</t>
  </si>
  <si>
    <t xml:space="preserve">Se evidencian soportes  de la implementación de la Estrategia de Rendición de Cuentas mediante presentación Primera Mesa de Trabajo Rendición de Cuentas.
</t>
  </si>
  <si>
    <t>Se evidencian 16 actividades reportadas en el Informe para el cumplimiento del segundo cuatrimestre de las Estrategias de Rendición de Cuentas de la vigencia 2023, de las cuales 2 reportan un cumplimiento del 100% y 1 actividad del 80%.</t>
  </si>
  <si>
    <t>En la estrategia de rendición de cuentas se definieron 13 acciones de la estrategia de comunicaciones y 17 actividades de rendición de cuentas para un total de 30 accionesy/o actividades de las cuales se ejecutaron 26,1 para un 89% de cumplimiento.  El informe de seguimiento y cunplimiento de la etrategia de rendición de cuentas se encuentra publicado en la pagina web en el siguiente link: https://www.mindeporte.gov.co/control-rendicion-cuentas/rendicion-cuentas/acciones-rendicion-cuentas-2023/informes-seguimiento</t>
  </si>
  <si>
    <t xml:space="preserve">Se evidencio trece (13) acciones formuladas en la estrategia de comunicaciones y diecisiete (17) actividades de Rendición de Cuentas 2023,  para un total de 30  acciones y/o actividades, con un cumplimiento de 26.1 actividades y /o acciones;  lo que representa un  89% de cumplimiento de la estrategia de rendición de cuentas. de acuerdo a lo señalado en el Informe de cumplimiento y seguimiento de la estrategia de rendición de cuentas 2023, que se visualisó en el siguiente acceso: 
https://www.mindeporte.gov.co/control-rendicion-cuentas/rendicion-cuentas/acciones-rendicion-cuentas-2023/informes-seguimiento
</t>
  </si>
  <si>
    <t xml:space="preserve">2.5. </t>
  </si>
  <si>
    <t>Activar al Ministerio dentro de un nodo del Sistema Nacional de Rendición de Cuentas</t>
  </si>
  <si>
    <t>Un (1) nodo activo</t>
  </si>
  <si>
    <t>Número de nodos activos / Número de nodos programados</t>
  </si>
  <si>
    <t>Se solicito al Departamento Administrativo de la Función Pública el apoyo para la solicitud de la activación nodo SNRdC al correo electrónico apoyomurc@funcionpublica.gov.co para recibir además retroalimentación previa a la activación mediante  correo electrónico del 16/05/2023.</t>
  </si>
  <si>
    <t>La actividad esta programada para el tercer cuatrimestre de 2023</t>
  </si>
  <si>
    <t>No se realizó la actividad</t>
  </si>
  <si>
    <t>Se evidencio que solo se adelanto solicitud al Departamento Administrativo de la Función Pública para  recibir orientación de las fases requeridas para activar el nodo, la solicitud  se elevo al correo electrónico apoyomurc@funcionpublica.gov.co el 16/05/2023.</t>
  </si>
  <si>
    <r>
      <rPr>
        <b/>
        <sz val="11"/>
        <color theme="1"/>
        <rFont val="Calibri"/>
        <family val="2"/>
        <scheme val="minor"/>
      </rPr>
      <t>Subcomponente 3</t>
    </r>
    <r>
      <rPr>
        <sz val="11"/>
        <color theme="1"/>
        <rFont val="Calibri"/>
        <family val="2"/>
        <scheme val="minor"/>
      </rPr>
      <t xml:space="preserve">
Responder a compromisos propuestos, evaluación y retroalimentación en los ejercicios de rendición de cuentas con acciones correctivas para mejora</t>
    </r>
  </si>
  <si>
    <t xml:space="preserve"> 3.1. </t>
  </si>
  <si>
    <t>Realizar informe de cumplimiento y seguimiento de la Estrategia de rendición de cuentas</t>
  </si>
  <si>
    <t>Un (1) informe de cumplimiento y seguimiento de la Estrategia de rendición de cuentas</t>
  </si>
  <si>
    <t>Número de informes de seguimiento elaborados/Número de informes de seguimiento programados</t>
  </si>
  <si>
    <t>33.3%</t>
  </si>
  <si>
    <t xml:space="preserve">Desde el 19 de mayo del 2023 se encuentra publicado en la página web de la entidad el primer informe de seguimiento cuatrimestral de las estrategias de Rendición de Cuentas Ministerio del Deporte, ver anexos:
1- Enlace de la publicación.
2- Informe Primer Seguimiento cuatrimestral. </t>
  </si>
  <si>
    <t xml:space="preserve">Se han realizado 2 informes de seguimiento de la estrategia de rendición de cuentas los cuales se anexan: 
Primer informe cuatrimestral de Seguimiento Estrategia de Rendición de Cuentas 2023                                                segundo informe cuatrimestral de Seguimiento Estrategia de Rendición de Cuentas 2023 y se encuentrn publicados en la pagina web: https://www.mindeporte.gov.co/control-rendicion-cuentas/rendicion-cuentas/acciones-rendicion-cuentas-2023/informes-seguimiento
</t>
  </si>
  <si>
    <r>
      <rPr>
        <sz val="11"/>
        <color rgb="FF000000"/>
        <rFont val="Calibri"/>
        <family val="2"/>
        <scheme val="minor"/>
      </rPr>
      <t>El informe de cumplimiento y seguimiento de la Estrategia de rendición de cuentas 2023 se encuentra publicado en la pagina web en el siguiente link:</t>
    </r>
    <r>
      <rPr>
        <b/>
        <sz val="11"/>
        <color rgb="FF000000"/>
        <rFont val="Calibri"/>
        <family val="2"/>
        <scheme val="minor"/>
      </rPr>
      <t xml:space="preserve"> https://www.mindeporte.gov.co/control-rendicion-cuentas/rendicion-cuentas/acciones-rendicion-cuentas-2023/informes-seguimiento</t>
    </r>
  </si>
  <si>
    <t xml:space="preserve">Se evidencio consolidación de tres informes de seguimiento y cumplimiento de la estrategia de rendición de cuentas 2023, que se visualisa en el siguiente acceso: 
https://www.mindeporte.gov.co/control-rendicion-cuentas/rendicion-cuentas/acciones-rendicion-cuentas-2023/informes-seguimiento
</t>
  </si>
  <si>
    <t xml:space="preserve">3.2. </t>
  </si>
  <si>
    <t>Consolidar y publicar el informe institucional de rendición de cuentas</t>
  </si>
  <si>
    <t>Un (1) Informe institucional consolidado de rendición de cuentas para la vigencia 2022</t>
  </si>
  <si>
    <t>Número de informes publicados/Número de informes  consolidados</t>
  </si>
  <si>
    <t xml:space="preserve">La versión 1 del Informe institucional de rendición de cuentas para la vigencia 2022-2023  Se público en pagina web para consulta ciudadana el 5/07/2023                                                                                                 La versión 2 del Informe institucional de rendición de cuentas para la vigencia 2022-2023  Se público en pagina web para consulta ciudadana el 22/08/2023                                                                                     </t>
  </si>
  <si>
    <t>Se evidencia informe de Rendición de Cuentas de la vigencia 2022</t>
  </si>
  <si>
    <t>Se evidencia cumplimiento de la actividad en el segundo cuatrimestre de la vigencia con la publicación de informe de rendición de cuentas 2022 y avance  2023 V2  , disponible informe  en la pagina del Ministerio del Deporte que se puede visualizar en el siguiente enlace:
https://www.mindeporte.gov.co/control-rendicion-cuentas/rendicion-cuentas/acciones-rendicion-cuentas-2022/informes-seguimiento&amp;ne&amp;inf=0</t>
  </si>
  <si>
    <t xml:space="preserve">3.3. </t>
  </si>
  <si>
    <t>Consolidar y publicar el informe de acciones de la audiencia pública de rendición de cuentas</t>
  </si>
  <si>
    <t>Un (1) informe de acciones posterior a la realización de la audiencia de rendición de cuentas</t>
  </si>
  <si>
    <t>Número de informes de acciones publicados/Número de informes de acciones consolidados</t>
  </si>
  <si>
    <t>Mediante reunión presencial del 13 de abril de 2023, el GIT  de Comunicaciones, Servicio Integral al Ciudadano y la OAP estiman que la fecha de la Audiencia Pública de la Rendición de Cuentas se realizará en el mes de agosto de 2023. 
Acta de reunió GIT Servicio Integral al Ciudadano y OAP (PENDIENTE ACTA DE REUNIÓN)</t>
  </si>
  <si>
    <t>Se consolido y publicó en la pagina web el Informe de acciones de la audiencia pública de rendición de cuentas 2022-2023 en el siguiente link: 
https://coldeportes.sharepoint.com/:b:/r/sites/oficinaasesoraplaneacion/Documentos%20compartidos/OAP/2.%20GIT%20Planeaci%C3%B3n%20y%20Gesti%C3%B3n/Vigencia%202023/09.%20PAAC_2023/3.%20Tercer%20seguimiento%20Plan%20Anticorrupci%C3%B3n%20y%20Atenci%C3%B3n%20al%20Ciudadano_2023/3.%20Rendici%C3%B3n%20de%20Cuentas/3.3%20INFORME_DE_ACCIONES_AUDIENCIA_DE_RENDIC%C3%93N_DE_CUENTAS.pdf?csf=1&amp;web=1&amp;e=12K1QF</t>
  </si>
  <si>
    <t>Se evidencio el cumplimiento de la actividad  mediante informe  de  acciones de la audiencia de rendición de cuentas, visible en el siguiente enlace:
https://coldeportes.sharepoint.com/:b:/r/sites/oficinaasesoraplaneacion/Documentos%20compartidos/OAP/2.%20GIT%20Planeaci%C3%B3n%20y%20Gesti%C3%B3n/Vigencia%202023/09.%20PAAC_2023/3.%20Tercer%20seguimiento%20Plan%20Anticorrupci%C3%B3n%20y%20Atenci%C3%B3n%20al%20Ciudadano_2023/3.%20Rendici%C3%B3n%20de%20Cuentas/3.3%20INFORME_DE_ACCIONES_AUDIENCIA_DE_RENDIC%C3%93N_DE_CUENTAS.pdf?csf=1&amp;web=1&amp;e=12K1QF</t>
  </si>
  <si>
    <t xml:space="preserve">3.4.  </t>
  </si>
  <si>
    <t>Un (1) informe de seguimiento a los Acuerdos de Paz</t>
  </si>
  <si>
    <t>Número de Informes de seguimiento a los Acuerdos de Paz realizados y publicados/ Número de Informes de seguimiento a los Acuerdos de Paz programados</t>
  </si>
  <si>
    <t>Este informe se público  en la página web del Ministerio del Deporte , el cual se puede observar en el siguiente  enlace y su respectivo informe. 
https://www.mindeporte.gov.co/control-rendicion-cuentas/rendicion-cuentas/acciones-rendicion-cuentas-2022/informes-seguimiento&amp;ne&amp;inf=0</t>
  </si>
  <si>
    <r>
      <t xml:space="preserve">Se evidencia informe de Seguimiento  a los Acuerdos de Paz en el enlace </t>
    </r>
    <r>
      <rPr>
        <i/>
        <sz val="11"/>
        <color indexed="8"/>
        <rFont val="Calibri"/>
        <family val="2"/>
      </rPr>
      <t xml:space="preserve">https://www.mindeporte.gov.co/recursos_user/2023/Planeaci%C3%B3n/Marzo/Informe_rendici%C3%B3n_de_cuentas_paz_vigencia_2022.pdf
</t>
    </r>
    <r>
      <rPr>
        <sz val="11"/>
        <color indexed="8"/>
        <rFont val="Calibri"/>
        <family val="2"/>
      </rPr>
      <t>Se recomienda fijar meta para poderr medir el indicador.</t>
    </r>
  </si>
  <si>
    <t>Se publicó informe en la pagina del Ministerio del Deporte que se puede visualizar en el siguiente enlace:
https://www.mindeporte.gov.co/control-rendicion-cuentas/rendicion-cuentas/acciones-rendicion-cuentas-2022/informes-seguimiento&amp;ne&amp;inf=0</t>
  </si>
  <si>
    <t>Se evidencia informe Un (1) informe de seguimiento a los Acuerdos de Paz publicado en la ágina web institucional.</t>
  </si>
  <si>
    <t>Se cumplio la actividad en el primer cuatrimestre. se publicó informe en la pagina del Ministerio del Deporte que se puede visualizar en el siguiente enlace:
https://www.mindeporte.gov.co/control-rendicion-cuentas/rendicion-cuentas/acciones-rendicion-cuentas-2022/informes-seguimiento&amp;ne&amp;inf=0</t>
  </si>
  <si>
    <t>Se evidencia cumplimiento de la actividad en el primer cuatrimestre. se encuentra disponible informe  en la pagina del Ministerio del Deporte que se puede visualizar en el siguiente enlace:
https://www.mindeporte.gov.co/control-rendicion-cuentas/rendicion-cuentas/acciones-rendicion-cuentas-2022/informes-seguimiento&amp;ne&amp;inf=0</t>
  </si>
  <si>
    <t xml:space="preserve">3.5. </t>
  </si>
  <si>
    <t>Evaluar e implementar acciones de mejora a partir de las actividades de la estrategia de rendición de cuentas</t>
  </si>
  <si>
    <t>Un (1) documento con oportunidades de mejora y recomendaciones.</t>
  </si>
  <si>
    <t>Número de documentos de oportunidades de mejora realizados/
Número de documentos de oportunidades de mejora programado</t>
  </si>
  <si>
    <t>Esta actividad será reportada en el segundo seguimiento cuatrimestral</t>
  </si>
  <si>
    <t>La actividad se ejecutará y reportará en el tercer cuatrimestre</t>
  </si>
  <si>
    <t>Se valida informe de cumplimiento de la estrategia de rendiciòn de cuentas  el cual incorpora acciones de mejora para adelantar el ejercicio de rendiciòn de cuentas de la vigencia 2024. Se encuentra disponible en la pagina web del Ministerio del Deporte en el siguiente enlace: 
https://www.mindeporte.gov.co/control-rendicion-cuentas/rendicion-cuentas/acciones-rendicion-cuentas-2023/informes-seguimiento</t>
  </si>
  <si>
    <t xml:space="preserve">3.6. </t>
  </si>
  <si>
    <t>Realizar la evaluacion de las actividades suscritas en el componente de rendición de cuentas en el marco del seguimiento al Plan Anticorrupción y de Atención al Ciudadano</t>
  </si>
  <si>
    <t>Dos (2) informes de evaluación</t>
  </si>
  <si>
    <t>Número de Informes realizados/   Número de Informes proyectados</t>
  </si>
  <si>
    <t>Oficina de Control Interno</t>
  </si>
  <si>
    <t>13/01/2023
15/12/2023</t>
  </si>
  <si>
    <t>La Oficina de Control interno mediante radicado 2023IE0003073 del 25 de abril de 2023 solicitó  soportes de Avance Primer Cuatrimestre 2023 al Plan Anticorrupción y Atención al Ciudadano- PAAC y Mapas de Riesgos de Corrupción (MRC) Vigencia 2023 para efecto de realizar el seguimiento al PAAC  de 2023.	
1- Anexo Memorando No. 2023IE0003073</t>
  </si>
  <si>
    <t>33,3</t>
  </si>
  <si>
    <t xml:space="preserve">La evaluacion de las actividades suscritas en el componente de rendición de cuentas en el marco del seguimiento al Plan Anticorrupción y de Atención al Ciudadano se evidencia mediante informe de la Oficina de Control Interno que se publicaron en el siguientes enlaces: 
https://www.mindeporte.gov.co/recursos_user/2023/Control_Interno/Junio/MEMO-INFO_FINAL-RDC.pdf
</t>
  </si>
  <si>
    <t>Teniendo en cuenta la fecha de la actividad, la misma esta para ser realizada y reportada en el tercer cuatrimestre de 2023.</t>
  </si>
  <si>
    <t>La actividad esta programada para el 15 de septiembre de 2023.</t>
  </si>
  <si>
    <r>
      <rPr>
        <sz val="11"/>
        <color rgb="FF000000"/>
        <rFont val="Calibri"/>
        <family val="2"/>
        <scheme val="minor"/>
      </rPr>
      <t xml:space="preserve">El </t>
    </r>
    <r>
      <rPr>
        <b/>
        <sz val="11"/>
        <color rgb="FF000000"/>
        <rFont val="Calibri"/>
        <family val="2"/>
        <scheme val="minor"/>
      </rPr>
      <t>30-11-2023</t>
    </r>
    <r>
      <rPr>
        <sz val="11"/>
        <color rgb="FF000000"/>
        <rFont val="Calibri"/>
        <family val="2"/>
        <scheme val="minor"/>
      </rPr>
      <t xml:space="preserve"> se remitió mediante memorando 
2023IE0012674 el Informe Final Seguimiento Normativo a la Rendición de Cuentas (en adelante RDC) vigencia 2023, dando cumplimiento a la actividad prevista</t>
    </r>
  </si>
  <si>
    <t>Se evidenció un informe de seguimiento normativo a la Rendición de Cuentas vigencia 2023, que se comunicó mediante radicado 2023IE0012674 para el segundo semestre de 2023 y  radicado 2023IE0001829 que se visualiza en los siguientes enlaces: 
https://www.mindeporte.gov.co/recursos_user/2023/Control_Interno/Junio/MEMO-INFO_FINAL-RDC.pdf
https://www.mindeporte.gov.co/recursos_user/2023/Control_Interno/Diciembre/INFORME_FINAL_RDC_2023.pdf</t>
  </si>
  <si>
    <t>Componente 4: Atención al Ciudadano</t>
  </si>
  <si>
    <r>
      <rPr>
        <b/>
        <sz val="12"/>
        <color rgb="FF000000"/>
        <rFont val="Calibri"/>
        <family val="2"/>
      </rPr>
      <t xml:space="preserve">Seguimiento Tercera Línea de Defensa OCI
</t>
    </r>
    <r>
      <rPr>
        <b/>
        <u/>
        <sz val="12"/>
        <color rgb="FF000000"/>
        <rFont val="Calibri"/>
        <family val="2"/>
      </rPr>
      <t>Primer  Cuatrimestre</t>
    </r>
  </si>
  <si>
    <r>
      <t xml:space="preserve">Subcomponente 1
</t>
    </r>
    <r>
      <rPr>
        <sz val="9"/>
        <color rgb="FF000000"/>
        <rFont val="Arial"/>
        <family val="2"/>
      </rPr>
      <t>Planeación estratégica del servicio al ciudadano</t>
    </r>
  </si>
  <si>
    <t>Realizar el ejercicio de caracterización de los ciudadanos, usuarios y grupos de interés, de la vigencia 2022</t>
  </si>
  <si>
    <t>28 documentos de caracterización actualizados</t>
  </si>
  <si>
    <t>Número de caracterizaciones de ciudadanos actualizadas/Número de caracterizaciones de ciudadanos programadas</t>
  </si>
  <si>
    <t>Todas las dependencias y/o GIT 
MinDeporte, bajo la articulación de G.I.T Servicio Integral al Ciudadano.</t>
  </si>
  <si>
    <t xml:space="preserve">La actividad se tiene programada para el 30 de agosto de 2023.
Para cumplir ese propósito se han realizado las siguientes acciones: •	Solicitud de delegación de enlaces y programación. Gesdoc 2023IE0000348 •	Reiteración memorando 2023IE0000348 •	Se iniciaron mesas de acompañamiento con las áreas.
</t>
  </si>
  <si>
    <t xml:space="preserve">Se publicaron en el mes de junio, veintiocho (28) documentos con el ejercicio de caracterización de usuarios y grupos de valor  de la vigencia 2022, en la pagina web del Ministerio. </t>
  </si>
  <si>
    <t>Se evidencia la publicación de 28 ejercicios de de caracterización de los ciudadanos, usuarios y grupos de interés, de la vigencia 2022 en el enlace de la página web https://www.mindeporte.gov.co/atencion-servicio-ciudadania/caracterizacion-ciudadanos-usuarios-grupos-interes/caracterizacion-ciudadanos-usuarios-grupos-interes-2022</t>
  </si>
  <si>
    <t>Se publicaron  en el mes de junio, veintiocho (28) documentos con el ejercicio de caracterización de usuarios y grupos de valor  de la vigencia 2022, en la pagina web del Ministerio. No obstante que se programaron realizar 29 documentos contando los tres grupos internos de la Oficina Asesora de Planeación para el ejercicio se incluyeron los tres grupos en un solo documento / Se ejecutó al 100% en el segundo cuatrimestre</t>
  </si>
  <si>
    <t>Se validó la realización de 29 ejercicios de caracterización de los ciudadanos, usuarios y grupos de interés, de la vigencia 2022, que se publicaron en la pagina web del Ministerio del Deporte, visible en el siguiente enlace: 
https://www.mindeporte.gov.co/atencion-servicio-ciudadania/caracterizacion-ciudadanos-usuarios-grupos-interes/caracterizacion-ciudadanos-usuarios-grupos-interes-2022</t>
  </si>
  <si>
    <t xml:space="preserve">Relizar el estudio técnico y financiero sobre la estructuración de la Oficina de Relación con el Ciudadano de conformidad con el artículo 17 de la Ley 2052 de 2020 </t>
  </si>
  <si>
    <t>Un (1) Informe del diagnostico</t>
  </si>
  <si>
    <t>Diagnostico dependencia estructurada/Diagnostico dependencia por estructurar</t>
  </si>
  <si>
    <t>Secretaría General-GIT Talento humano</t>
  </si>
  <si>
    <t>Para el primer cuatrimestre no está programada la finalización de esta actividad.  A la fecha (5/05/2023) no se ha recibido reporte por parte del responsable.  Sin embargo, se tiene que desde el GIT de Servicio Integral al CIudadano se realizó la inclusión de este tema en el informe realizado a la llegada de la actual adminsitración lo cual se refleja en que ésto fue incluído en el Informe de Entrega del cargo del anterior Secretario General Fabio Alzate (Ver 2023ER0009728)</t>
  </si>
  <si>
    <t>El GIT Servicio Integral al Ciudadano remitio comunicación a la Secretaria General en la que  presenta alerta sobre prioridad al cumplimiento de la Ley 2052 de 2020. En la
actualidad se esta trabajando en el proceso de reestructuración que comtempla la creación de la oficina de relacionamiento con la ciudadania. Se visualiza las comunicaciones de seguimiento en el siguiente enlace: 
https://coldeportes.sharepoint.com/:b:/r/sites/oficinaasesoraplaneacion/Documentos%20compartidos/OAP/2.%20GIT%20Planeaci%C3%B3n%20y%20Gesti%C3%B3n/Vigencia%202023/9.%20PAAC_2023/2.%20Segundo%20seguimiento%20Plan%20Anticorrupcion%20y%20atencion%20al%20Ciudadano%20_2023/4.%20Servicio%20al%20Ciudadano/1.2.%20Memorando%202022IE0014367%20Seguimiento%20a%20estudios%20oficina%20relacionamiento.pdf?csf=1&amp;web=1&amp;e=e7evtQ</t>
  </si>
  <si>
    <t xml:space="preserve">No se evidencia soporte de  Informe del diagnóstico a corte de segundo cuatrimestre de 2023. </t>
  </si>
  <si>
    <t>Se hizo seguimiento con el equipo de reestructuración para conocer los avances con respecto a éste ítem y la información que dieron es que esta contemplado dentro del proceso que se viene adelantando seguún la nortativa de la Función pública. Evidencia en carpeta Servicio al ciudadano # 1.2</t>
  </si>
  <si>
    <r>
      <rPr>
        <b/>
        <sz val="9"/>
        <color rgb="FF000000"/>
        <rFont val="Arial"/>
        <family val="2"/>
      </rPr>
      <t xml:space="preserve">Subcomponente 2
</t>
    </r>
    <r>
      <rPr>
        <sz val="9"/>
        <color rgb="FF000000"/>
        <rFont val="Arial"/>
        <family val="2"/>
      </rPr>
      <t>Fortalecimiento del talento humano al servicio del ciudadano</t>
    </r>
  </si>
  <si>
    <t>Realizar  capacitación  en   curso de lenguaje claro</t>
  </si>
  <si>
    <t xml:space="preserve">Una (1) capacitación realizada en curso de lenguaje claro </t>
  </si>
  <si>
    <t>Número de capacitaciones realizadas en el curso de lenguaje claro/Número de capacitaciones programadas en el curso de lenguaje claro</t>
  </si>
  <si>
    <t xml:space="preserve">GIT Talento Humano </t>
  </si>
  <si>
    <t>Para el primer cuatrimestre no está programada la finalización de esta actividad. A la fecha (5/05/2023) no se ha recibido reporte por parte del responsable.</t>
  </si>
  <si>
    <t>Se valida pieza grafica con invitación a servidores públicos y colaboradores para realizar curso de lenguaje claro, se visualiza en el siguiente enlace: 
https://coldeportes.sharepoint.com/:u:/r/sites/IntranetInstitucional/SitePages/Participa---Curso-de-lenguaje-claro-para-servidores-y-colaboradores-p%C3%BAblicos.aspx?csf=1&amp;web=1&amp;e=11u1yk</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</si>
  <si>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</si>
  <si>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</si>
  <si>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Número de cursos realizados/número de cursos programados</t>
  </si>
  <si>
    <t>GIT Talento Humano</t>
  </si>
  <si>
    <t>"Se elaboraron estudios previos para contratar el servicio de Educación no formal con el fin de implementación del Plan Institucional de Capacitación del Ministerio del Deporte, sobre lenguaje de señas,  actualmente se esta estructurando el proceso de contratación por minima cuantia, se puede visualizar los estudios previos en el siguiente enlace:
https://coldeportes.sharepoint.com/:u:/r/sites/oficinaasesoraplaneacion/Documentos%20compartidos/OAP/2.%20GIT%20Planeaci%C3%B3n%20y%20Gesti%C3%B3n/Vigencia%202023/9.%20PAAC_2023/2.%20Segundo%20seguimiento%20Plan%20Anticorrupcion%20y%20atencion%20al%20Ciudadano%20_2023/4.%20Servicio%20al%20Ciudadano/1.2%20Seguimiento%20a%20proceso%20de%20estudios%20t%C3%A9cnicos.zip?csf=1&amp;web=1&amp;e=CXL3ry"</t>
  </si>
  <si>
    <t>Se acordó con el Proveedor de capacitación realizar el curso de Lenguaje de señas la semana del 20 al 24 de noviembre, dando cumplimiento al 100% de lo planeado en este tema. El equipo que recibió dicha capacitación quedó satisfecho con esta actividad. Adjunto evidencia carpeta servicio al Ciudadano #2.2</t>
  </si>
  <si>
    <t>Se valido realización de capacitación en lengua de señas a traves de listado de asistencia de 17 de noviembre de 2023, y registro fotografico de los participantes. Se visualiza en el siguiente enlace: 
https://coldeportes.sharepoint.com/:f:/r/sites/oficinaasesoraplaneacion/Documentos%20compartidos/OAP/2.%20GIT%20Planeaci%C3%B3n%20y%20Gesti%C3%B3n/Vigencia%202023/09.%20PAAC_2023/3.%20Tercer%20seguimiento%20Plan%20Anticorrupci%C3%B3n%20y%20Atenci%C3%B3n%20al%20Ciudadano_2023/4.%20servicio%20al%20Ciudadano/2.1%20Curso%20de%20Lenguaje%20claro%20y%20comunicaci%C3%B3n%20asertiva?csf=1&amp;web=1&amp;e=DQ67S9</t>
  </si>
  <si>
    <t>2.3</t>
  </si>
  <si>
    <t>Implementar jornadas de capacitación permanentes y especializadas en temas Servicio al Ciudadano e integridad en lo público.</t>
  </si>
  <si>
    <t>Dos (2) capacitaciones realizadas</t>
  </si>
  <si>
    <t xml:space="preserve">Número de capacitaciones realizadas/Número de capacitaciones programadas </t>
  </si>
  <si>
    <t>Se realizó curso virtual a través de la plataforma Escuela Virtual del Deporte sobre Gestión Integral de Servicio al Ciudadano en el mes de agosto de 2023, que se puede visualizar en el siguiente enlace:
https://coldeportes.sharepoint.com/:i:/r/sites/oficinaasesoraplaneacion/Documentos%20compartidos/OAP/2.%20GIT%20Planeaci%C3%B3n%20y%20Gesti%C3%B3n/Vigencia%202023/9.%20PAAC_2023/2.%20Segundo%20seguimiento%20Plan%20Anticorrupcion%20y%20atencion%20al%20Ciudadano%20_2023/4.%20Servicio%20al%20Ciudadano/2.3%20FORMACIO%CC%81N%20VIRTUAL_Mesa%20de%20trabajo%201%20(2).jpg?csf=1&amp;web=1&amp;e=aLjR1k</t>
  </si>
  <si>
    <t xml:space="preserve">Se evidencia soporte de invitación - Inscripciones a la  formación virtual con relación a Gestión Integral del Servicio al Ciudadano, no se evidencia soporte de las capacitaciones realizadas. </t>
  </si>
  <si>
    <t>Dando cumplimiento a lo programado en el Programa de Capacitación Promovimos un curso virtual ofrecido por la ESAP de Medellín: "Servicio Integral al Ciudadano".  Se realizará en el mes de noviembre un curso virtual de Escucha Activa como una de las habilidades más importantes para prestar un buen servicio al Ciudadano. Anexo evidencia. Adicionalmente re realizó capacitación presencial del tema. Adjunto evidencia carpeta Servicio al ciudadadano #2.3</t>
  </si>
  <si>
    <t>Se valida listado de asistencia de la realización de las capacitaciones realizadas el 17 y 24 de noviembre de 2023,  se visualiza en el siguiente enlace:
https://coldeportes.sharepoint.com/:f:/r/sites/oficinaasesoraplaneacion/Documentos%20compartidos/OAP/2.%20GIT%20Planeaci%C3%B3n%20y%20Gesti%C3%B3n/Vigencia%202023/09.%20PAAC_2023/3.%20Tercer%20seguimiento%20Plan%20Anticorrupci%C3%B3n%20y%20Atenci%C3%B3n%20al%20Ciudadano_2023/4.%20servicio%20al%20Ciudadano/2.3%20Capacitaci%C3%B3n%20Servicio%20al%20ciudadano?csf=1&amp;web=1&amp;e=li1J50</t>
  </si>
  <si>
    <t>2.4</t>
  </si>
  <si>
    <t>Entregar incentivos especiales para el personal de servicio al ciudadano, de acuerdo con lo previsto en el marco normativo vigente en el plan de incentivos.</t>
  </si>
  <si>
    <t>Incentivos entregados de acuerdo al Plan de Estímulos e incentivos 2023</t>
  </si>
  <si>
    <t xml:space="preserve"> Incentivos entregados / Incentivos programados en el Plan de Estimulos e incentivos 2023</t>
  </si>
  <si>
    <t>Se tiene programado entregar un bono de incentivo a los funcionarios y contratistas del GIT Servicio integral al ciudadano en el mes de noviembre de 2023, citando a las instalaciones del GIT Talento Humano para realizar el registro fotográfico.</t>
  </si>
  <si>
    <t>Se entregaron los incentivos de acuerdo a lo previsto. Evidencia adjunta en la carpeta de servicio al ciudadano #2.4</t>
  </si>
  <si>
    <t>Se valida correo electronico de 22 de diciembre de 2023, que relaciona  la entrega de los incentivos a atención al ciudadano esto de acuerdo con lo previsto en el marco normativo vigente (Decreto 167 de 1998, ley 909 de 2004, Decreto 894 de 2017) se visualiza a través del siguiente enlace: 
https://coldeportes.sharepoint.com/:b:/r/sites/oficinaasesoraplaneacion/Documentos%20compartidos/OAP/2.%20GIT%20Planeaci%C3%B3n%20y%20Gesti%C3%B3n/Vigencia%202023/09.%20PAAC_2023/3.%20Tercer%20seguimiento%20Plan%20Anticorrupci%C3%B3n%20y%20Atenci%C3%B3n%20al%20Ciudadano_2023/4.%20servicio%20al%20Ciudadano/2.4%20Incentivos/Evidencia%20Incentivos%20tercer%20cuatrimestre.pdf?csf=1&amp;web=1&amp;e=NDSvLz</t>
  </si>
  <si>
    <t>2.5</t>
  </si>
  <si>
    <t>Realizar capacitaciones en torno a la  cualificación en atención a personas con discapacidad psicosocial</t>
  </si>
  <si>
    <t>Una  (1) actividades de capacitación</t>
  </si>
  <si>
    <t>Número de actividades ejecutadas /número de actividades  programados</t>
  </si>
  <si>
    <t>Se elaboraron estudios previos para contratar el servicio de Educación no formal con el fin de implementación del Plan Institucional de Capacitación del Ministerio del Deporte, sobre atención a personas con discapacidad psicosocial, y actualmente se esta estructurando el proceso de contratación por minima cuantia, se puede visualizar los estudios previos en el siguiente enlace:
https://coldeportes.sharepoint.com/:u:/r/sites/oficinaasesoraplaneacion/Documentos%20compartidos/OAP/2.%20GIT%20Planeaci%C3%B3n%20y%20Gesti%C3%B3n/Vigencia%202023/9.%20PAAC_2023/2.%20Segundo%20seguimiento%20Plan%20Anticorrupcion%20y%20atencion%20al%20Ciudadano%20_2023/4.%20Servicio%20al%20Ciudadano/1.2%20Seguimiento%20a%20proceso%20de%20estudios%20t%C3%A9cnicos.zip?csf=1&amp;web=1&amp;e=CXL3ry</t>
  </si>
  <si>
    <t>Se realizpo capacitación presencial el día 1 diciembre y por el incidente administrativo que hubo(asensor), tuvimos que repetirla el siguiente martes a las 7am de manera virtual. Adjunto evidencia en carpeta servicio al ciudadano #2.5 y#2.6</t>
  </si>
  <si>
    <t>Se valida listado de asistencia y pantallazo de aplicativo teams con ejecución de capcaitación virtual sobre manejo de personas con discapacidad  cognositiva y psicosocial. Se visualiza en el siguiente enlace: 
https://coldeportes.sharepoint.com/:f:/r/sites/oficinaasesoraplaneacion/Documentos%20compartidos/OAP/2.%20GIT%20Planeaci%C3%B3n%20y%20Gesti%C3%B3n/Vigencia%202023/09.%20PAAC_2023/3.%20Tercer%20seguimiento%20Plan%20Anticorrupci%C3%B3n%20y%20Atenci%C3%B3n%20al%20Ciudadano_2023/4.%20servicio%20al%20Ciudadano/2.5%20y%202.6%20Manejo%20de%20personas%20con%20discapacidad%20intelectual%20y%20Psicosocial?csf=1&amp;web=1&amp;e=zo5c6h</t>
  </si>
  <si>
    <t>2.6</t>
  </si>
  <si>
    <t>Realizar capacitaciones en torno a la  cualificación en atención a personas con discapacidad   intelectual</t>
  </si>
  <si>
    <t>Se elaboraron estudios previos para contratar el servicio de Educación no formal con el fin de implementación del Plan Institucional de Capacitación del Ministerio del Deporte, sobre atención a personas con discapacidad intelectual, y actualmente se esta estructurando el proceso de contratación por minima cuantia, se puede visualizar los estudios previos en el siguiente enlace:
https://coldeportes.sharepoint.com/:u:/r/sites/oficinaasesoraplaneacion/Documentos%20compartidos/OAP/2.%20GIT%20Planeaci%C3%B3n%20y%20Gesti%C3%B3n/Vigencia%202023/9.%20PAAC_2023/2.%20Segundo%20seguimiento%20Plan%20Anticorrupcion%20y%20atencion%20al%20Ciudadano%20_2023/4.%20Servicio%20al%20Ciudadano/1.2%20Seguimiento%20a%20proceso%20de%20estudios%20t%C3%A9cnicos.zip?csf=1&amp;web=1&amp;e=CXL3ry</t>
  </si>
  <si>
    <t>2.7</t>
  </si>
  <si>
    <t>Implementar mejoras a los sistemas de información; que permitan el seguimiento a peticiones incompletas y a negaciones de acceso a la información.</t>
  </si>
  <si>
    <t>Una (1)mejora implementadas en GESDOC</t>
  </si>
  <si>
    <t>Número de mejoras en GESDOC implementadas/Número de mejoras en GESDOC programadas</t>
  </si>
  <si>
    <t xml:space="preserve">
GIT Gestión Administrativa/GIT TIC´s/GIT Servicio Integral al Ciudadano </t>
  </si>
  <si>
    <t>Desde Servicio integral al Ciudadano se solicitó con memorando  2023IE0000426 al GIT TICS mejora para esta vigencia 2023, en el sentido de que el Sistema de Gestión Documental -GESDOC- se adicione dentro de tipo de solicitud, la tipología “Denuncia por corrupción”.
Con memorando 2023IE0000466 el GIT TICS responde afirmando la realización de la mejora solicitada.</t>
  </si>
  <si>
    <t>Se evidencia una (1)mejora implementadas en GESDOC</t>
  </si>
  <si>
    <t>Esta actividad se dio por cumplida en el reporte de avance del primer cuatrimestre de 2023.  se puede evidenciar en el siguiente enlace:
https://coldeportes.sharepoint.com/:b:/r/sites/oficinaasesoraplaneacion/Documentos%20compartidos/OAP/2.%20GIT%20Planeaci%C3%B3n%20y%20Gesti%C3%B3n/Vigencia%202023/9.%20PAAC_2023/2.%20Segundo%20seguimiento%20Plan%20Anticorrupcion%20y%20atencion%20al%20Ciudadano%20_2023/4.%20Servicio%20al%20Ciudadano/2.7.%20Memorando%202023IE0000466%20-%20Mejora%20aplicativo%20Gesdoc.pdf?csf=1&amp;web=1&amp;e=HZbMqu</t>
  </si>
  <si>
    <t>Se evidencia soporte de cumplimiento en el primer cuatrimestre de 2023.</t>
  </si>
  <si>
    <t xml:space="preserve">Esta actividad se cumplió en el primer trimestre teniendo así un cumplimiento del 100% </t>
  </si>
  <si>
    <t>Desde Servicio integral al Ciudadano se solicitó con memorando  2023IE0000426 al GIT TICS mejora para esta vigencia 2023, en el sentido de que el Sistema de Gestión Documental -GESDOC- se adicione dentro de tipo de solicitud, la tipología “Denuncia por corrupción”.
Con memorando 2023IE0000466 el GIT TICS responde afirmando la realización de la mejora solicitada.
https://coldeportes.sharepoint.com/:f:/r/sites/oficinaasesoraplaneacion/Documentos%20compartidos/OAP/2.%20GIT%20Planeaci%C3%B3n%20y%20Gesti%C3%B3n/Vigencia%202023/09.%20PAAC_2023/3.%20Tercer%20seguimiento%20Plan%20Anticorrupci%C3%B3n%20y%20Atenci%C3%B3n%20al%20Ciudadano_2023/4.%20servicio%20al%20Ciudadano/2.7.%20Mejora%20Gesdoc?csf=1&amp;web=1&amp;e=Ms10DX</t>
  </si>
  <si>
    <r>
      <t xml:space="preserve">Subcomponente 3
</t>
    </r>
    <r>
      <rPr>
        <sz val="9"/>
        <color rgb="FF000000"/>
        <rFont val="Arial"/>
        <family val="2"/>
      </rPr>
      <t>Gestión de relacionamiento con los ciudadanos</t>
    </r>
  </si>
  <si>
    <t xml:space="preserve">Implementar  un CHATBOT en el portal del Ministerio para mejorar el servicio de atención de los usuarios del portal del Ministerio del Deporte.  </t>
  </si>
  <si>
    <t>Un (1) CHATBOT implementado</t>
  </si>
  <si>
    <t>Numero iniciativas ejecutadas / Numero de inicitativas planeadas</t>
  </si>
  <si>
    <t>GIT TIC / GIT Servicio Integral al Ciudadano</t>
  </si>
  <si>
    <t>La actividad se incluyó en el plan de acción del área de TICS.  Se solicitó CDP por valor de $260,000,000.  De acuerdo a lo informado por Colombia Compra Eficiente el 24 de mayo se contará con el simulador para realizar el lanzamiento del evento en esa plataforma y así proceder con el proceso contractual.</t>
  </si>
  <si>
    <t xml:space="preserve">De acuerdo a lo informado por TICS los estudios previos fueon devueltos para corrección.  Se reportará en el seguimiento del tercer cuatrimestre
</t>
  </si>
  <si>
    <t>Mediante la O.C. No. 120369 se adquirieron 60 licencias de Chatbot compuestas por licencias de Customer Service Chat,  Customer Service Enterprise y Power Virtual Agent y mediante la O.C. No. 120370 del 22-Nov-2023 de CCE, el Ministerio adquirió la solución de implementación y configuración de un Chatbot para prestar soporte al canal virtual del Ministerio.</t>
  </si>
  <si>
    <t>Se valida en pagina web la funcionalidad de chat a traves del boton de usuario. se visualiza en el siguiente enlace: 
https://www.mindeporte.gov.co/tools/phplive/phplive_.php</t>
  </si>
  <si>
    <t>3.2</t>
  </si>
  <si>
    <t>Implementar un servicio de agendamiento de citas presenciales via web</t>
  </si>
  <si>
    <t>Servicio implementado</t>
  </si>
  <si>
    <t>GIT TIC / GIT SIC</t>
  </si>
  <si>
    <t>La actividad está programada para ralizarse en el tercer cuatrimestre</t>
  </si>
  <si>
    <t xml:space="preserve">La actividad se desarrollará con el apoyo de un ingeniero desarrollador cuya vinculación está en proceso.  Se reportará en el seguimiento del tercer cuatrimestre
</t>
  </si>
  <si>
    <t>Mediante el proceso No. CD-1241-2023 se contrató un ingeniero de desarrollo de software con el fin de prestar servicios profesionales para la implementación de sistemas de información misionales para el Ministerio; a la fecha ya está en operación el módulo de citas virtuales y presenciales de acuerdo a los requerimientos del área funcional.</t>
  </si>
  <si>
    <t>No se evidenció aplicativo con el agendamiento de citas presenciales via web.</t>
  </si>
  <si>
    <t>3.3</t>
  </si>
  <si>
    <t>Implementar el módulo de caracterización de usuarios para el GIT de  Servicio Integral  al Ciudadano</t>
  </si>
  <si>
    <t>Un (1) Módulo implementado</t>
  </si>
  <si>
    <t>Mediante el proceso No. CD-1241-2023 se contrató un ingeniero de desarrollo de software con el fin de prestar servicios profesionales para la implementación de sistemas de información misionales para el Ministerio; a la fecha ya está en operación el módulo de caracterización de usuarios de acuerdo a los requerimientos del área funcional.
Enlace: https://siseg.mindeporte.gov.co/athena/Caracterizacion/</t>
  </si>
  <si>
    <t>No se evidenció módulo de caracterización de usuarios, sin embargo en el enlace compartido remite a boton de caracterización de usuarios en la página web, disponible en el siguiente enlace: 
https://www.mindeporte.gov.co/atencion-servicio-ciudadania/caracterizacion-ciudadanos-usuarios-grupos-interes</t>
  </si>
  <si>
    <t>3.4</t>
  </si>
  <si>
    <t>Pieza divulgativa de sensibilizacion en redes sociales y portal web dirigido a aficionados y asistentes a eventos deportivos.</t>
  </si>
  <si>
    <t xml:space="preserve">Dos (2) Piezas divulgadas </t>
  </si>
  <si>
    <t>Número de piezas publicados/ Número de piezas programados</t>
  </si>
  <si>
    <t xml:space="preserve">Oficina  Asesora Jurídica </t>
  </si>
  <si>
    <t>31/08/2023
15/12/2023</t>
  </si>
  <si>
    <t xml:space="preserve">De acuerdo a lo reportado por la OAJ no se ha realizado la actividad debido a que cuenta con fechas de cumplimientos al 31/08/2023 y 15/12/2023 </t>
  </si>
  <si>
    <t>La actividad esta programada para el segundo y tercer cuatrimestre de 2023</t>
  </si>
  <si>
    <t>Se publicó pieza gráfica de sensibilación en twitter y facebook oficial del Ministerio del Deporte el dia 30/08/2023 y se realizó publicación de un banner en el inicio de la página web del Ministerio del deporte el 31/08/2023.  La evidencia se encuentra cargada en el siguiente enlace:
https://coldeportes.sharepoint.com/:b:/r/sites/oficinaasesoraplaneacion/Documentos%20compartidos/OAP/2.%20GIT%20Planeaci%C3%B3n%20y%20Gesti%C3%B3n/Vigencia%202023/9.%20PAAC_2023/2.%20Segundo%20seguimiento%20Plan%20Anticorrupcion%20y%20atencion%20al%20Ciudadano%20_2023/4.%20Servicio%20al%20Ciudadano/3.4%20Publicaci%C3%B3n%20en%20redes%20sociales%20y%20portal%20web.pdf?csf=1&amp;web=1&amp;e=MNVyvK</t>
  </si>
  <si>
    <t xml:space="preserve">Se evidencia soporte de pieza publicitaria en la página web institucional. </t>
  </si>
  <si>
    <t>Se cumplió en un 100% la actividad debido a que se tenia previsto realizar 2 publicaciones en el año y la OAJ publicó la segunda  pieza gráfica de sensibilación en twitter, facebook, instagram y en el banner de inicio de la página web del Ministerio del deporte el 13/12/2023.  La evidencia se encuentra cargada en el siguiente enlace:
https://coldeportes.sharepoint.com/sites/oficinaasesoraplaneacion/Documentos%20compartidos/Forms/AllItems.aspx?csf=1&amp;web=1&amp;e=WQx7iK&amp;cid=67c6043f%2D50ba%2D4a07%2Db9c6%2Ddff51ba8122c&amp;FolderCTID=0x0120004B49A12ADC1AFD47827202D5B0345C2D&amp;id=%2Fsites%2Foficinaasesoraplaneacion%2FDocumentos%20compartidos%2FOAP%2F2%2E%20GIT%20Planeaci%C3%B3n%20y%20Gesti%C3%B3n%2FVigencia%202023%2F09%2E%20PAAC%5F2023%2F3%2E%20Tercer%20seguimiento%20Plan%20Anticorrupci%C3%B3n%20y%20Atenci%C3%B3n%20al%20Ciudadano%5F2023%2F4%2E%20servicio%20al%20Ciudadano%2F4%2E3%2E4%20Divulgacion%20pieza%20sensibilizacion%20pagina%20web%20y%20redes%20sociales%2Epdf&amp;viewid=4730f7e4%2Df92c%2D4902%2D9b0e%2Da4b5eb0bd3fe&amp;parent=%2Fsites%2Foficinaasesoraplaneacion%2FDocumentos%20compartidos%2FOAP%2F2%2E%20GIT%20Planeaci%C3%B3n%20y%20Gesti%C3%B3n%2FVigencia%202023%2F09%2E%20PAAC%5F2023%2F3%2E%20Tercer%20seguimiento%20Plan%20Anticorrupci%C3%B3n%20y%20Atenci%C3%B3n%20al%20Ciudadano%5F2023%2F4%2E%20servicio%20al%20Ciudadano</t>
  </si>
  <si>
    <t xml:space="preserve">Se verifica  divulgación de piezas gráficas a travez de pantallazos a las redes sociales del ministerio del Deporte, con sensibilización a aficionados y asistentes a eventos deportivos. se visualiza en el siguiente enlace: 
https://coldeportes.sharepoint.com/sites/oficinaasesoraplaneacion/Documentos%20compartidos/Forms/AllItems.aspx?csf=1&amp;web=1&amp;e=WQx7iK&amp;cid=67c6043f%2D50ba%2D4a07%2Db9c6%2Ddff51ba8122c&amp;FolderCTID=0x0120004B49A12ADC1AFD47827202D5B0345C2D&amp;id=%2Fsites%2Foficinaasesoraplaneacion%2FDocumentos%20compartidos%2FOAP%2F2%2E%20GIT%20Planeaci%C3%B3n%20y%20Gesti%C3%B3n%2FVigencia%202023%2F09%2E%20PAAC%5F2023%2F3%2E%20Tercer%20seguimiento%20Plan%20Anticorrupci%C3%B3n%20y%20Atenci%C3%B3n%20al%20Ciudadano%5F2023%2F4%2E%20servicio%20al%20Ciudadano%2F4%2E3%2E4%20Divulgacion%20pieza%20sensibilizacion%20pagina%20web%20y%20redes%20sociales%2Epdf&amp;viewid=4730f7e4%2Df92c%2D4902%2D9b0e%2Da4b5eb0bd3fe&amp;parent=%2Fsites%2Foficinaasesoraplaneacion%2FDocumentos%20compartidos%2FOAP%2F2%2E%20GIT%20Planeaci%C3%B3n%20y%20Gesti%C3%B3n%2FVigencia%202023%2F09%2E%20PAAC%5F2023%2F3%2E%20Tercer%20seguimiento%20Plan%20Anticorrupci%C3%B3n%20y%20Atenci%C3%B3n%20al%20Ciudadano%5F2023%2F4%2E%20servicio%20al%20Ciudadano
</t>
  </si>
  <si>
    <t>3.5</t>
  </si>
  <si>
    <t xml:space="preserve"> Proveer información de los resultados de los ejercicios de participación ciudadana a la OAP para identificar las mejoras a llevar  acabo en los procesos y procedimientos.</t>
  </si>
  <si>
    <t>Un (1) informe de los resultados</t>
  </si>
  <si>
    <t>Número de informes realizados / número de informes programados</t>
  </si>
  <si>
    <t>GIT Servicio Integral al Ciudadano</t>
  </si>
  <si>
    <t xml:space="preserve">31/10/2023
</t>
  </si>
  <si>
    <t>La primera fecha programada de ejecución esta para el segundo cuatrimestre de 2023</t>
  </si>
  <si>
    <t>La actividad esta programada para el segundo y  tercer cuatrimestre de 2023</t>
  </si>
  <si>
    <t xml:space="preserve"> Se reportará en el seguimiento del tercer cuatrimestre</t>
  </si>
  <si>
    <t>Se remitió 2023IE0011082	Memorando	Informe de resultados de ejercicios de participación_ Actividad PAAC 2023 el 27 de octubre de 2023 dando cumplimiento a la actividad en 100%</t>
  </si>
  <si>
    <t>Se verificó remisión de Informe de resultados de ejercicios de participación a través de radicado No.  2023IE0011082, se visualiza en el siguiente enlace: 
https://coldeportes.sharepoint.com/:f:/r/sites/oficinaasesoraplaneacion/Documentos%20compartidos/OAP/2.%20GIT%20Planeaci%C3%B3n%20y%20Gesti%C3%B3n/Vigencia%202023/09.%20PAAC_2023/3.%20Tercer%20seguimiento%20Plan%20Anticorrupci%C3%B3n%20y%20Atenci%C3%B3n%20al%20Ciudadano_2023/4.%20servicio%20al%20Ciudadano/3.5%20Informaci%C3%B3n_resultados_ejercicios_participaci%C3%B3n?csf=1&amp;web=1&amp;e=T1ojui</t>
  </si>
  <si>
    <t>3.6</t>
  </si>
  <si>
    <t>Analizar la información de los resultados de los espacios de participación para que identifiquen las mejoras a llevar  acabo en los procesos y procedimientos.</t>
  </si>
  <si>
    <t>Número de informes ralizados / número de informes programados</t>
  </si>
  <si>
    <t xml:space="preserve">
15/12/2023</t>
  </si>
  <si>
    <t>Se realizo informe de rendición de cuentas que incorpora acciones de mejora con un ejercicio de participación ciudadana, recomendaciones que se pueden adoptar en la vigencia 2024. Esta disponible en el siguiente enlace:
https://www.mindeporte.gov.co/control-rendicion-cuentas/rendicion-cuentas/acciones-rendicion-cuentas-2023/informes-seguimiento</t>
  </si>
  <si>
    <t>Se valida informe que incorpora acciones de mejora para adelantar el ejercicio de rendiciòn de cuentas de la vigencia 2024. Se encuentra disponible en la pagina web del Ministerio del Deporte en el siguiente enlace: 
https://www.mindeporte.gov.co/control-rendicion-cuentas/rendicion-cuentas/acciones-rendicion-cuentas-2023/informes-seguimiento</t>
  </si>
  <si>
    <t>3.7</t>
  </si>
  <si>
    <t>Realizar una actividad de ideación, creación o validación con grupos de valor o de interés para mejorar la solución de problemas de la entidad</t>
  </si>
  <si>
    <t>Una iniciativa de innovación abierta</t>
  </si>
  <si>
    <t>Numero iniciativas ejecutadas / Numero de iniciativas planeadas</t>
  </si>
  <si>
    <t>Oficina Asesora de Planeación/ GIT Gestión de Conocimiento</t>
  </si>
  <si>
    <t>La actividad esta programada para el tercer cuatrimestre; no obstante, se realizó talleres de gestión del conocimiento, que se encuentra disponibles en el siguiente acceso: 
https://coldeportes.sharepoint.com/:f:/r/sites/oficinaasesoraplaneacion/Documentos%20compartidos/OAP/2.%20GIT%20Planeaci%C3%B3n%20y%20Gesti%C3%B3n/Vigencia%202023/9.%20PAAC_2023/2.%20Segundo%20seguimiento%20Plan%20Anticorrupci%C3%B3n%20y%20Atenci%C3%B3n%20al%20Ciudadano%20_2023/4.%20Servicio%20al%20Ciudadano?csf=1&amp;web=1&amp;e=EJIeB4</t>
  </si>
  <si>
    <t>La actividad esta programada para el tercer cuatrimestre de 2023, no obstante se observa evidencia de invitaciones a talleres de innovación sin embargo no dan cuenta de ser una  actividad de ideación, creación o validación con grupos de valor o de interés para mejorar la solución de problemas de la entidad.</t>
  </si>
  <si>
    <t>Se realiza ejercicio de innovación abierta en virtud del ejercicio diagnóstico realizado por la entidad con miras a la reestruturación, se sistematiza el ejercicio, el cual se encuentra en el siguiente link:  
https://coldeportes.sharepoint.com/sites/oficinaasesoraplaneacion/Documentos%20compartidos/Forms/AllItems.aspx?newTargetListUrl=%2Fsites%2Foficinaasesoraplaneacion%2FDocumentos%20compartidos&amp;viewpath=%2Fsites%2Foficinaasesoraplaneacion%2FDocumentos%20compartidos%2FForms%2FAllItems%2Easpx&amp;id=%2Fsites%2Foficinaasesoraplaneacion%2FDocumentos%20compartidos%2FOAP%2F3%2E%20GIT%20GecoInn&amp;viewid=4730f7e4%2Df92c%2D4902%2D9b0e%2Da4b5eb0bd3fe</t>
  </si>
  <si>
    <t>Se verifica realización de ejercicio de ideación sobre el proceso de reestructuración, esta actividad se cumplio con  la participación de todos los grupos de valor de la entidad; se visualiza en el siguiente enlace: 
https://coldeportes.sharepoint.com/sites/oficinaasesoraplaneacion/Documentos%20compartidos/Forms/AllItems.aspx?newTargetListUrl=%2Fsites%2Foficinaasesoraplaneacion%2FDocumentos%20compartidos&amp;viewpath=%2Fsites%2Foficinaasesoraplaneacion%2FDocumentos%20compartidos%2FForms%2FAllItems%2Easpx&amp;id=%2Fsites%2Foficinaasesoraplaneacion%2FDocumentos%20compartidos%2FOAP%2F3%2E%20GIT%20GecoInn&amp;viewid=4730f7e4%2Df92c%2D4902%2D9b0e%2Da4b5eb0bd3fe</t>
  </si>
  <si>
    <t>3.8</t>
  </si>
  <si>
    <t>Gestionar los canales de atención de denuncias por violencia basadas en género en el deporte</t>
  </si>
  <si>
    <t>4 Informes de gestión de canales de atención de violencias basadas en género</t>
  </si>
  <si>
    <t>Número de informes realizados /Número de informes programados</t>
  </si>
  <si>
    <t xml:space="preserve">28/02/2023
30 /06/2023
20 /08/2023
20 /11/2023
</t>
  </si>
  <si>
    <t xml:space="preserve">Dentro del Informe Trimestral del cuarto trimestre 2022 se incluyó el punto: "8.2. Atención de denuncias sobre casos de violencia de género en el deporte"
https://www.mindeporte.gov.co/recursos_user/2023/Servicio_Integral_al_Ciudadano/mayo/INFORME_CUARTO_TRIMESTRE_2022.pdf
</t>
  </si>
  <si>
    <t>Se evidencia 4to informe de gestión y en la página 42 numeral  8.2. Atención de denuncias sobre casos de violencia de género en el deporte</t>
  </si>
  <si>
    <t>Dentro de los Informes de gestión del GIT Servicio Integral al Ciudadano del primer y segundo trimestre 2023 se incluyó el punto: "8.2. Atención de denuncias sobre casos de violencia de género en el deporte" y 11.2. Atención de denuncias sobre casos de violencia de género en el deporte respectivamente</t>
  </si>
  <si>
    <t>Dentro del  Informe de gestión del GIT Servicio Integral al Ciudadano del tercer trimestre 2023 se incluyó el punto:11.2. Atención de denuncias sobre casos de violencia de género en el deporte. 
Link donde se encuentra en informe:
https://www.mindeporte.gov.co/atencion-servicio-ciudadania/politica-institucional-atencion-servicio-ciudadania/informes-gestion-servicio-integral-al-ciudadano/informe-gestion-servicio-al-ciudadano-2023
Se cumple con esto el 100% de la actividad</t>
  </si>
  <si>
    <t>Se valida informe del Git Servicio Integral al Ciudadano en el que se incluye los canales de denuncia por violencia basadas en género en el deporte. se encuentra disponible en el siguiente enlace: 
https://www.mindeporte.gov.co/atencion-servicio-ciudadania/politica-institucional-atencion-servicio-ciudadania/informes-gestion-servicio-integral-al-ciudadano/informe-gestion-servicio-al-ciudadano-2023</t>
  </si>
  <si>
    <t>3.9</t>
  </si>
  <si>
    <t>Elaborar, de manera coordinada con las distintas dependencias, el calendario de eventos del Ministerio en la vigencia 2023, para efectos de su publicación en página web.</t>
  </si>
  <si>
    <t>Un (1) calendario de eventos publicado en la pagina web según reporte de las direcciones técnicas.</t>
  </si>
  <si>
    <t>Número de  calendarios de eventos publicados en la pagina web /Número de calendarios programados</t>
  </si>
  <si>
    <t>GIT Servicio Integral al Ciudadano/ GIT Comunicaciones</t>
  </si>
  <si>
    <t>El Grupo Interno de Servicio Integral al Ciudadano solicitó a las áreas, con el fin de realizar el consolidado y posterior publicación, la información correspondiente de eventos a realizarse en 2023.  Lo anterior con oficio 2023IE0002706.  Actualmente se está en revisión y consolidación de información para luego realizar la publicación</t>
  </si>
  <si>
    <t>Se realizó la consolidación y publicación del calendario de eventos.  Puede consultarse en https://www.mindeporte.gov.co/mindeporte/eventos-programas-institucionales/calendario-eventos-1</t>
  </si>
  <si>
    <t>Se evidencia publicación en la página web del calendario de eventos del Ministerio en la vigencia 2023</t>
  </si>
  <si>
    <t>Publicado el 100% en el primer cuatrimestre</t>
  </si>
  <si>
    <t>La actividad se cumplio en el segundo cuatrimestre. 
Se puede visualizar en el siguiente enlace: https://www.mindeporte.gov.co/mindeporte/eventos-programas-institucionales/calendario-eventos-1</t>
  </si>
  <si>
    <t>3.10</t>
  </si>
  <si>
    <t>Realizar la actualización y publicación de la carta del trato digno.</t>
  </si>
  <si>
    <t>Un (1) documento actualizado y publicado en la página web</t>
  </si>
  <si>
    <t xml:space="preserve">Número de documentos actualizados y publicados en la página web/Número de documentos programados </t>
  </si>
  <si>
    <t>La  fecha programada de ejecución esta para el segundo cuatrimestre de 2023</t>
  </si>
  <si>
    <t>Se realizó la publicación del documento en:  https://www.mindeporte.gov.co/atencion-servicio-ciudadania/politica-institucional-servicio-al-ciudadano/carta-trato-digno-al-ciudadano</t>
  </si>
  <si>
    <t>Se evidencia publicación en la página web de la CARTA DEL TRATO DIGNO AL CIUDADANO  en versión 9.</t>
  </si>
  <si>
    <t>Publicado el 100% en el segundo cuatrimestre</t>
  </si>
  <si>
    <t>Se realizó la publicación del documento de la carta del trato digno. visible en el siguiente enlace: 
  https://www.mindeporte.gov.co/atencion-servicio-ciudadania/politica-institucional-servicio-al-ciudadano/carta-trato-digno-al-ciudadano</t>
  </si>
  <si>
    <t>3.11</t>
  </si>
  <si>
    <t>Promocionar los mecanismos con los que cuentan los ciudadanos para la presentación de denuncias por actos de corrupción.</t>
  </si>
  <si>
    <t>Dos (2) campañas de promoción de información por la página web</t>
  </si>
  <si>
    <t>Número de Campañas realizadas/Número de Campañas programadas</t>
  </si>
  <si>
    <t>30/06/2023
15/12/2023</t>
  </si>
  <si>
    <t>La primera fecha programada de ejecución esta para el segundo cuatrimestre de 2023, sin embargo tenemos que a la fecha (05/05/2023) se realizó campaña como se observa en:
https://coldeportes.sharepoint.com/sites/IntranetInstitucional/SitePages/Canales-para-denunciar-posibles-actos-de-corrupci%C3%B3n.aspx</t>
  </si>
  <si>
    <t>Se evidencia campaña en la Intranet con Canales para denunciar posibles actos de corrupción.</t>
  </si>
  <si>
    <t>La campaña programada para el primer semestre se reportó en el primer seguimiento.  La segunda campaña , que tiene plazo a 15 de diciembre se reportará en el tercer seguimiento</t>
  </si>
  <si>
    <t>Se observa que la primera campaña se desarrolló el primer cuatrimestre de 2023, la segunda campaña esta a corte de 15/12/2023.</t>
  </si>
  <si>
    <t>Se realizó pieza promoviendo los canales para presentación de denuncias en el último cuatrimestre del año como se observa en el siguiente link:  https://coldeportes.sharepoint.com/sites/IntranetInstitucional/SitePages/Conoce-y-consulta-los-canales-dispuestos.aspx</t>
  </si>
  <si>
    <t>Se verificó promoción de canales con que cuenta los ciudadanos para presentar denuncias por actos de corrupción. Se visualiza en el siguiente enlace:
https://coldeportes.sharepoint.com/sites/IntranetInstitucional/SitePages/Conoce-y-consulta-los-canales-dispuestos.aspx</t>
  </si>
  <si>
    <t>3.12</t>
  </si>
  <si>
    <t>Formular y publicar la estrategia de Participación Ciudadana de la vigencia del Ministerio del Deporte</t>
  </si>
  <si>
    <t>Una (1) estrategia de participación publicada en la página web</t>
  </si>
  <si>
    <t>Número de estrategias publicadas/Número de estrategias programados</t>
  </si>
  <si>
    <t xml:space="preserve">La actividad se tiene programada para el 30 de junio de 2023.
Para cumplir ese propósito se han realizado las siguientes acciones: •	Solicitud de delegación de enlaces y programación. Gesdoc 2023IE0000348 •	Reiteración memorando 2023IE0000348 • Reunión de apertura • Solicitud y recepción de información para consolidación y posterior consulta ciudadana y aprobación • A la fecha (5/05/2023) se tiene el consolidado y se realizó solicitud de publicación de consulta ciudadana.
</t>
  </si>
  <si>
    <t>La estrategia de participacipación ciudadana se encuentra publicada en la página WEB en el enlace: https://www.mindeporte.gov.co/atencion-servicio-ciudadania/participacion-ciudadana/estrategia-participacion-ciudadana</t>
  </si>
  <si>
    <t>Se evidencia publicación en la página web de la Estrategia de Participación Ciudadana 2023 en el enlace  https://www.mindeporte.gov.co/atencion-servicio-ciudadania/participacion-ciudadana/estrategia-participacion-ciudadana/2023</t>
  </si>
  <si>
    <t>La actividad se cumplió al 100% con el reporte del segundo cuatrimestre</t>
  </si>
  <si>
    <t>Se verificó publicación de la estrategia de participacipación ciudadana, que se encuentra disponible en el siguiente enlace: 
https://www.mindeporte.gov.co/atencion-servicio-ciudadania/participacion-ciudadana/estrategia-participacion-ciudadana</t>
  </si>
  <si>
    <t>3.13</t>
  </si>
  <si>
    <t>Desarrollar los ejercicios de participación ciudadana establecidos en la estrategia de Participación Ciudadana de la entidad.</t>
  </si>
  <si>
    <t>100% de reportes de ejecución de EPC publicados en la página web oficial</t>
  </si>
  <si>
    <t>Número de Reportes de ejecución de EPC publicados en la página web /Número de Reportes de ejecución de EPC generados</t>
  </si>
  <si>
    <t>GIT responsables de ejecución de los ejercicios de participación en estrategia de Participación Ciudadana bajo la articulación de G.I.T Servicio Integral al Ciudadano.</t>
  </si>
  <si>
    <t>Una vez se culmine la formulación y aprobación de la Estrategia para 2023 se inciará la ejecución formal y el seguimiento con lo cual se irán a realizar los reportes correspondientes.</t>
  </si>
  <si>
    <t xml:space="preserve">De los 27 ejercicios de participación programados en la estrategia de participación ciudadana 2023, seis 6 se programaron para ser realizados en el primer y segundo trimestre.  De éstos todos se ejecutaron y se publicaron sus reportes en página WEB </t>
  </si>
  <si>
    <t>Se evidencian 6 ejercicios de participación ciudadana publicados en la página web institucional de los 6 ejecutados en el primer y segundo trimestre, faltando 21 ejercicios para llevar a cabo. Se sugiere validar el indicador debido a que aún faltan ejercicios por desarrollar por tanto no se cumpliría al 100%.</t>
  </si>
  <si>
    <t>A la fecha de corte de este seguimiento se generaron 20 reportes de los ejercicios de participación realizados, los cuales fueron en su totalidad publicados en la página web dando como resultado del indicador un cumplimiento del 100 (Número de reportes de ejecución publicados 20/ número de reportes de ejecución generados 20)</t>
  </si>
  <si>
    <t>Se valido la generación de reportes de ejercicios de participación realizados en la vigencia 2023, se encuentran disponibles en la página web del ministerio del Deporte a tráves del siguiente enlace:
https://www.mindeporte.gov.co/atencion-servicio-ciudadania/participacion-ciudadana/resultados-ejercicios-participacion-ciudadana/2023</t>
  </si>
  <si>
    <t>3.14</t>
  </si>
  <si>
    <t xml:space="preserve">Implementar ejercicios de participación ciudadana para la construcción del Plan de Acción 2024 de la entidad con el apoyo de los GIT Servicio Integral al ciudadano y Comunicaciones </t>
  </si>
  <si>
    <t>Un (1) ejercicio de participación ciudadana realizado</t>
  </si>
  <si>
    <t>Número de ejercicios de participación realizados/Número de ejercicios de participación programados</t>
  </si>
  <si>
    <t xml:space="preserve">Oficina Asesora de Planeación </t>
  </si>
  <si>
    <t>Si bien el área responsable a la fecha (05/05/2023) no remitió reporte, se conoce desde Servicio Integral al Ciudadano de acuerdo a la programación de ejercicios de participación ciudadana que se está construyendo, que la OAP propuso que esta actividad se realizará en el cuarto trimestre de 2023</t>
  </si>
  <si>
    <t>Se público en la página web del ministerio del Depor el plan de Acción de la vigencia 2024.  SE puede consultar en el siguiente enlace: 
https://www.mindeporte.gov.co/atencion-servicio-ciudadania/politica-institucional-atencion-servicio-ciudadania/foros-consultas-ciudadanas/foros-consultas-ciudadanas-abiertas/consulta-ciudadana-plan-accion-institucional-2024</t>
  </si>
  <si>
    <t>Se valido la publicación del Plan de Acción de la vigencia 2024 en la pagina web del ministerio del  Deporte, visible en el siguiente enlace: 
https://www.mindeporte.gov.co/atencion-servicio-ciudadania/politica-institucional-atencion-servicio-ciudadania/foros-consultas-ciudadanas/foros-consultas-ciudadanas-abiertas/consulta-ciudadana-plan-accion-institucional-2024</t>
  </si>
  <si>
    <t>3.15</t>
  </si>
  <si>
    <t>Realizar mantenimiento a las sedes del Ministerio en cumplimiento a la NTC 6047</t>
  </si>
  <si>
    <t>Un (1) actividad de mantenimiento al semestre</t>
  </si>
  <si>
    <t>Número de actividades realizadas/Número de actividades programadas</t>
  </si>
  <si>
    <t>GIT Gestión Administrativa</t>
  </si>
  <si>
    <t xml:space="preserve">Para el primer cuatrimestre no está programada la finalización de esta actividad.  A la fecha (5/05/2023) no se ha recibido reporte por parte del responsable. </t>
  </si>
  <si>
    <t>No se evidencian soportes que den cuenta de la realización del  mantenimiento a las sedes del Ministerio en cumplimiento a la NTC 6047</t>
  </si>
  <si>
    <t>El GIT de Gestión Administrativa, durante la vigencia le fue posible adelantar solo demarcación parcial con pintura del área de parqueadero de la sede administrativa; por cuanto, el cambio de directivos en el Ministerio generó retrasos. 
Se adjuntan dos registros fotográficos.</t>
  </si>
  <si>
    <t>3.16</t>
  </si>
  <si>
    <t>Capacitar a los grupos de valor con el propósito de cualificar los procesos de participación ciudadana y  fomentar el control social a la gestión pública.</t>
  </si>
  <si>
    <t>Una (1) capacitación realizada</t>
  </si>
  <si>
    <t>Número de capacitación realizadas a los grupos de valor/Número de capacitación programadas a los grupos de valor</t>
  </si>
  <si>
    <t>Se realizó capacitación en tematica de Participación Ciudadana en reunión de apertura de actividades realizada el 21-03-2023.
Adicionalmente se dió inicio y apertura del curso Participación Ciudadana y control Social a través de la Escuela Virtual del Deporte.  Actualmente en desarrollo</t>
  </si>
  <si>
    <t>Se evidencia soporte de reunión del 21/03/2023 de Participación ciudadana mediante captura de pantalla de la grabación.</t>
  </si>
  <si>
    <t>La actividad se dió por umplida con lo reportado en el primer seguimiento frente a la ejecución de la capacitación realizada el 21 demarzo de 2023 y el ofrecimiento del Curso de Participación Ciudadana y control social en la EVD.  Como complemento se adjunta el informe de la EVD del mencionado curso.</t>
  </si>
  <si>
    <t xml:space="preserve">Se evidencia cumplimiento de la actividad en el primer cuatrimestre de 2023. </t>
  </si>
  <si>
    <t>El curso Participación Ciudadana y Control Social a través de la Escuela Virtual del Deporte se desarrolla de manera permanente.  Se adjunta el último reporte emitido por la EVD.  Tiene un avance del 100%</t>
  </si>
  <si>
    <t>Se valido reporte del aplicativo de la escuela virtual del Deporte EVD con el curso de participación ciudadana y control social . Se visualiza en el siguiente enlace: 
https://coldeportes.sharepoint.com/:f:/r/sites/oficinaasesoraplaneacion/Documentos%20compartidos/OAP/2.%20GIT%20Planeaci%C3%B3n%20y%20Gesti%C3%B3n/Vigencia%202023/09.%20PAAC_2023/3.%20Tercer%20seguimiento%20Plan%20Anticorrupci%C3%B3n%20y%20Atenci%C3%B3n%20al%20Ciudadano_2023/4.%20servicio%20al%20Ciudadano/3.16%20Capacitar%20a%20los%20grupos%20de%20valor_participacion?csf=1&amp;web=1&amp;e=R7zvHy</t>
  </si>
  <si>
    <t>3.17</t>
  </si>
  <si>
    <t>Promover actividades internas de reconocimiento al compromiso de servidores y dependencias que elaboren y difundan comunicaciones en Lenguaje Claro</t>
  </si>
  <si>
    <t>Dos (2) campañas de promoción mediante la intranet y correo institucional</t>
  </si>
  <si>
    <t>Se realizaron a través de intranet campañas en los meses de febrero y marzo referentes a Lenguaje Claro.  Se continuarán realizando campañas durante la vigencia</t>
  </si>
  <si>
    <t xml:space="preserve">Se evidencia captura de pantalla de las dos campañas de Lenguaje Claro desarrolladas en los meses de febrero y marzo. </t>
  </si>
  <si>
    <t>La actividad se dió por umplida con lo reportado en el primer seguimiento</t>
  </si>
  <si>
    <t xml:space="preserve">Se dio cumplimiento al 100% de la actividad en el primer cuatrimestre de 2023. </t>
  </si>
  <si>
    <t>Se realizaron a través de intranet campañas en los meses de febrero y marzo referentes a Lenguaje Claro.  Se cvisualiza en el siguiente enlace: 
https://coldeportes.sharepoint.com/:w:/r/sites/oficinaasesoraplaneacion/Documentos%20compartidos/OAP/2.%20GIT%20Planeaci%C3%B3n%20y%20Gesti%C3%B3n/Vigencia%202023/09.%20PAAC_2023/3.%20Tercer%20seguimiento%20Plan%20Anticorrupci%C3%B3n%20y%20Atenci%C3%B3n%20al%20Ciudadano_2023/4.%20servicio%20al%20Ciudadano/3.17%20comunicaci%C3%B3n%20campa%C3%B1as%20lenguaje%20claro.docx?d=wa9b4597a872a40b68b6f2769ad8df436&amp;csf=1&amp;web=1&amp;e=PvcgI7</t>
  </si>
  <si>
    <t>3.18</t>
  </si>
  <si>
    <t>Revisión y actualización del Menú Participa de acuerdo a los lineamientos normativos y metodológicos establecidos por la Resolución 1519 de 2020</t>
  </si>
  <si>
    <t>100% cumplimiento de los criterios y requerimientos definidos para el menú Participa.</t>
  </si>
  <si>
    <t xml:space="preserve">Número de criterios cumplidos/Número de criterios totales </t>
  </si>
  <si>
    <t xml:space="preserve"> Oficina Asesora de Planeación / GIT Comunicaciones/Direcciones Técnicas/GIT Servicio Integral al Ciudadano </t>
  </si>
  <si>
    <t>El menú participa tiene establecido 44 items como requisitos para ser cumplidos y a la fecha de este reporte se han cumplido 30 items. Esto se evidencia en la matriz ITA .
https://coldeportes.sharepoint.com/:f:/s/gitcomunicaciones/EnyzFuLk5lpPgyesw80AX4sBqT4nHFPXGTkq_EuTVBpKnA?e=ktyNlb</t>
  </si>
  <si>
    <t>Con Servicio Integral al Ciudadano se ha trabajado para la actualización del menú Participa, el cual cumple con 30 de sus 44 puntos para un porcentaje del 75 %. Los 14 puntos que no se han podido cumplir son específicos de la Oficina Asesora de Planeación, a quienes se les ha expuesto el tema tanto por correos como por la reunión que se tuvo en agosto.
https://coldeportes.sharepoint.com/:f:/s/oficinaasesoraplaneacion/Ehv9cTWIgxhBhWL5c6kv6yIBvY6nqAz6TUGLXFLd3xX9OA?e=vamwcG</t>
  </si>
  <si>
    <t xml:space="preserve"> </t>
  </si>
  <si>
    <t>Con Servicio Integral al Ciudadano se ha trabajado para la actualización del menú Participa, el cual cumple con 34 de sus 44 puntosel cual en la nueva matriz ITA, tiene un cumplimiento del 85 %, lo anterior debido a que el punto de Planeación y presupuesto participativo, de acuerdo con la Ley 1757 de 2015 en los artículos 90, 91… establece que este espacio es para entes territoriales como alcaldías y gobernaciones y no del orden nacional, razón por la que no aplica para el Ministerio del Deporte. 
https://coldeportes.sharepoint.com/:f:/s/oficinaasesoraplaneacion/EnzQDiiCACNPlwetfRSYBrIB5WqXS0JnDeUmURbXX303mw?e=98lzSS</t>
  </si>
  <si>
    <r>
      <t xml:space="preserve">Subcomponente 4
</t>
    </r>
    <r>
      <rPr>
        <sz val="9"/>
        <color rgb="FF000000"/>
        <rFont val="Arial"/>
        <family val="2"/>
      </rPr>
      <t>Conocimiento al servicio al ciudadano</t>
    </r>
  </si>
  <si>
    <t>4.1</t>
  </si>
  <si>
    <t>Boletin de actualidad jurídica</t>
  </si>
  <si>
    <t>Dos (2) boletines jurídicos</t>
  </si>
  <si>
    <t>Número de boletines publicados/ Número de boletines programados</t>
  </si>
  <si>
    <t xml:space="preserve">No se ha realizado la actividad debido a que cuenta con fechas de cumplimiento al 31/08/2023 y 15/12/2023 </t>
  </si>
  <si>
    <t xml:space="preserve">Se  publicó el boletín de actualidad jurídica en la INTRANET de la página web del Ministerio del Deporte, el 31 de agosto de 2023. La evidencia se encuentra cargada en el siguiente enlace:
https://coldeportes.sharepoint.com/:b:/r/sites/oficinaasesoraplaneacion/Documentos%20compartidos/OAP/2.%20GIT%20Planeaci%C3%B3n%20y%20Gesti%C3%B3n/Vigencia%202023/9.%20PAAC_2023/2.%20Segundo%20seguimiento%20Plan%20Anticorrupcion%20y%20atencion%20al%20Ciudadano%20_2023/4.%20Servicio%20al%20Ciudadano/4.1%20Boletin%20de%20actualidad%20juridica%202023.pdf?csf=1&amp;web=1&amp;e=w81Dqd
</t>
  </si>
  <si>
    <t xml:space="preserve">Se evidencia boletín Jurídico de Agosto 2023. </t>
  </si>
  <si>
    <t>La actividad se cumplio en un 100% ya que se tenia previsto 2 publicaciones en el año, la OAJ publicó el segundo boletín jurídico en la INTRANET de la página web del Ministerio del Deporte el 15 de diciembre de 2023. La evidencia se encuentra cargada en el siguiente enlace:
https://coldeportes.sharepoint.com/sites/oficinaasesoraplaneacion/Documentos%20compartidos/Forms/AllItems.aspx?csf=1&amp;web=1&amp;e=WQx7iK&amp;cid=67c6043f%2D50ba%2D4a07%2Db9c6%2Ddff51ba8122c&amp;FolderCTID=0x0120004B49A12ADC1AFD47827202D5B0345C2D&amp;id=%2Fsites%2Foficinaasesoraplaneacion%2FDocumentos%20compartidos%2FOAP%2F2%2E%20GIT%20Planeaci%C3%B3n%20y%20Gesti%C3%B3n%2FVigencia%202023%2F09%2E%20PAAC%5F2023%2F3%2E%20Tercer%20seguimiento%20Plan%20Anticorrupci%C3%B3n%20y%20Atenci%C3%B3n%20al%20Ciudadano%5F2023%2F4%2E%20servicio%20al%20Ciudadano%2F4%2E4%2E1%20Publicacion%20de%20boletin%20de%20actualidad%20juridica%2Epdf&amp;viewid=4730f7e4%2Df92c%2D4902%2D9b0e%2Da4b5eb0bd3fe&amp;parent=%2Fsites%2Foficinaasesoraplaneacion%2FDocumentos%20compartidos%2FOAP%2F2%2E%20GIT%20Planeaci%C3%B3n%20y%20Gesti%C3%B3n%2FVigencia%202023%2F09%2E%20PAAC%5F2023%2F3%2E%20Tercer%20seguimiento%20Plan%20Anticorrupci%C3%B3n%20y%20Atenci%C3%B3n%20al%20Ciudadano%5F2023%2F4%2E%20servicio%20al%20Ciudadano</t>
  </si>
  <si>
    <t>Se evidenció la publicación  de boletín jurídico en la INTRANET de la página web del Ministerio del Deporte el 15 de diciembre de 2023. La evidencia se visualiza en el siguiente enlace:
https://coldeportes.sharepoint.com/:b:/r/sites/oficinaasesoraplaneacion/Documentos%20compartidos/OAP/2.%20GIT%20Planeaci%C3%B3n%20y%20Gesti%C3%B3n/Vigencia%202023/09.%20PAAC_2023/3.%20Tercer%20seguimiento%20Plan%20Anticorrupci%C3%B3n%20y%20Atenci%C3%B3n%20al%20Ciudadano_2023/4.%20servicio%20al%20Ciudadano/4.4.1%20Publicacion%20de%20boletin%20de%20actualidad%20juridica.pdf?csf=1&amp;web=1&amp;e=DE4gVg</t>
  </si>
  <si>
    <t>4.2</t>
  </si>
  <si>
    <t>Publicar  en la página web del Ministerio del Deporte la agenda regulatoria de la entidad.</t>
  </si>
  <si>
    <t>Una (1) Publicación realizadas en la página web</t>
  </si>
  <si>
    <t>Número de publicaciones realizadas en la página web/Número de publicaciones programadas</t>
  </si>
  <si>
    <t>El proyecto de  agenda regulatoria se publicará a mas tardar el 31/10/2023 de conformidad con la normatividad que rige sobre la materia</t>
  </si>
  <si>
    <t>Actividad cumplida en un 100%
El proyecto de agenda regulatoria previsto para el año 2024 fue publicado el 31 de octubre de 2023 y sometido a consulta publica en la pagina web del Ministerio del Deporte para recibir comentarios de la ciudadania. La evidencia reposa en el enlace relacionado a continuacion o en la pagina web de la entidad en la seccion de normatividad / consultas publicas de proyectos normativos :
https://coldeportes.sharepoint.com/sites/oficinaasesoraplaneacion/Documentos%20compartidos/Forms/AllItems.aspx?csf=1&amp;web=1&amp;e=WQx7iK&amp;cid=67c6043f%2D50ba%2D4a07%2Db9c6%2Ddff51ba8122c&amp;FolderCTID=0x0120004B49A12ADC1AFD47827202D5B0345C2D&amp;id=%2Fsites%2Foficinaasesoraplaneacion%2FDocumentos%20compartidos%2FOAP%2F2%2E%20GIT%20Planeaci%C3%B3n%20y%20Gesti%C3%B3n%2FVigencia%202023%2F09%2E%20PAAC%5F2023%2F3%2E%20Tercer%20seguimiento%20Plan%20Anticorrupci%C3%B3n%20y%20Atenci%C3%B3n%20al%20Ciudadano%5F2023%2F4%2E%20servicio%20al%20Ciudadano%2F4%2E2%20Publicaci%C3%B3n%20proyecto%20de%20agenda%20regulatoria%20en%20pagina%20web%2EPNG&amp;viewid=4730f7e4%2Df92c%2D4902%2D9b0e%2Da4b5eb0bd3fe&amp;parent=%2Fsites%2Foficinaasesoraplaneacion%2FDocumentos%20compartidos%2FOAP%2F2%2E%20GIT%20Planeaci%C3%B3n%20y%20Gesti%C3%B3n%2FVigencia%202023%2F09%2E%20PAAC%5F2023%2F3%2E%20Tercer%20seguimiento%20Plan%20Anticorrupci%C3%B3n%20y%20Atenci%C3%B3n%20al%20Ciudadano%5F2023%2F4%2E%20servicio%20al%20Ciudadano</t>
  </si>
  <si>
    <t>Se valida publicación del proyecto de agenda regulatoria previsto para el año 2024, disponible en la pagina web del Ministerio del Deporte, se visualiza imagen en el siguiente enlace:
https://coldeportes.sharepoint.com/:i:/r/sites/oficinaasesoraplaneacion/Documentos%20compartidos/OAP/2.%20GIT%20Planeaci%C3%B3n%20y%20Gesti%C3%B3n/Vigencia%202023/09.%20PAAC_2023/3.%20Tercer%20seguimiento%20Plan%20Anticorrupci%C3%B3n%20y%20Atenci%C3%B3n%20al%20Ciudadano_2023/4.%20servicio%20al%20Ciudadano/4.2%20Publicaci%C3%B3n%20proyecto%20de%20agenda%20regulatoria%20en%20pagina%20web.PNG?csf=1&amp;web=1&amp;e=LNeeoR</t>
  </si>
  <si>
    <t>4.3</t>
  </si>
  <si>
    <t>Divulgar la Política de Tratamiento de datos personales.</t>
  </si>
  <si>
    <t xml:space="preserve">Una (1) pieza comunicativa de divulgación de la Política de Tratamiento de Datos Personales  </t>
  </si>
  <si>
    <t>Número de piezas de divulgación /Número de piezas de divulgación programadas</t>
  </si>
  <si>
    <t>Oficina Asesora Jurídica/GIT Servicio Integral al Ciudadano/ GIT Comunicaciones</t>
  </si>
  <si>
    <t>Aunque la actividad tiene fecha de cumplimiento el  26/11/2023, la Oficina Asesora Jurídica estará revisando prontamente la politica de tratamiento de datos personales a fin de realizar eventuales cambios o inclusiones en la misma. Una vez realizado lo anterior se realizará la divulgación correpondiente</t>
  </si>
  <si>
    <t>La Oficina Asesora Juridica cumplio con la actividad en un 100%, teniendo en cuenta que revisó y divulgó la politica de tratamiento de datos personales del Ministerio del deporte, la cual no fue objeto de actualización y dicha informacion fue replicada al GIT Servicio Integral al Ciudadano.
La evidencia se puede observar en el enlace: https://coldeportes.sharepoint.com/sites/oficinaasesoraplaneacion/Documentos%20compartidos/Forms/AllItems.aspx?csf=1&amp;web=1&amp;e=WQx7iK&amp;cid=67c6043f%2D50ba%2D4a07%2Db9c6%2Ddff51ba8122c&amp;FolderCTID=0x0120004B49A12ADC1AFD47827202D5B0345C2D&amp;id=%2Fsites%2Foficinaasesoraplaneacion%2FDocumentos%20compartidos%2FOAP%2F2%2E%20GIT%20Planeaci%C3%B3n%20y%20Gesti%C3%B3n%2FVigencia%202023%2F09%2E%20PAAC%5F2023%2F3%2E%20Tercer%20seguimiento%20Plan%20Anticorrupci%C3%B3n%20y%20Atenci%C3%B3n%20al%20Ciudadano%5F2023%2F4%2E%20servicio%20al%20Ciudadano%2F4%2E3%20Divulgacion%20politica%20de%20proteccion%20de%20datos%20personales%20%2D%2Epdf&amp;viewid=4730f7e4%2Df92c%2D4902%2D9b0e%2Da4b5eb0bd3fe&amp;parent=%2Fsites%2Foficinaasesoraplaneacion%2FDocumentos%20compartidos%2FOAP%2F2%2E%20GIT%20Planeaci%C3%B3n%20y%20Gesti%C3%B3n%2FVigencia%202023%2F09%2E%20PAAC%5F2023%2F3%2E%20Tercer%20seguimiento%20Plan%20Anticorrupci%C3%B3n%20y%20Atenci%C3%B3n%20al%20Ciudadano%5F2023%2F4%2E%20servicio%20al%20Ciudadano</t>
  </si>
  <si>
    <t xml:space="preserve">Se publicó el proyecto de agenda regulatoria de la entidad previsto para el 2024 el dia 31 de octubre de 2023 en la pagina web de la entidad y se inicio consulta pública para recibir comentarios de la ciudadania en un plazo de 30 días. Se puede visualizar la evidencia en el siguiente link: https://coldeportes.sharepoint.com/sites/oficinaasesoraplaneacion/Documentos%20compartidos/Forms/AllItems.aspx?ct=1699546587829&amp;or=OWA%2DNT&amp;cid=48a434e5%2D4b85%2Da8f7%2D01f4%2D79e4ecb9c930&amp;fromShare=true&amp;ga=1&amp;id=%2Fsites%2Foficinaasesoraplaneacion%2FDocumentos%20compartidos%2FOAP%2F2%2E%20GIT%20Planeaci%C3%B3n%20y%20Gesti%C3%B3n%2FVigencia%202023%2F09%2E%20PAAC%5F2023%2F3%2E%20Tercer%20seguimiento%20Plan%20Anticorrupci%C3%B3n%20y%20Atenci%C3%B3n%20al%20Ciudadano%5F2023%2F4%2E%20servicio%20al%20Ciudadano&amp;viewid=4730f7e4%2Df92c%2D4902%2D9b0e%2Da4b5eb0bd3fe 
La Oficina Asesora Jurídica informó a Servicio Integral al ciduadano que dicha dependencia revisó la Política de Protección de Datos Personales con la que actualmente cuenta el Ministerio del Deporte, determinando que no se requiere actualización de esta. No obstante, y atendiendo a la actividad contenida en el PAAC, la OAJ solicitó al GIT Comunicaciones la
divulgación de la Política a toda la entidad. La mencionada política se puede ver en la plataforma Isolucion mediante el siguiente enlace https://sig.mindeporte.gov.co/Isolucion/Administracion/frmFrameSet.aspx?Ruta=Li4vRnJhbWVTZXRBcnRpY3Vsby5hc3A/UGFnaW5hPUJhbmNvQ29ub2NpbWllbnRvNENvbGRlcG9ydGVzLzQvNDYxYWJlYTNmNjJhNDQ1
MWE2NTkxZGExZWIzZWQ1NjMvNDYxYWJlYTNmNjJhNDQ1MWE2NTkxZGExZWIzZWQ1NjMuYXNwJklEQVJUSUNVTE89NTUyMTM=
</t>
  </si>
  <si>
    <t>4.4</t>
  </si>
  <si>
    <t>Promover la comunicación proactiva y constante entre dependencias y funcionarios con el objetivo de mejorar los canales de información, agilizar los procesos al interior de la entidad y facilitar la interacción de los ciudadanos con el Estado</t>
  </si>
  <si>
    <t>Campañas realizadas/Campañas programadas</t>
  </si>
  <si>
    <t xml:space="preserve">GIT Servicio Integral al Ciudadano </t>
  </si>
  <si>
    <t>Se realizaron a través de intranet campañas en los meses de febrero, marzo y abril referentes a mejoras de comunicación con los ciudadanos .  Se continuarán realizando campañas durante la vigencia</t>
  </si>
  <si>
    <t>La actividad esta programada para el tercer cuatrimestre de 2023, sin embargo se evidencia campañas en los meses de febrero, marzo y abril.</t>
  </si>
  <si>
    <t>La actividad se dió por cumplida con lo reportado en el primer seguimiento</t>
  </si>
  <si>
    <t>La actividad se cumplió en el primer cuatrimestre de 2023</t>
  </si>
  <si>
    <t>Se valido la realización de campañas a través de intranet  en los meses de febrero, marzo y abril referentes a mejoras de comunicación con los ciudadanos . Se visualiza en el siguiente enlace: 
https://coldeportes.sharepoint.com/:w:/r/sites/oficinaasesoraplaneacion/Documentos%20compartidos/OAP/2.%20GIT%20Planeaci%C3%B3n%20y%20Gesti%C3%B3n/Vigencia%202023/09.%20PAAC_2023/3.%20Tercer%20seguimiento%20Plan%20Anticorrupci%C3%B3n%20y%20Atenci%C3%B3n%20al%20Ciudadano_2023/4.%20servicio%20al%20Ciudadano/4_4.4%20comunicacion%20campa%C3%B1as.docx?d=w538dd6137232499fa510658f8cfa70c0&amp;csf=1&amp;web=1&amp;e=DoGvIR</t>
  </si>
  <si>
    <t>4.5</t>
  </si>
  <si>
    <t>Organizar la información relacionada con las diferentes interacciones que los ciudadanos han tenido con la entidad en la ejecución de los ejercicios de participación ciudadana en la vigencia anterior, documentando las buenas prácticas internas y divulgarla internamente para tener trazabilidad sobre las decisiones y garantizar homogeneidad de la información.</t>
  </si>
  <si>
    <t>Un informe anual de gestión de la participación ciudadana</t>
  </si>
  <si>
    <t>Un informe anual publicado y divulgado/Un informe anual programado</t>
  </si>
  <si>
    <t>El informe anual de participación ciudadana al igual que el resultado consolidado de los ejercicios realizados se encuentra publicado en : 
https://www.mindeporte.gov.co/atencion-servicio-ciudadania/participacion-ciudadana/informe-anual-gestion-participacion-ciudadana/2022&amp;ne&amp;inf=0</t>
  </si>
  <si>
    <t>Se evidencia la publicación del Informe  de gestión de la participación ciudadana en el enlace de la página web institucional https://www.mindeporte.gov.co/recursos_user/2023/Servicio_Integral_al_Ciudadano/mayo/Informe_Anual_de_Participaci%C3%B3n_Ciudadana-2022.pdf</t>
  </si>
  <si>
    <t>Se validó informe anual de participación ciudadana al igual que el resultado consolidado de los ejercicios realizados se encuentra publicado en : 
https://www.mindeporte.gov.co/atencion-servicio-ciudadania/participacion-ciudadana/informe-anual-gestion-participacion-ciudadana/2022&amp;ne&amp;inf=0</t>
  </si>
  <si>
    <r>
      <t xml:space="preserve">Subcomponente 5
</t>
    </r>
    <r>
      <rPr>
        <sz val="9"/>
        <color rgb="FF000000"/>
        <rFont val="Arial"/>
        <family val="2"/>
      </rPr>
      <t>Evaluación de gestión y medición de la percepción ciudadana</t>
    </r>
  </si>
  <si>
    <t>5.1</t>
  </si>
  <si>
    <t>Diseñar y aplicar una encuesta de percepción de calidad, sobre Transparencia y acceso a la información en su sitio Web oficial</t>
  </si>
  <si>
    <t>Un (1)  informe de los resultados de la aplicación de la encuesta</t>
  </si>
  <si>
    <t>Número de Informes realizados/Número de Informes programados</t>
  </si>
  <si>
    <t>Se diseñó y aplicó encuesta de percepción de calidad, sobre Transparencia y acceso a la información en su sitio Web oficial.Se consolidó informe con los resultados de la encuesta</t>
  </si>
  <si>
    <t>Se observa publicación en página web institucional  informe de los resultados de la aplicación de la encuesta.</t>
  </si>
  <si>
    <t>La actividad se cumplió en el segundo cuatrimestre de 2023</t>
  </si>
  <si>
    <t>Se validó aplicación de encuesta de percepción de calidad, sobre Transparencia y acceso a la información en su sitio Web oficial. Se visualiza en el siguiente enlace: 
https://coldeportes.sharepoint.com/:b:/r/sites/oficinaasesoraplaneacion/Documentos%20compartidos/OAP/2.%20GIT%20Planeaci%C3%B3n%20y%20Gesti%C3%B3n/Vigencia%202023/09.%20PAAC_2023/3.%20Tercer%20seguimiento%20Plan%20Anticorrupci%C3%B3n%20y%20Atenci%C3%B3n%20al%20Ciudadano_2023/4.%20servicio%20al%20Ciudadano/5.1%20Informe%20Encuesta%20transparencia.pdf?csf=1&amp;web=1&amp;e=fki1RW</t>
  </si>
  <si>
    <t>5.2</t>
  </si>
  <si>
    <t>Analizar la información sobre la percepción de los grupos de valor y la experiencia del servicio, las peticiones, quejas, reclamos, sugerencias y denuncias que presentan los ciudadanos, y los servicios con mayor demanda y sus tiempos de espera y de atención</t>
  </si>
  <si>
    <t xml:space="preserve"> Cuatro (4) Informes trimestrales de gestión de servicio al ciudadano  con un componente relacionado con la percepción de las PQRSD</t>
  </si>
  <si>
    <t>Número de Informes trimestrales de gestión realizados/ Número de Informes de gestión programados</t>
  </si>
  <si>
    <t>Todos los GIT de MinDeporte bajo la articulación de G.I.T Servicio Integral al Ciudadano.</t>
  </si>
  <si>
    <t xml:space="preserve">Dentro del Informe Trimestral del cuarto trimestre 2022 se incluyó el punto: "5. MEDICIÓN DE LA PERCEPCIÓN DE LA CALIDAD_x000D_"
https://www.mindeporte.gov.co/recursos_user/2023/Servicio_Integral_al_Ciudadano/mayo/INFORME_CUARTO_TRIMESTRE_2022.pdf
</t>
  </si>
  <si>
    <t xml:space="preserve">En el enlace https://www.mindeporte.gov.co/recursos_user/2023/Servicio_Integral_al_Ciudadano/mayo/INFORME_CUARTO_TRIMESTRE_2022.pdf se evidencia informe trimestral de gestión de servicio al ciudadano  con un componente relacionado con la percepción de la calidad en el numeral 5, página 31. </t>
  </si>
  <si>
    <t>Dentro de los Informes de gestión del GIT Servicio Integral al Ciudadano del primer y segundo trimestre 2023 se un componente relacionado con la percepción de la calidad y sus resultados</t>
  </si>
  <si>
    <t xml:space="preserve">Se observa la publicación en página web institucional del segundo y tercer informe cuatrimestral de la presente vigencia. </t>
  </si>
  <si>
    <t>Dentro del Informe de gestión del GIT Servicio Integral al Ciudadano del tercer trimestre 2023 se incluye un componente relacionado con la percepción de la calidad y sus resultados.. 7. MEDICION DE LA PERCEPCIÓN DE LA CALIDAD EN EL SERVICIOEl link para visibilizar el informe es:  https://www.mindeporte.gov.co/atencion-servicio-ciudadania/politica-institucional-atencion-servicio-ciudadania/informes-gestion-servicio-integral-al-ciudadano/informe-gestion-servicio-al-ciudadano-2023
Con esto se completa el 100% de la actividad</t>
  </si>
  <si>
    <t>Se valido informe de gestión del GIT Servicio Integral al Ciudadano del tercer trimestre 2023 se incluye un componente relacionado con la percepción de la calidad y sus resultados.. 7. MEDICION DE LA PERCEPCIÓN DE LA CALIDAD EN EL SERVICIOEl link para visibilizar el informe es:  https://www.mindeporte.gov.co/atencion-servicio-ciudadania/politica-institucional-atencion-servicio-ciudadania/informes-gestion-servicio-integral-al-ciudadano/informe-gestion-servicio-al-ciudadano-2023</t>
  </si>
  <si>
    <t>5.3</t>
  </si>
  <si>
    <t>Publicar y divulgar los informes de percepción ciudadana en la página web</t>
  </si>
  <si>
    <t>Publicaciones trimestrales de los informes de percepción ciudadana en la página web</t>
  </si>
  <si>
    <t>Número publicaciones trimestrales publicados de percepción ciudadana  en la página web/Número de publicaciones trimestrales publicados de percepción ciudadana programadas en la página web</t>
  </si>
  <si>
    <t>GIT Servicio Integral al Ciudadano/ GIT Comunicaciones/ GIT TICS</t>
  </si>
  <si>
    <t>Tiene fecha de cumplimiento 15/12/2023.  A la fecha no se han recibido solicitudes de medición de percepción por parte de las dependencias por lo cual dicha medición no ha sido aplicada.</t>
  </si>
  <si>
    <t>La actividad esta programada para el tercer cuatrimestre de 2023%</t>
  </si>
  <si>
    <t>Se han publicado 10 informes de percepción.
3 en el segundo trimestre
7 en el tercer trimestre
https://www.mindeporte.gov.co/atencion-servicio-ciudadania/politica-institucional-atencion-servicio-ciudadania/medicion-percepcion-calidad-tramites-servicios-productos/informes-percepcion-calidad-servicio/informes-percepcion-calidad-servicio-2023
https://coldeportes.sharepoint.com/:f:/s/oficinaasesoraplaneacion/EsQATK48zrRKq_5ftOOxE5MBGH1KKvisqLzZopZ2kjC6qw?e=5jrkkK</t>
  </si>
  <si>
    <t xml:space="preserve">Se evidencian 10 informes de percepción publicados en la página web en el tercer trimestre y 3 en el segundo trimestre, para un total de 13 informes. </t>
  </si>
  <si>
    <t>Se han publicado 10 informes de percepción.
3 en el segundo trimestre
17 en el tercer trimestre
7 en el cuarto trimestre
https://www.mindeporte.gov.co/atencion-servicio-ciudadania/politica-institucional-atencion-servicio-ciudadania/medicion-percepcion-calidad-tramites-servicios-productos/informes-percepcion-calidad-servicio/informes-percepcion-calidad-servicio-2023
Con estas publicaciones se completa la actividad al 100%</t>
  </si>
  <si>
    <t>Se valido la publicación de informes sobre percepción ciudadana en la pagina web del Ministerio del Deporte, visible en el siguiente enlace: 
https://www.mindeporte.gov.co/atencion-servicio-ciudadania/politica-institucional-atencion-servicio-ciudadania/medicion-percepcion-calidad-tramites-servicios-productos/informes-percepcion-calidad-servicio/informes-percepcion-calidad-servicio-2023</t>
  </si>
  <si>
    <t>5.4</t>
  </si>
  <si>
    <t>Realizar seguimiento a la Implementación y mantenimiento de la Política de Atención al Ciudadano al interior del Ministerio del Deporte.</t>
  </si>
  <si>
    <t>Realizar un (1) seguimiento al cumplimiento de lo establecido en el Decreto 1499 de 2017 ¨Por medio del cual se modifica el Decreto 1083 de 2015, Decreto Único Reglamentario del Sector Función Pública, en lo relacionado con el Sistema de Gestión establecido en el artículo 133 de la Ley 1753 de 2015¨</t>
  </si>
  <si>
    <t>Número de Informes realizados en el período evaluado/Número de Informes programados en el período evaluado</t>
  </si>
  <si>
    <t xml:space="preserve">Oficina de Control Interno </t>
  </si>
  <si>
    <t xml:space="preserve">25/08/2023
</t>
  </si>
  <si>
    <t>Para el primer cuatrimestre del 2023 , NO  se tienen programadas actividades  de la Oficina de Control Interno -OCI</t>
  </si>
  <si>
    <t>La actividad esta programada para el segundo y  tercer cuatrimestre de 2023.</t>
  </si>
  <si>
    <t>Se efectuó informe de seguimiento normativo a la política de atención al ciudadano, visible en el siguiente enlace: https://www.mindeporte.gov.co/recursos_user/2023/Planeaci%C3%B3n/Agosto/Informe_Final_Seguimiento_Normativo_a_la_Pol%C3%ADtica_Institucional_de_Servicio_al_Ciudadano.pdf</t>
  </si>
  <si>
    <t>Se evidencia el cumplimiento de la actividad mediante memorando No.2023IE0008650</t>
  </si>
  <si>
    <t xml:space="preserve">Esta actividad se cumplió en el segundo cuatrimestre teniendo así un cumplimiento del 100% </t>
  </si>
  <si>
    <t>Componente 5: Transparencia y acceso a la información</t>
  </si>
  <si>
    <r>
      <rPr>
        <b/>
        <sz val="10"/>
        <color rgb="FF000000"/>
        <rFont val="Calibri"/>
        <family val="2"/>
        <scheme val="minor"/>
      </rPr>
      <t xml:space="preserve">Subcomponente 1 </t>
    </r>
    <r>
      <rPr>
        <sz val="10"/>
        <color rgb="FF000000"/>
        <rFont val="Calibri"/>
        <family val="2"/>
        <scheme val="minor"/>
      </rPr>
      <t xml:space="preserve">                                                                                      Lineamientos de Transparencia Activa</t>
    </r>
  </si>
  <si>
    <t xml:space="preserve">Actualizar la matriz de publicación de información (Esquema de Información) por dependencia y área responsable. </t>
  </si>
  <si>
    <t>Una (1) Matriz actualizada</t>
  </si>
  <si>
    <t>Número de matrices actualizadas/Número de matrices programadaspara actualizar</t>
  </si>
  <si>
    <t xml:space="preserve">Oficina Asesora de Planeación / GIT Comunicaciones </t>
  </si>
  <si>
    <t>Se encuentra actualizada la matriz a la fecha cumpliendo con los requisitos exigidos por la Procuraduría General de la Nación.
https://coldeportes.sharepoint.com/:f:/s/gitcomunicaciones/EsIbyu3qVr9ImciONnKy5HsB4Qlq7HiUQ2iXY9f6HEJiyA?e=VOt7A9</t>
  </si>
  <si>
    <t>En la matriz compartida se observa que 19 puntos están desactualizados y 21 no cumplen de un total de 236.</t>
  </si>
  <si>
    <t>De las 389 solicitudes de actualización del portal del Ministerio del Deporte, que se recibieron desde el 16 de abril hasta el 20 de agosto de 2023, 215 fueron directamente para publicar en el enlace de Transparencia y Acceso a la Información Pública
https://coldeportes.sharepoint.com/:f:/s/oficinaasesoraplaneacion/EnJbf0733gFGk-w788BsyUgBg7Leecq1nGnbZfWghNHVdw?e=NHlCC2</t>
  </si>
  <si>
    <t xml:space="preserve">Se evidencia en la Matriz ITA que de 236 puntos, 209 cumplen; 8 están desactualizados y 19 no cumplen. </t>
  </si>
  <si>
    <t>Del 20 de agosto al 15 de diciembre de 2023, se llevaron a cabo 278 solicitudes de actualización del portal del Ministerio del Deporte, de las cuales 182 fueron para actualizar el enlace de Transparencia y Acceso a la Información Pública, el cual al cierre de este informe tiene un cumplimiento del 96.38 %, lo cual equivale a 213 de los 221 puntos que se deben cumplir. 
https://coldeportes.sharepoint.com/:f:/s/oficinaasesoraplaneacion/EoBZj7_Cy41Gi76CMcMur9IBYyOdBRPCupEsNmwxxjq5uA?e=YIhR49</t>
  </si>
  <si>
    <t>Se evidenció que en el tercer cuatrimestre 182 actualizaciones se realizaron al enlace de Transparencia y Acceso a la Información Pública del Ministerio del Deporte,  que se relación en la matriz ITA lo que denota que al cierre de la vigencia se tiene un cumplimiento del 96.38 %, lo cual equivale a 213 de los 221 puntos que se deben cumplir; se puede visualizar en el siguiente enlace:
https://coldeportes.sharepoint.com/:f:/s/oficinaasesoraplaneacion/EoBZj7_Cy41Gi76CMcMur9IBYyOdBRPCupEsNmwxxjq5uA?e=YIhR49</t>
  </si>
  <si>
    <t>5.1.2</t>
  </si>
  <si>
    <t xml:space="preserve">Realizar seguimiento y monitoreo  a la información mínima que debe estar publicada en la sección de transparencia y acceso a la información pública de acuerdo a lo definido en la ley 1712 de 2014 y sus decretos reglamentarios.  </t>
  </si>
  <si>
    <t xml:space="preserve">Tres (3) seguimientos realizado mediante reportes </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</si>
  <si>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</si>
  <si>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15/04/2023
15/08/2023
15/12/2023</t>
  </si>
  <si>
    <t>Se llevó a cabo el seguimiento y monitoreo de la información mínima que debe estar publicada en la sección de transparencia y acceso a la información pública. Dentro del seguimiento se recibieron 52 solicitudes de actualización para la página web, de las cuales 39 fueron para publicar en el enlace de Transparencia. Se llevaron a cabo 2 reuniones con las áreas y se hicieron 9 solicitudes a través de correo electrónico.
https://coldeportes.sharepoint.com/:f:/s/gitcomunicaciones/EhYuK7X98fBOnKeaq5qtJbwBIp3jSNx8yPQwv279lNVH1A?e=2iqIP2
Se realiza envió de memorandos a las dependencias solicitando la Actualización de Información institucional Ley 1712 del 2014.
Memorandos: 
GIT Contratación 2023IE0003382
Dirección de Posicionamiento y Liderazgo Deportivo 2023IE0003382
Direción Técnica Fomento y Desarrollo 2023IE0003380
Oficina de Control Interno 2023IE0003379
GIT Talento Humano 2023IE0003378
Oficina Jurídica 2023IE0003377
GIT Servicio Integral al Ciudadano 2023IE0003376
GIT Gestión Administrativa 2023IE0003374
GIT Gestión Contable 2023IE0003373</t>
  </si>
  <si>
    <t xml:space="preserve">Se evidencia Informe de cumplimiento primer cuatrimestre de la Ley de Transparencia 2023 </t>
  </si>
  <si>
    <t>Se llevó a cabo el seguimiento y monitoreo de la información mínima que debe estar publicada en la sección de transparencia y acceso a la información pública. Dentro del seguimiento se recibieron 389 solicitudes de actualización para la página web, de las cuales 215 fueron para publicar en el enlace de Transparencia. Se llevaron a cabo 3 reuniones con las áreas y se hicieron 7 solicitudes a través de correo electrónico.
https://coldeportes.sharepoint.com/:f:/s/oficinaasesoraplaneacion/EvAD3X9340hPloh3yPls8e8BM15JD7KOA17mC-KzXDLIow?e=9h386i</t>
  </si>
  <si>
    <t>Se evidencia  Informe de cumplimiento del segundo cuatrimestre de la Ley de Transparencia 2023</t>
  </si>
  <si>
    <t>Se llevó a cabo el seguimiento y monitoreo de la información mínima que debe estar publicada en la sección de transparencia y acceso a la información pública.  En el tercer reporte se tiene que: en estos últimos cuatro meses, se llevaron a cabo 10 reuniones con los enlaces de Fomento y Desarrollo y sus respectivos Grupos Internos de Trabajo (Deporte Social Comunitario; Deporte Escolar; Recreación y Actividad Física), con Talento Humano, Viceministerio, Oficina Asesora de Planeación y Control Interno. Así mismo se enviaron siete correos de seguimiento para que el porcentaje de cumplimiento de esta matriz superara el 88 % con el que se cerró el segundo cuatrimestre.
https://coldeportes.sharepoint.com/:f:/s/oficinaasesoraplaneacion/ElqYuSO3MFVGqkJm14OiLgsBuGhlu2zr2Fks1gJWpbfPxg?e=rLdmXV</t>
  </si>
  <si>
    <t>Se evidencio informe que relaciona el cumplimiento de la ley de Transparencia y acceso a la información con las actualizaciones presentadas a la pagina web del Ministerio del Deporte y las mesas de trabajo de seguimiento adelantadas en el tercer cuatrimestre con 10 Grupos Internos. Se visualiza en el siguiente enlace:
https://coldeportes.sharepoint.com/:f:/s/oficinaasesoraplaneacion/ElqYuSO3MFVGqkJm14OiLgsBuGhlu2zr2Fks1gJWpbfPxg?e=rLdmXV</t>
  </si>
  <si>
    <r>
      <rPr>
        <b/>
        <sz val="10"/>
        <color rgb="FF000000"/>
        <rFont val="Calibri"/>
        <family val="2"/>
        <scheme val="minor"/>
      </rPr>
      <t xml:space="preserve">Subcomponente 2                                                                                          </t>
    </r>
    <r>
      <rPr>
        <sz val="10"/>
        <color rgb="FF000000"/>
        <rFont val="Calibri"/>
        <family val="2"/>
        <scheme val="minor"/>
      </rPr>
      <t xml:space="preserve"> Lineamientos de Transparencia Pasiva</t>
    </r>
  </si>
  <si>
    <t>Medir la percepción de la calidad en el servicio en las diferentes actividades y eventos institucionales,  de acuerdo al calendario de eventos de la entidad, así como en los trámites y servicios inscritos en el SUIT .</t>
  </si>
  <si>
    <t>Cuatro (4)  informes trimestrales de gestión con un componente relacionado con la percepción de la calidad en trámites y servicios</t>
  </si>
  <si>
    <t>Dentro de los Informes de gestión del GIT Servicio Integral al Ciudadano del primer y segundo trimestre 2023 se incluyó un componente relacionado con la percepción de la calidad  https://www.mindeporte.gov.co/atencion-servicio-ciudadania/politica-institucional-atencion-servicio-ciudadania/informes-gestion-servicio-integral-al-ciudadano/informe-gestion-servicio-al-ciudadano-2023</t>
  </si>
  <si>
    <t>Se evidencia soporte de publicación en la página web del informe correspondiente al segundo trimestre y el informe del tercer trimestre de 2023.</t>
  </si>
  <si>
    <t>"Dentro del Informe de gestión del GIT Servicio Integral al Ciudadano del tercer trimestre 2023 se incluye un componente relacionado con la percepción de la calidad y sus resultados.. 7. MEDICION DE LA PERCEPCIÓN DE LA CALIDAD EN EL SERVICIOEl link para visibilizar el informe es:  https://www.mindeporte.gov.co/atencion-servicio-ciudadania/politica-institucional-atencion-servicio-ciudadania/informes-gestion-servicio-integral-al-ciudadano/informe-gestion-servicio-al-ciudadano-2023
Con esto se completa el 100% de la actividad"</t>
  </si>
  <si>
    <t>Se evidenció informes de Gestión Servicio al Ciudadano del terce cuatrimestre  que incluye la medición de percepción de la calidad en el servicio; se visualiza en el siguiente enlace:
https://www.mindeporte.gov.co/atencion-servicio-ciudadania/politica-institucional-atencion-servicio-ciudadania/informes-gestion-servicio-integral-al-ciudadano/informe-gestion-servicio-al-ciudadano-2023</t>
  </si>
  <si>
    <r>
      <rPr>
        <b/>
        <sz val="10"/>
        <color rgb="FF000000"/>
        <rFont val="Calibri"/>
        <family val="2"/>
        <scheme val="minor"/>
      </rPr>
      <t xml:space="preserve">Subcomponente 3                                                                                             </t>
    </r>
    <r>
      <rPr>
        <sz val="10"/>
        <color rgb="FF000000"/>
        <rFont val="Calibri"/>
        <family val="2"/>
        <scheme val="minor"/>
      </rPr>
      <t>Elaboración los Instrumentos de Gestión de la Información</t>
    </r>
  </si>
  <si>
    <t>5.3.1</t>
  </si>
  <si>
    <t>Realizar seguimiento al plan de seguridad y privacidad de la información.</t>
  </si>
  <si>
    <t>Un (1)Informe de seguimiento de acuerdo a cronograma.</t>
  </si>
  <si>
    <t>Número de Informes elaborados de seguimiento al plan de seguridad y privacidad de la información/Número de Informes programados de seguimiento al plan de seguridad y privacidad de la información</t>
  </si>
  <si>
    <t>GIT TICS</t>
  </si>
  <si>
    <t>Esta actividad será reportada en el tercer cuatrimestre de la vigencia</t>
  </si>
  <si>
    <t xml:space="preserve">La actividad esta programada para el tercer cuatrimestre de 2023 </t>
  </si>
  <si>
    <t xml:space="preserve">El Plan de seguridad de la Información, a corte del mes de noviembre, tuvo un cumplimiento de 83 puntos en relación a las actividades planeadas en cada uno de los 11 dominios de seguridad de la información, incluidos en el mencionado plan.  Se espera tener un cumplimiento a corte de diciembre a 95 puntos, teniendo en cuenta que hay actividades que se culminan este mes y el especialista en seguridad de la Información y ciberseguridad en GIT TIC’S fue contratado a partir de mediados del mes de octubre.
Evidencia: Indicadores y soportes actualizados en el aplicativo SISEG módulo de Gestión Planeación y Seguimiento:
https://coldeportes.sharepoint.com/:i:/r/sites/gittics/Documentos%20compartidos/SEGURIDAD%20DE%20LA%20INFORMACI%C3%93N/2023/Seguimiento-Plan_Seg_Priv_Info(SISEG)-3C-2023.png?csf=1&amp;web=1&amp;e=621Dwo
</t>
  </si>
  <si>
    <t>Se evidencia seguimiento al plan de seguridad y privacidad de la informaciòn que se reporta a través del aplicativo SISEG. Se visualiza en el siguiente enlace: 
https://coldeportes.sharepoint.com/:f:/r/sites/oficinaasesoraplaneacion/Documentos%20compartidos/OAP/2.%20GIT%20Planeaci%C3%B3n%20y%20Gesti%C3%B3n/Vigencia%202023/09.%20PAAC_2023/3.%20Tercer%20seguimiento%20Plan%20Anticorrupci%C3%B3n%20y%20Atenci%C3%B3n%20al%20Ciudadano_2023/5.%20Transparencia/SUBCOMPONENTE%205?csf=1&amp;web=1&amp;e=rsG7tq</t>
  </si>
  <si>
    <t>5.3.2</t>
  </si>
  <si>
    <t xml:space="preserve">Actualizar la matriz activos de información </t>
  </si>
  <si>
    <t>Matriz de activos de información (1)</t>
  </si>
  <si>
    <t>Se actualizó el inventario de activos de información, se definió e implementó una metodología de actualización del inventario por los procesos de la entidad.
Se publicó en el portal web de la entidad el inventario actualizado a diciembre de 2023.
- Evidencia: https://www.mindeporte.gov.co/recursos_user/2023/TICS/Inventario_Activos_de_Informacio%CC%81n_e_I%CC%81ndice_de_Informacio%CC%81n_Clasificada_y_Reservada_MINDEPORTE_2023__%281%29.xlsx</t>
  </si>
  <si>
    <t>Se evidencio actualización del inventario de activos de la información publicado en el portal de la entidad, que se visualiza en el siguiente enlace: 
https://www.mindeporte.gov.co/mindeporte/inventario-informacion</t>
  </si>
  <si>
    <t>5.3.3</t>
  </si>
  <si>
    <t>Realizar seguimiento semestral a la implementación del Plan Institucional de Archivos (PINAR) y Programa de Gestión Documental (PGD)</t>
  </si>
  <si>
    <t>Dos (2) informes semestrales socializando los resultados obtenidos producto del seguimiento</t>
  </si>
  <si>
    <t xml:space="preserve">Número de informes de implementación del PINAR realizados/Número de Informes implementación del PINAR proyectados  </t>
  </si>
  <si>
    <t>GIT de Gestión Documental</t>
  </si>
  <si>
    <t>30/06/2023
30/11/2023</t>
  </si>
  <si>
    <t>Teniendo en cuenta que esta actividad se realiza semestralmente el informe de seguimiento con resultados obtenidos de la implementación del  PINAR  como resultado fue  presentado en la sesión N° 3 del Comité Institucional de Gestión y Desempeño; que se puede visualizar en el siguiente enlace:
https://coldeportes.sharepoint.com/:b:/r/sites/oficinaasesoraplaneacion/Documentos%20compartidos/OAP/2.%20GIT%20Planeaci%C3%B3n%20y%20Gesti%C3%B3n/Vigencia%202023/9.%20PAAC_2023/2.%20Segundo%20seguimiento%20Plan%20Anticorrupcion%20y%20atencion%20al%20Ciudadano%20_2023/5.%20Transparencia/3.3.%20Informe%20seguimiento%20implementaci%C3%B3n%20PINAR.pdf?csf=1&amp;web=1&amp;e=okcuwG</t>
  </si>
  <si>
    <t>Se evidencia informe de seguimiento en la Implementación del Programa de Gestión Documental - PDG 2023</t>
  </si>
  <si>
    <t>Se realizó el informe de seguimiento a la implementación del Plan Institucional de Archivos (PINAR) y Programa de Gestión Documental (PGD) correspondiente al segundo semestre de la vigenciia 2023</t>
  </si>
  <si>
    <t>Se verificó informe de seguimiento a la implementación del Plan Institucional de Archivos (PINAR) y el Programa de Gestión Documental PGD , se puede visualizar en el siguiente enlace: 
https://coldeportes.sharepoint.com/:f:/r/sites/oficinaasesoraplaneacion/Documentos%20compartidos/OAP/2.%20GIT%20Planeaci%C3%B3n%20y%20Gesti%C3%B3n/Vigencia%202023/09.%20PAAC_2023/3.%20Tercer%20seguimiento%20Plan%20Anticorrupci%C3%B3n%20y%20Atenci%C3%B3n%20al%20Ciudadano_2023/5.%20Transparencia/SUBCOMPONENTE%203?csf=1&amp;web=1&amp;e=gbD9KZ</t>
  </si>
  <si>
    <t>5.3.4</t>
  </si>
  <si>
    <t>Centralización de archivos de Gestión de acuerdo a las Tablas de Retención Documental.</t>
  </si>
  <si>
    <t>Formato Único de Inventario Documental (FUID).
Un (1) Informe consolidado del estado en que se entregó el archivo de gestión al archivo central .</t>
  </si>
  <si>
    <t>Número de FUID e informe consolidado del archivo de gestión realizado/Número de FUID e informe consolidado del archivo de gestión programado</t>
  </si>
  <si>
    <t>GIT Gestión documental</t>
  </si>
  <si>
    <t>30/06/2023
30/11/2023</t>
  </si>
  <si>
    <t>Teniendo en cuenta que esta actividad se realiza semestralmente el informe de seguimiento con resultados obtenidos de la implementación del  PINAR y PGD,  cual incorpora el proceso de articulación del archivo de gestión de  Contratación; se puede visualizar en el siguiente enlace:
https://coldeportes.sharepoint.com/:b:/r/sites/oficinaasesoraplaneacion/Documentos%20compartidos/OAP/2.%20GIT%20Planeaci%C3%B3n%20y%20Gesti%C3%B3n/Vigencia%202023/9.%20PAAC_2023/2.%20Segundo%20seguimiento%20Plan%20Anticorrupcion%20y%20atencion%20al%20Ciudadano%20_2023/5.%20Transparencia/3.4.%20%20Informe%20de%20implementaci%C3%B3n%20del%20Programa%20de%20Gesti%C3%B3n%20Documental.pdf?csf=1&amp;web=1&amp;e=07gp1I</t>
  </si>
  <si>
    <t xml:space="preserve">No se evidencia soporte que de cuenta del  Informe consolidado del estado en que se entregó el archivo de gestión al archivo central, así mismo se indica que no se observa la fecha programada para la actividad. </t>
  </si>
  <si>
    <t xml:space="preserve"> Se realizó informe de seguimiento del PGD para el segundo semestre  el cual incorpora el proceso de articulación del archivo de gestión para realizar la transferencias primarias al archivo central  para la vigencia 2023
Adicionalmente , se realizo el informe de transferencias primarias. </t>
  </si>
  <si>
    <t>Se verificó  informe de seguimiento del PGD para el segundo semestre  el cual incorpora el proceso de articulación del archivo de gestión para realizar la transferencias primarias al archivo central  para la vigencia 2023, se puede visualizar en el siguiente enlace:
https://coldeportes.sharepoint.com/:b:/r/sites/oficinaasesoraplaneacion/Documentos%20compartidos/OAP/2.%20GIT%20Planeaci%C3%B3n%20y%20Gesti%C3%B3n/Vigencia%202023/09.%20PAAC_2023/3.%20Tercer%20seguimiento%20Plan%20Anticorrupci%C3%B3n%20y%20Atenci%C3%B3n%20al%20Ciudadano_2023/5.%20Transparencia/SUBCOMPONENTE%203/INFORME%20%20PGD_2do%20SEMESTRE.pdf?csf=1&amp;web=1&amp;e=rBUzvn</t>
  </si>
  <si>
    <r>
      <rPr>
        <b/>
        <sz val="10"/>
        <color rgb="FF231F20"/>
        <rFont val="Calibri"/>
        <family val="2"/>
        <scheme val="minor"/>
      </rPr>
      <t xml:space="preserve">Subcomponente 4.
</t>
    </r>
    <r>
      <rPr>
        <sz val="10"/>
        <color rgb="FF231F20"/>
        <rFont val="Calibri"/>
        <family val="2"/>
        <scheme val="minor"/>
      </rPr>
      <t xml:space="preserve">Criterio diferencial de accesibilidad.
</t>
    </r>
  </si>
  <si>
    <t>4.4.1</t>
  </si>
  <si>
    <t>Actualizar de manera permanente, el portal del Ministerio del Deporte con los criterios de Accesibilidad definidos en la NTC 5854.</t>
  </si>
  <si>
    <t xml:space="preserve"> Tres (3) reportes de los Criterios de accesibilidad definidos y aplicados</t>
  </si>
  <si>
    <t>Número de reportes realizados de Criterios de accesibilidad definidos y aplicados / Número de reportes programados Criterios de accesibilidad definidos y aplicados</t>
  </si>
  <si>
    <t xml:space="preserve">GIT Comunicaciones y GIT Tics </t>
  </si>
  <si>
    <t>Se hace el reporte con los criterios de accesibilidad definidos. El portal Web cumple con los criterios de accesibilidad contemplados en la norma NTC 5854. 
https://coldeportes.sharepoint.com/:f:/s/gitcomunicaciones/EvjHQRwDW6JAr36LGk5gttcB4BL7XnMzSWwJ3Gb60CtHuw?e=9bihDl</t>
  </si>
  <si>
    <t>Se evidencia informe de los Criterios de accesibilidad definidos y aplicados</t>
  </si>
  <si>
    <t>Se hace el reporte con los criterios de accesibilidad definidos. El portal Web cumple con los criterios de accesibilidad contemplados en la norma NTC 5854. 
https://coldeportes.sharepoint.com/:f:/s/oficinaasesoraplaneacion/EvIkvkAIwHNMpxSdru3No1cBxsM7FGsJ9eb7q7IM2nl_zw?e=epLVUv</t>
  </si>
  <si>
    <t xml:space="preserve">Se observa en la página del Ministerio del Deporte encabezados y etiquetas, títulos de páginas, uso de enlaces, mecanismos de pausa, ocultar o detener. </t>
  </si>
  <si>
    <t>Se hace el tercer reporte con los criterios de accesibilidad definidos. El portal Web cumple con los criterios de accesibilidad contemplados en la norma NTC 5854. 
https://coldeportes.sharepoint.com/:f:/s/oficinaasesoraplaneacion/EnmMyUf6he5EljttD0icl8IBf3cLgQZH_wTY_evgQrtfaw?e=TnyDHH</t>
  </si>
  <si>
    <t>Se evidenció informe con reporte que relaciona los criterios de accesibilidad del portal web del Ministerio del Deporte para dar cumplimiento a lo establecido en la  NTC 5854; se visualiza en el siguiente enlace:
https://coldeportes.sharepoint.com/:f:/s/oficinaasesoraplaneacion/EnmMyUf6he5EljttD0icl8IBf3cLgQZH_wTY_evgQrtfaw?e=TnyDHH</t>
  </si>
  <si>
    <r>
      <rPr>
        <b/>
        <sz val="10"/>
        <color rgb="FF000000"/>
        <rFont val="Calibri"/>
        <family val="2"/>
        <scheme val="minor"/>
      </rPr>
      <t xml:space="preserve">Subcomponente 5                                                                                      </t>
    </r>
    <r>
      <rPr>
        <sz val="10"/>
        <color rgb="FF000000"/>
        <rFont val="Calibri"/>
        <family val="2"/>
        <scheme val="minor"/>
      </rPr>
      <t xml:space="preserve">   Monitoreo del Acceso a la Información Pública</t>
    </r>
  </si>
  <si>
    <t>5.5.1</t>
  </si>
  <si>
    <t>Diseñar, publicar y aplicar encuesta de satisfacción a los ciudadanos, sobre transparencia y acceso a la información pública de la entidad, orientado a la imagen de la entidad.</t>
  </si>
  <si>
    <t>Una (1) encuesta de percepción</t>
  </si>
  <si>
    <t>Número de encuestas aplicadas/Número de encuestas programadas</t>
  </si>
  <si>
    <t xml:space="preserve">Oficina Asesora de Planeación,GIT Servicio Integral al Ciudadano / GIT Comunicaciones </t>
  </si>
  <si>
    <t>Tiene fecha de cumplimiento 30/10/2023</t>
  </si>
  <si>
    <t xml:space="preserve">Se publicó en la página web la  encuesta de satisfacción a los ciudadanos, sobre transparencia y acceso a la información pública de la entidad, orientado a la imagen de la entidad.
https://forms.office.com/r/xyhT227xh8 
https://www.mindeporte.gov.co/atencion-servicio-ciudadania  
https://www.mindeporte.gov.co/tools/microsThumb.php?src=recursos_user/imagenes//2023/Julio/24-07-2023/Banner_Encuesta_de_percepcion_de_calidad_sobre_transparencia.jpg&amp;w=1600  </t>
  </si>
  <si>
    <t>Se evidencia en la página web la publicación de la Encuesta de percepción de calidad,sobre Transparencia y acceso a la información.</t>
  </si>
  <si>
    <t>Se publicó en la página web la encuesta la encuesta sobre transparencia y acceso a la información pública de la entidad. https://forms.office.com/r/xyhT227xh8 
https://www.mindeporte.gov.co/atencion-servicio-ciudadania  
https://www.mindeporte.gov.co/tools/microsThumb.php?src=recursos_user/imagenes//2023/Julio/24-07-2023/Banner_Encuesta_de_percepcion_de_calidad_sobre_transparencia.jpg&amp;w=1600  REporte hecho enb el segundo cuatrimestre.  Cumplimiento del 100 %</t>
  </si>
  <si>
    <t xml:space="preserve">La actividad se cumplió en el primer cuatrimestre. se evidenció publicación en la página web la  encuesta de satisfacción a los ciudadanos, sobre transparencia y acceso a la información pública de la entidad, orientado a la imagen de la entidad. visible en los siguientes enlaces:
https://forms.office.com/r/xyhT227xh8 
https://www.mindeporte.gov.co/atencion-servicio-ciudadania  
https://www.mindeporte.gov.co/tools/microsThumb.php?src=recursos_user/imagenes//2023/Julio/24-07-2023/Banner_Encuesta_de_percepcion_de_calidad_sobre_transparencia.jpg&amp;w=1600  </t>
  </si>
  <si>
    <t>Componente 6: Iniciativas Adicionales</t>
  </si>
  <si>
    <r>
      <rPr>
        <b/>
        <sz val="12"/>
        <color rgb="FF000000"/>
        <rFont val="Calibri"/>
        <family val="2"/>
      </rPr>
      <t xml:space="preserve">Seguimiento Tercera Línea de Defensa 
</t>
    </r>
    <r>
      <rPr>
        <b/>
        <u/>
        <sz val="12"/>
        <color rgb="FF000000"/>
        <rFont val="Calibri"/>
        <family val="2"/>
      </rPr>
      <t>Primer  Cuatrimestre</t>
    </r>
  </si>
  <si>
    <t>Iniciativas Adicionales</t>
  </si>
  <si>
    <t>6.1.1</t>
  </si>
  <si>
    <t>Determinar el porcentaje de procesos disciplinarios  relacionados con conflicto de intereses, de la totalidad de expedientes activos adelantados contra servidores y/o ex servidores públicos del Ministerio del Deporte.</t>
  </si>
  <si>
    <t xml:space="preserve">Un (1) informe que evidencie el porcentaje de procesos discplinarios que se adelantan en la OCDI, relacionados con posibles hechos de conflicto de intereses </t>
  </si>
  <si>
    <t>(Número de informes realizados/ número de informes programados) x 100</t>
  </si>
  <si>
    <t>Oficina Control Interno Disciplinario</t>
  </si>
  <si>
    <t>5 procesos actuales que vienen del 2022</t>
  </si>
  <si>
    <r>
      <rPr>
        <sz val="11"/>
        <color rgb="FF000000"/>
        <rFont val="Calibri"/>
        <family val="2"/>
      </rPr>
      <t xml:space="preserve">En la vigencia no se tienen quejas relacionadas con posibles hechos de conflicto de interés. Las cinco (5) que se relacionan corresponden a periodos anteriores; las cuales se encuentran activas en los siguientes procesos disciplinarios: 
1. - Expediente OCID-477-2022: </t>
    </r>
    <r>
      <rPr>
        <b/>
        <sz val="11"/>
        <color rgb="FF000000"/>
        <rFont val="Calibri"/>
        <family val="2"/>
      </rPr>
      <t xml:space="preserve">Indagación Previa.
</t>
    </r>
    <r>
      <rPr>
        <sz val="11"/>
        <color rgb="FF000000"/>
        <rFont val="Calibri"/>
        <family val="2"/>
      </rPr>
      <t>2. - Expediente OCID-481-2022:</t>
    </r>
    <r>
      <rPr>
        <b/>
        <sz val="11"/>
        <color rgb="FF000000"/>
        <rFont val="Calibri"/>
        <family val="2"/>
      </rPr>
      <t xml:space="preserve"> Investigación Disciplinaria.
</t>
    </r>
    <r>
      <rPr>
        <sz val="11"/>
        <color rgb="FF000000"/>
        <rFont val="Calibri"/>
        <family val="2"/>
      </rPr>
      <t>3. - Expediente OCID-483-2022:</t>
    </r>
    <r>
      <rPr>
        <b/>
        <sz val="11"/>
        <color rgb="FF000000"/>
        <rFont val="Calibri"/>
        <family val="2"/>
      </rPr>
      <t xml:space="preserve"> Investigación Disciplinaria.
</t>
    </r>
    <r>
      <rPr>
        <sz val="11"/>
        <color rgb="FF000000"/>
        <rFont val="Calibri"/>
        <family val="2"/>
      </rPr>
      <t>4. - Expediente OCID-489-2022:</t>
    </r>
    <r>
      <rPr>
        <b/>
        <sz val="11"/>
        <color rgb="FF000000"/>
        <rFont val="Calibri"/>
        <family val="2"/>
      </rPr>
      <t xml:space="preserve"> Indagación Previa.
</t>
    </r>
    <r>
      <rPr>
        <sz val="11"/>
        <color rgb="FF000000"/>
        <rFont val="Calibri"/>
        <family val="2"/>
      </rPr>
      <t>5. - Expediente OCID-550-2022:</t>
    </r>
    <r>
      <rPr>
        <b/>
        <sz val="11"/>
        <color rgb="FF000000"/>
        <rFont val="Calibri"/>
        <family val="2"/>
      </rPr>
      <t xml:space="preserve"> Investigación Disciplinaria</t>
    </r>
  </si>
  <si>
    <t>La actividad esta programada para el tercer cuatrimestre de 2023.</t>
  </si>
  <si>
    <t>En la vigencia no se tienen quejas relacionadas con posibles hechos de conflicto de interés. Las cinco (5) que se relacionan corresponden a periodos anteriores; las cuales se encuentran activas en los siguientes procesos disciplinarios: 
1. - Expediente OCID-477-2022: Indagación Previa.
2. - Expediente OCID-481-2022: Investigación Disciplinaria.
3. - Expediente OCID-483-2022: Investigación Disciplinaria.
4. - Expediente OCID-489-2022: Indagación Previa.
5. - Expediente OCID-550-2022: Investigación Disciplinaria</t>
  </si>
  <si>
    <t xml:space="preserve">La actividad esta programada para el tercer cuatrimestre de 2023. </t>
  </si>
  <si>
    <t>En la vigencia no se presentaron quejas y/o informes relacionados con posibles hechos de conflicto de intereses. Las cinco (5) que se relacionan a continuación corresponden al periodo 2022, y se encuentran activas en los siguientes procesos disciplinarios: 
1. Expediente OCID-477-2022: Indagación Previa.
2. Expediente OCID-481-2022: Investigación Disciplinaria.
3. Expediente OCID-483-2022: Investigación Disciplinaria.
4. Expediente OCID-489-2022: Indagación Previa.
5. Expediente OCID-550-2022: Investigación Disciplinaria
En el informe que se encuentra en el siguente enlace se evidencian otras actividades realizadas por la OCID durante la vigencia, con el fin de mitigar y prevenir posibles conductas con incidencia disciplinaria por presuntos hechos de corrupción:
https://coldeportes.sharepoint.com/sites/oficinaasesoraplaneacion/Documentos%20compartidos/Forms/AllItems.aspx?ct=1702658608909&amp;or=OWA%2DNT&amp;cid=a9d3aa1a%2D526f%2Dbb5d%2Db9a6%2Dfeb011874c3b&amp;fromShare=true&amp;ga=1&amp;id=%2Fsites%2Foficinaasesoraplaneacion%2FDocumentos%20compartidos%2FOAP%2F2%2E%20GIT%20Planeaci%C3%B3n%20y%20Gesti%C3%B3n%2FVigencia%202023%2F09%2E%20PAAC%5F2023%2F3%2E%20Tercer%20seguimiento%20Plan%20Anticorrupci%C3%B3n%20y%20Atenci%C3%B3n%20al%20Ciudadano%5F2023%2F6%2E%20Iniciativas%20Adicionales&amp;viewid=4730f7e4%2Df92c%2D4902%2D9b0e%2Da4b5eb0bd3fe</t>
  </si>
  <si>
    <t>Se evidenció informe con el porcentaje de procesos disciplinarios adelantados sobre posibles hechos de corrupción que estan activos en el Ministerio del Deporte con la salvedad que en el periodo no se adelantó proceso alguno; el informe se encuentra disponible en el siguiente enlace: 
https://coldeportes.sharepoint.com/:b:/r/sites/oficinaasesoraplaneacion/Documentos%20compartidos/OAP/2.%20GIT%20Planeaci%C3%B3n%20y%20Gesti%C3%B3n/Vigencia%202023/09.%20PAAC_2023/3.%20Tercer%20seguimiento%20Plan%20Anticorrupci%C3%B3n%20y%20Atenci%C3%B3n%20al%20Ciudadano_2023/6.%20Iniciativas%20Adicionales/6.1.1%20Informe%20Componente%206%20Iniciativas%20Adicionales%20OCID.pdf?csf=1&amp;web=1&amp;e=LUCoMw</t>
  </si>
  <si>
    <t>6.1.2</t>
  </si>
  <si>
    <t>Garantizar que el 100%  de los contratistas de la entidad obligados por la Ley 2013 de 2019 publiquen la declaración de bienes, rentas y conflicto de intereses en el aplicativo establecido por Función Pública.</t>
  </si>
  <si>
    <t>El 100% de los contratistas persona natural que ingresen al Ministerio del Deporte durante la vigencia 2023 publiquen la declaración de bienes, rentas y conflicto de intereses</t>
  </si>
  <si>
    <t>(Número de contratistas (personas naturales)  del Ministerio del Deporte que publicaron la declaración de bienes, rentas y conflicto de intereses / Número total de contratistas del Ministerio del Deporte)  *100</t>
  </si>
  <si>
    <t>GIT Contratación</t>
  </si>
  <si>
    <t xml:space="preserve">33%
  </t>
  </si>
  <si>
    <t>Se realiza la validación de los contratistas que ingresaron al Mindeporte durante el primer cuatrimestre de la vigencia 2023. https://coldeportes.sharepoint.com/:x:/r/sites/oficinaasesoraplaneacion/_layouts/15/Doc.aspx?sourcedoc=%7B7900C884-8B1D-4E69-838B-521F8D4D8C3D%7D&amp;file=Listado%20contratistas%20-%20Ley%202013%20de%202019.xlsx&amp;action=default&amp;mobileredirect=true</t>
  </si>
  <si>
    <t>Se evidencia en archivo excel el listado de 450 contratistas que fueron validados en cumplimiento de la  Ley 2013 de 2019</t>
  </si>
  <si>
    <t>Se evidencia un listado de 917 contratistas persona natural, de los cuales todos cuentan con validación de ley 2013 de 2019, se reporta avance al 67% teniendo en cuenta que durante el ultimo cutrimestre ingresaran mas contratistas y se realizará la validación de estos.</t>
  </si>
  <si>
    <t>Se observa en la base de datos que de 917 contratistas realizaron la publicación de las declaraciones de bienes y renta y el registro de los conflictos de interés.</t>
  </si>
  <si>
    <t>Se suscribieron 1027 contratos con personas naturales de los cuales todos cuentan con validación de ley 2013 de 2019.
Tiene un nivel de cumplimiento del 100%</t>
  </si>
  <si>
    <t>Se  evidenció relación de 1027 contratos con personas naturales que cuentan con validación de ley 2013 de 2019 a cargo del GIT Contratación; se puede visualizar en el siguiente enlace: 
https://coldeportes.sharepoint.com/:x:/r/sites/oficinaasesoraplaneacion/Documentos%20compartidos/OAP/2.%20GIT%20Planeaci%C3%B3n%20y%20Gesti%C3%B3n/Vigencia%202023/09.%20PAAC_2023/3.%20Tercer%20seguimiento%20Plan%20Anticorrupci%C3%B3n%20y%20Atenci%C3%B3n%20al%20Ciudadano_2023/6.%20Iniciativas%20Adicionales/6.1.1%20SEGUIMIENTO%20LEY%202013%20-%20NATURAL.xlsx?d=we09f59b0a4114ba394c9271ad2ae5dff&amp;csf=1&amp;web=1&amp;e=JJ2TYM</t>
  </si>
  <si>
    <t xml:space="preserve">EL 80% de los contratistas personas juridicas que contraten con el Ministerio del deporte durante la vigencia 2023 publiquen la declaracion de bienes , rentas y conflicto de intereses </t>
  </si>
  <si>
    <t>(Número de contratistas personas juridicas del Ministerio del Deporte que publicaron la declaración de bienes, rentas y conflicto de intereses / Número total de contratistas del Ministerio del Deporte)  *100</t>
  </si>
  <si>
    <t>No aplica</t>
  </si>
  <si>
    <t>El GIT de Contratación solicita que esta actividad no será tenida en cuenta en el PAAC, debido a que, como se pudo evidenciar en correo del 10 de noviembre de 2022, no la incluyeron dentro de las iniciativas adicionales.</t>
  </si>
  <si>
    <t>Se sugiere modificar la actividad de conformidad con lo establecido en el Instructivo Formulación y Seguimiento al Plan Anticorrupción y de Atención al Ciudadano con  CÓDIGO: DE-IN-004</t>
  </si>
  <si>
    <t>De acuerdo a los registros que maneja el GIT Contratación se evidencio que de 134 contratos suscritos con persona jurídica, se reportan 42 pendientes por realizar la declaración de ley 2013 de 2019.</t>
  </si>
  <si>
    <t>Quedan pendientes 42 personas jurídicas por realizar la declaración de ley 2013 de 2019 de 134</t>
  </si>
  <si>
    <t>Se suscribieron 225 contratos con personas jurídicas (No aplica contratos de TVEC) de los cuales 185 cuentan con declaración de ley 2013 de 2019.
Tiene un nivel de cumplimiento del 82,22%</t>
  </si>
  <si>
    <t>Se  evidenció que de 225 contratos suscritos con personas juridicas, 185 cuentan con validación de ley 2013 de 2019 a cargo del GIT Contratación; se puede visualizar en el siguiente enlace: 
https://coldeportes.sharepoint.com/:x:/r/sites/oficinaasesoraplaneacion/Documentos%20compartidos/OAP/2.%20GIT%20Planeaci%C3%B3n%20y%20Gesti%C3%B3n/Vigencia%202023/09.%20PAAC_2023/3.%20Tercer%20seguimiento%20Plan%20Anticorrupci%C3%B3n%20y%20Atenci%C3%B3n%20al%20Ciudadano_2023/6.%20Iniciativas%20Adicionales/6.1.2%20SEGUIMIENTO%20LEY%202013%20-%20JUR%C3%8DDICA.xlsx?d=w14289842f39d41978a377e43abf9f567&amp;csf=1&amp;web=1&amp;e=6Ewwhn</t>
  </si>
  <si>
    <t>6.1.3</t>
  </si>
  <si>
    <t>Garantizar que el 100% de servidores públicos de la entidad obligados por la Ley 2013 de 2019, publiquen la declaración de bienes, rentas y conflicto de intereses en el aplicativo establecido por Función Pública.</t>
  </si>
  <si>
    <t>El 100% de los funcionarios del Ministerio del Deporte durante la vigencia 2023 publiquen la declaración de bienes, rentas y conflicto de intereses.</t>
  </si>
  <si>
    <t>(Número de funcionarios del Ministerio del Deporte que publicaron la declaración de bienes, rentas y conflicto de intereses / Número total de funcionarios del Ministerio del Deporte)  *100</t>
  </si>
  <si>
    <t>Se realizó la revisión de los documentos físicos de la Declaración de Bienes y Rentas a través de medios físicos, se informó a través de correo electrónico a los directivos que faltaban para que completaran la información, sin embrago se realizará una acción correctiva por parte del GIT Talento Humano, en la que se solicitó subir la información al aplicativo de Gestión Pública y de esa manera poder completar el 100% de los reportes. Se puede visualizar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1.3.%20%20Correo%20solicitud%20evidencia%20Ley%202013.pdf?csf=1&amp;web=1&amp;e=hu4gmR</t>
  </si>
  <si>
    <t xml:space="preserve">Se evidencia que desde el GIT de Talento Humano, se ha solicitado a las personas faltantes diligenciar l a información correspondiente mediante correos electrónicos. </t>
  </si>
  <si>
    <t>Se envió correo electrónico a todos los Líderes de las diferentes Direcciones con un paso a paso para que subieran su información del año 2021 y del año 2022 y de esa manera quedar al día con éste objetivo. Adjunto evidencia de correo electrónico. Solamente faltó la declaración del doctor William Nieto, por inconsistencias con la página de la función. Se adjunta evidencia en la carpeta del Share point de iniciativas adicionales , numeral 1.3</t>
  </si>
  <si>
    <t>Se verificò pantallazo de la pagina de la funciòn publica con la publicaciòn  la declaración de bienes, rentas y conflicto de intereses en cumplimiento de la ley 2013 de 2019, con la salvedad de la no publicaciòn de la declaraciòn por parte del doctor William Nieto Director de Posicionamiento y Liderazgo Deportico, al parecer por posibles inconsistencias del usuario para ingresar a la pagina web de la funciòn pùblica. se visualiza en el siguiente enlace:
https://coldeportes.sharepoint.com/:f:/r/sites/oficinaasesoraplaneacion/Documentos%20compartidos/OAP/2.%20GIT%20Planeaci%C3%B3n%20y%20Gesti%C3%B3n/Vigencia%202023/09.%20PAAC_2023/3.%20Tercer%20seguimiento%20Plan%20Anticorrupci%C3%B3n%20y%20Atenci%C3%B3n%20al%20Ciudadano_2023/6.%20Iniciativas%20Adicionales/1.3%20Ley%202013%20Directivos%20del%20ministerio?csf=1&amp;web=1&amp;e=ZQgVhG</t>
  </si>
  <si>
    <t>6.1.4</t>
  </si>
  <si>
    <t>Garantizar que funcionarios y contratistas se vinculen a los procesos pedagógicos del código de integridad establecidos en el Ministerio.</t>
  </si>
  <si>
    <t>Dos (2) informes anuales (uno por semestre) de porcentaje de participación de funcionarios y contratistas en los procesos pedagógicos del Código de Integridad.</t>
  </si>
  <si>
    <t>(# de informes realizados/total informes programados)*100</t>
  </si>
  <si>
    <t xml:space="preserve">
30/06/2023
15/12/2023</t>
  </si>
  <si>
    <t>Esta actividad esta programada para el segundo y tercer cuatrimestre de 2023.</t>
  </si>
  <si>
    <t>En el periodo se ofertó el curso de código de Integridad a través de la Escuela Virtual del deporte, en el cual se matricularon 42 personas de los cuales 26 trabajan en el Ministerio del Deporte. Se puede evidenciar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1.4%20Informe%20Taller%20C%C3%B3digo%20de%20Integridad%20agosto%2028.pdf?csf=1&amp;web=1&amp;e=zSSGIX</t>
  </si>
  <si>
    <t xml:space="preserve">Se evidencia 1 informe  Curso Taller Lúdico de Integridad 2023.  </t>
  </si>
  <si>
    <t>Se realizó promociòn del Código de Integridad en éste segundo semestre a través de la Escuela Virtual, logrando la meta propuesta de dos informes anuales de los participantes. Anexo informe de Escuela virtual con personas inscritas, personas que tomaron el curso y personas que se certificaron.  Se realizará en la próxima vigencia 2024 un proceso de socialización y aprendizaje complementario al de la escuekla virtual. Evidencia en la carpeta de share point iniciativas adicionales numeral 1.4</t>
  </si>
  <si>
    <t>Se verifico reporte del curso taller sobre integridad ofertado en la plataforma de la Escuela Virtual del Deporte, que da cuenta de cincuenta paricipalntes de los cuales 25 aprobaron el curso y tan solo 13 recibieron certificaciòn. se sugiere a los responsables de ejecutar la actividad mejorar la estrategia de promociòn para lograr que un mayor numero de participantes se certifique y apropien los procesos pedagogicos respecto al Código de integridad . Se visualiza en el siguiente enlace la evidencia:
https://coldeportes.sharepoint.com/:f:/r/sites/oficinaasesoraplaneacion/Documentos%20compartidos/OAP/2.%20GIT%20Planeaci%C3%B3n%20y%20Gesti%C3%B3n/Vigencia%202023/09.%20PAAC_2023/3.%20Tercer%20seguimiento%20Plan%20Anticorrupci%C3%B3n%20y%20Atenci%C3%B3n%20al%20Ciudadano_2023/6.%20Iniciativas%20Adicionales/1.4%20Promover%20el%20C%C3%B3digo%20de%20Integridad?csf=1&amp;web=1&amp;e=TMfLPd</t>
  </si>
  <si>
    <t>6.1.5</t>
  </si>
  <si>
    <t xml:space="preserve">Vincular a funcionarios y contratistas en el Curso Taller Conflicto de Intereses desarrollado por el GIT de Talento Humano y la Escuela Virtual del Deporte como parte del proceso de inducción y reinducción </t>
  </si>
  <si>
    <t>100% de los funcionarios y contratistas con el curso desarrollado</t>
  </si>
  <si>
    <t># de funcionarios y contratistas con el curso de desarrollado / Total de funcionarios y contratistas vinculados</t>
  </si>
  <si>
    <t>Esta actividad esta programada para el tercer cuatrimestre de 2023.</t>
  </si>
  <si>
    <t>En el periodo se ofertó el curso de conflicto de interéses a través de la Escuela Virtual del Deporte, en el cual se matricularon 42 personas de los cuales 24 trabajan en el Ministerio del Deporte. Se puede evidenciar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1.5%20Informe%20curso%20conflicto%20de%20intereses%20a%20agosto%2028.pdf?csf=1&amp;web=1&amp;e=38vcmi</t>
  </si>
  <si>
    <t xml:space="preserve">Si bien es cierto que se observa que 18 funcionarios están matriculados en el curso y 6 contratistas, no es menos cierto que no se evidencia soporte de la culminación del curso por parte de estos colaboradores. </t>
  </si>
  <si>
    <t>Se realizó una revisión del curso Taller  Conflicto de intereses en éste segundo cuatrimestre a través de la Escuela Virtual, logrando la meta propuesta de dos informes anuales de los participantes. Anexo informe de Escuela virtual con personas inscritas, personas que tomaron el curso y personas que se certificaron.  Evidencia en la carpeta del share point Iniciativas adicionales numeral 1.5</t>
  </si>
  <si>
    <t xml:space="preserve">Se verifico reporte del curso taller sobre conflicto de intereses ofertado en la plataforma de la Escuela Virtual del Deporte, que da cuenta de cincuenta y dos (52) paricipalntes de los cuales 21 aprobaron el curso y 20 recibieron certificaciòn. se sugiere a los responsables de ejecutar la actividad mejorar la estrategia de promociòn para lograr que un mayor número de participantes se certifique y apropien los conocimientos recibidos sobre conflicto de intereses. Se visualiza en el siguiente enlace la evidencia:
https://coldeportes.sharepoint.com/:f:/r/sites/oficinaasesoraplaneacion/Documentos%20compartidos/OAP/2.%20GIT%20Planeaci%C3%B3n%20y%20Gesti%C3%B3n/Vigencia%202023/09.%20PAAC_2023/3.%20Tercer%20seguimiento%20Plan%20Anticorrupci%C3%B3n%20y%20Atenci%C3%B3n%20al%20Ciudadano_2023/6.%20Iniciativas%20Adicionales/1.5%20Procesos%20formativos%20Conflicto%20de%20Intereses?csf=1&amp;web=1&amp;e=MAEEQl
</t>
  </si>
  <si>
    <t>6.1.6</t>
  </si>
  <si>
    <t xml:space="preserve">Actualizacion del codigo de integridad </t>
  </si>
  <si>
    <t xml:space="preserve">Un (1) codigo de integridad actualizado </t>
  </si>
  <si>
    <t>Se análizo autodiagnóstico realizado sobre los valores que componen el Código de Integridad del Ministerio del Deporte, y con fundamento en ello, se convoco mesas de trabajo para actualizar el referido codigo en la vigencia, se visualiza en el siguiente enlace: 
https://coldeportes.sharepoint.com/:b:/r/sites/oficinaasesoraplaneacion/Documentos%20compartidos/OAP/2.%20GIT%20Planeaci%C3%B3n%20y%20Gesti%C3%B3n/Vigencia%202023/9.%20PAAC_2023/2.%20Segundo%20seguimiento%20Plan%20Anticorrupcion%20y%20atencion%20al%20Ciudadano%20_2023/6.%20Iniciativas%20adicionales/1.6.%20Evidencia%20actualizaci%C3%B3n%20C%C3%B3digo%20de%20Integridad.pdf?csf=1&amp;web=1&amp;e=OuG5OK</t>
  </si>
  <si>
    <t xml:space="preserve">No se evidencia soporte que de cuenta de un  código de integridad actualizado </t>
  </si>
  <si>
    <t xml:space="preserve">En el mes de agosto, septiembre y octubre realicé mesas de trabajo con diferentes áreas para recibir restroalimentación acerca del Código de Integridad, y desde allí tener insumos para la actualización del mismo. Adicionalmente se tuvo en cuenta la encuesta realizada a finales del 2022 realizada a 117 funcionarios, donde realizaron muy buena retroalimentación al igual que ASMINDEP que también se tuvo en cuenta para dicha actualización.Adjunto evidencias en carpeta sharepoint carpeta iniciativas adicionales, numeral 1.6 </t>
  </si>
  <si>
    <t>Se evidenció documento con actualización del Código de Integridad del Ministerio del Deporte, acaecido durante la vigencia 2023; que se presento para aprobación del Comité Institucional de Gestión y Desempeño en la sesión del 20 de diciembre de 2023; se visualiza en el siguiente enlace: 
https://coldeportes.sharepoint.com/:f:/r/sites/oficinaasesoraplaneacion/Documentos%20compartidos/OAP/2.%20GIT%20Planeaci%C3%B3n%20y%20Gesti%C3%B3n/Vigencia%202023/09.%20PAAC_2023/3.%20Tercer%20seguimiento%20Plan%20Anticorrupci%C3%B3n%20y%20Atenci%C3%B3n%20al%20Ciudadano_2023/6.%20Iniciativas%20Adicionales/1.6%20Actualizaci%C3%B3n%20C%C3%B3digo%20de%20Integridad?csf=1&amp;web=1&amp;e=10Ee3d</t>
  </si>
  <si>
    <t>6.1.7</t>
  </si>
  <si>
    <t>Realizar seguimiento a las declaraciones de impedimientos y recusaciones de conflicto de intereses, y si han surtido trámite.</t>
  </si>
  <si>
    <t>Un (1) informe que evidencie el porcentaje de declaraciones de impedimentos y recusaciones de conflicto de intereses tramitados.</t>
  </si>
  <si>
    <t>Se revisó el buzón de correo conflictodeintereses@mindeporte.gov.co y a 30 de agosto no existe ningun requerimiento que evidencia reportes de conflicto de interéses al interior del Ministerio del Deporte. se puede visualizar en el siguiente enlace:
https://coldeportes.sharepoint.com/:i:/r/sites/oficinaasesoraplaneacion/Documentos%20compartidos/OAP/2.%20GIT%20Planeaci%C3%B3n%20y%20Gesti%C3%B3n/Vigencia%202023/9.%20PAAC_2023/2.%20Segundo%20seguimiento%20Plan%20Anticorrupcion%20y%20atencion%20al%20Ciudadano%20_2023/6.%20Iniciativas%20adicionales/1.7.%20Correo%20reporte%20de%20impedimentos%20y%20conflicto%20de%20intereses.png?csf=1&amp;web=1&amp;e=3gK9k2</t>
  </si>
  <si>
    <t xml:space="preserve">La actividad esta programada para el tercer cuatrimestre. </t>
  </si>
  <si>
    <t>Se revisó el buzón de correo conflictodeintereses@mindeporte.gov.co y a 18 de Diciembre y no existe ningun requerimiento que evidencia reportes de conflicto de interéses al interior del Ministerio del Deporte. Evidencia carpeta sharepoint iniciativas adicionales numeral 1.7</t>
  </si>
  <si>
    <t>Se valida pantallazo del buzòn de correo conflictodeintereses@mindeporte.gov.co sin registro de correo en las bandejas de entrada, no es posible establecer fecha de toma de captura de pantalla. Se visualiza en el siguiente enlace: 
https://coldeportes.sharepoint.com/:i:/r/sites/oficinaasesoraplaneacion/Documentos%20compartidos/OAP/2.%20GIT%20Planeaci%C3%B3n%20y%20Gesti%C3%B3n/Vigencia%202023/09.%20PAAC_2023/3.%20Tercer%20seguimiento%20Plan%20Anticorrupci%C3%B3n%20y%20Atenci%C3%B3n%20al%20Ciudadano_2023/6.%20Iniciativas%20Adicionales/1.7%20Correo%20Conflicto%20de%20intereses/captura%20pantalla%20correo%20conflicto%20de%20intereses.jpeg?csf=1&amp;web=1&amp;e=en801Q</t>
  </si>
  <si>
    <t>6.1.8</t>
  </si>
  <si>
    <t>Acompañar jurídicamente cuando se requiera, al grupo de gestión humana en la atención a situaciones de conflicto de interés.</t>
  </si>
  <si>
    <t># de asesorias realizadas</t>
  </si>
  <si>
    <t>(# de asesorias   realizadas/ # asesorias solicitadas)*100</t>
  </si>
  <si>
    <t>Oficina juridica</t>
  </si>
  <si>
    <t>Esta actividad no ha sido requerida por las dependencias de la entidad en lo corrido del 2023, de conformidad con la trazabilidad interna realizada por la Oficina Asesora Jurídica.</t>
  </si>
  <si>
    <t xml:space="preserve">La actividad esta programada para el tercer cuatrimestre de 2023, no se evidencia seguimiento por parte de la segunda línea de defensa. </t>
  </si>
  <si>
    <t>Esta actividad se surte bajo la demanda de la dependencia del GIT Talento Humano yo durante el año la Oficina Asesora Juridica no recibió solicitudes desde el GIT mencionado que tuviere lugar a acompañar juridicamente sobre temas de conflictos de interes, sin embargo, la OAJ tuvo la iniciativa de informar al grupo de gestion humana nuestra entera disposicion respecto al tema. Por lo anterior, solicitamos se de por cumplida la actividad en un 100% de acuerdo con la justificacion dada y las evidencias abajo relacionadas:
https://coldeportes.sharepoint.com/sites/oficinaasesoraplaneacion/Documentos%20compartidos/Forms/AllItems.aspx?csf=1&amp;web=1&amp;e=WQx7iK&amp;cid=67c6043f%2D50ba%2D4a07%2Db9c6%2Ddff51ba8122c&amp;FolderCTID=0x0120004B49A12ADC1AFD47827202D5B0345C2D&amp;id=%2Fsites%2Foficinaasesoraplaneacion%2FDocumentos%20compartidos%2FOAP%2F2%2E%20GIT%20Planeaci%C3%B3n%20y%20Gesti%C3%B3n%2FVigencia%202023%2F09%2E%20PAAC%5F2023%2F3%2E%20Tercer%20seguimiento%20Plan%20Anticorrupci%C3%B3n%20y%20Atenci%C3%B3n%20al%20Ciudadano%5F2023%2F6%2E%20Iniciativas%20Adicionales%2FInforme%20componente%206%20Iniciativas%20adicionales%2DOficina%20Asesora%20Juridica%2Epdf&amp;viewid=4730f7e4%2Df92c%2D4902%2D9b0e%2Da4b5eb0bd3fe&amp;parent=%2Fsites%2Foficinaasesoraplaneacion%2FDocumentos%20compartidos%2FOAP%2F2%2E%20GIT%20Planeaci%C3%B3n%20y%20Gesti%C3%B3n%2FVigencia%202023%2F09%2E%20PAAC%5F2023%2F3%2E%20Tercer%20seguimiento%20Plan%20Anticorrupci%C3%B3n%20y%20Atenci%C3%B3n%20al%20Ciudadano%5F2023%2F6%2E%20Iniciativas%20Adicionales
2.
https://coldeportes.sharepoint.com/sites/oficinaasesoraplaneacion/Documentos%20compartidos/Forms/AllItems.aspx?csf=1&amp;web=1&amp;e=WQx7iK&amp;cid=67c6043f%2D50ba%2D4a07%2Db9c6%2Ddff51ba8122c&amp;FolderCTID=0x0120004B49A12ADC1AFD47827202D5B0345C2D&amp;id=%2Fsites%2Foficinaasesoraplaneacion%2FDocumentos%20compartidos%2FOAP%2F2%2E%20GIT%20Planeaci%C3%B3n%20y%20Gesti%C3%B3n%2FVigencia%202023%2F09%2E%20PAAC%5F2023%2F3%2E%20Tercer%20seguimiento%20Plan%20Anticorrupci%C3%B3n%20y%20Atenci%C3%B3n%20al%20Ciudadano%5F2023%2F6%2E%20Iniciativas%20Adicionales%2FComponente%206%20Iniciativas%20adicionales%2DOficina%20Asesora%20Juridica%2Epdf&amp;viewid=4730f7e4%2Df92c%2D4902%2D9b0e%2Da4b5eb0bd3fe&amp;parent=%2Fsites%2Foficinaasesoraplaneacion%2FDocumentos%20compartidos%2FOAP%2F2%2E%20GIT%20Planeaci%C3%B3n%20y%20Gesti%C3%B3n%2FVigencia%202023%2F09%2E%20PAAC%5F2023%2F3%2E%20Tercer%20seguimiento%20Plan%20Anticorrupci%C3%B3n%20y%20Atenci%C3%B3n%20al%20Ciudadano%5F2023%2F6%2E%20Iniciativas%20Adicionales</t>
  </si>
  <si>
    <t>Se evidenció acompañamiento brindado desde la Oficina Asesora Juridica al  GIT Talento Humano sobre posibles situaciones de conflicto de interés a través de radicados 2023IE0011228,  2023IE0004464, 2023IE0003497; no se logro establecer si en el periodo se requirió alguna asesoría, se cuenta con las comunicaciones emitidas desde la OAJ, visibles en el siguiente enlace:
https://coldeportes.sharepoint.com/:b:/r/sites/oficinaasesoraplaneacion/Documentos%20compartidos/OAP/2.%20GIT%20Planeaci%C3%B3n%20y%20Gesti%C3%B3n/Vigencia%202023/09.%20PAAC_2023/3.%20Tercer%20seguimiento%20Plan%20Anticorrupci%C3%B3n%20y%20Atenci%C3%B3n%20al%20Ciudadano_2023/6.%20Iniciativas%20Adicionales/Componente%206%20Iniciativas%20adicionales-Oficina%20Asesora%20Juridica.pdf?csf=1&amp;web=1&amp;e=YHam1L</t>
  </si>
  <si>
    <r>
      <t xml:space="preserve">Se evidencia memorando de solicitud de capacitación al DAFP en Política de Administración del Riesgo  con Radicado No. </t>
    </r>
    <r>
      <rPr>
        <sz val="11"/>
        <rFont val="Calibri"/>
        <family val="2"/>
      </rPr>
      <t>2023EE0008715 del 14/04/2023. De acuerdo con el indicador y la formula de calculo es No. Capacitaciones realizadas / No. De capacitaciones programadas. No aplicaria ya que solo se ha solicitado la capacitación.</t>
    </r>
  </si>
  <si>
    <r>
      <t xml:space="preserve">La OCI  evidencia en el enlace compartido por la OAP correo de respuesta del Departamento Administrativo de la Función Pública con fecha 27/07/2023 donde se indica </t>
    </r>
    <r>
      <rPr>
        <i/>
        <sz val="11"/>
        <color theme="1"/>
        <rFont val="Calibri"/>
        <family val="2"/>
        <scheme val="minor"/>
      </rPr>
      <t>"En virtud de su comunicación a este Departamento Administrataivo con fecha del 7 d julio de 2023 solicitando Asistencia técnica en el Tema de Riesgos y Controles es"</t>
    </r>
    <r>
      <rPr>
        <sz val="11"/>
        <color theme="1"/>
        <rFont val="Calibri"/>
        <family val="2"/>
        <scheme val="minor"/>
      </rPr>
      <t xml:space="preserve">, así mismo la Oficina de Control Interno observa listado de asistencia a la Jornada de Capacitación que se llevó a cabo el 06/09 /2023. </t>
    </r>
  </si>
  <si>
    <t>Formulación del Mapa de Riesgos de Corrupción Institucional, vigencia 2023, cumplida en el primer cuatrimestre. 
En el enlace de la página web de Mindeporte se encuentra la formulación: https://www.mindeporte.gov.co/planeacion-gestion-control/modelo-integrado-planeacion-gestion/planeacion/corto-plazo-1/plan-anticorrupcion-atencion-al-ciudadano/ano-2023.</t>
  </si>
  <si>
    <t>Se evidencia INFORME CONTEXTO ESTRATÉGICO INSTITUCIONAL presentado en el Comité Institucional de Gestión y Desempeño que se realizó el día 6 de septiembre de 2023.</t>
  </si>
  <si>
    <t>Apoyo y asesoría en la identificación y valoración de riesgos de corrupción a  procesos de la entidad, ejecutada en el primer cuatrimestre cuyo cumplimiento fue reportado con evidencia de agendamiento de Teams de 6 reuniones, en el segundo cuatrimestre.</t>
  </si>
  <si>
    <r>
      <rPr>
        <sz val="11"/>
        <color rgb="FF000000"/>
        <rFont val="Calibri"/>
        <family val="2"/>
        <scheme val="minor"/>
      </rPr>
      <t xml:space="preserve">Se evidencia el primer seguimiento al Mapa de Riesgos de Corrupción de Mindeporte publicado en el enlace </t>
    </r>
    <r>
      <rPr>
        <i/>
        <sz val="11"/>
        <color rgb="FF000000"/>
        <rFont val="Calibri"/>
        <family val="2"/>
      </rPr>
      <t>https://www.mindeporte.gov.co/recursos_user/2023/Control_Interno/Enero/2023IE0000180_Informe_Fin_SN_PAAC_III_Cuatrim_2022_16-01-2023.pdf</t>
    </r>
  </si>
  <si>
    <t>Se realizó informe de seguimiento segundo cuatrimestre 2023, correspondiente al tercer informe de la vigencia, por parte de la Oficina de Control Interno, que se visualiza en el siguiente enlace:
https://www.mindeporte.gov.co/planeacion-gestion-control/modelo-integrado-planeacion-gestion/planeacion/corto-plazo-1/plan-anticorrupcion-atencion-al-ciudadano/ano-2023/seguimientos-cuatrimestrales/
En este mismo enlace se puede visualizar el segundo informe, correspondiente al seguimiento del primer cuatrimestre 2023. 
El primer informe de seguimiento emitido en 2023, correspondiente al último cuatrimestre de 2022, se visualiza en el enlace: https://www.mindeporte.gov.co/planeacion-gestion-control/modelo-integrado-planeacion-gestion/planeacion/corto-plazo-1/plan-anticorrupcion-atencion-al-ciudadano/ano-2022/seguimientos-cuatrimestrales/tercer-cuatrimestre-2022/seguimiento-riesgos-corrupcion</t>
  </si>
  <si>
    <r>
      <t xml:space="preserve">Se socializó la Politica de Administración de Riesgos a traves de pieza gráfica en la intranet institucional y mediante correo institucional  durante la vigencia 2023.
</t>
    </r>
    <r>
      <rPr>
        <b/>
        <sz val="11"/>
        <color rgb="FF000000"/>
        <rFont val="Calibri"/>
        <family val="2"/>
        <scheme val="minor"/>
      </rPr>
      <t>Nota:</t>
    </r>
    <r>
      <rPr>
        <sz val="11"/>
        <color rgb="FF000000"/>
        <rFont val="Calibri"/>
        <family val="2"/>
        <scheme val="minor"/>
      </rPr>
      <t xml:space="preserve"> Se tienen documento preliminar con actualización de la Politica de Administración del Riesgo, en la que se incluye los riesgos Físcales; su aprobación esta supedidato a presentación del Comité Institucional de Coordinación de Control Interno.
https://coldeportes.sharepoint.com/:i:/r/sites/oficinaasesoraplaneacion/Documentos%20compartidos/OAP/2.%20GIT%20Planeaci%C3%B3n%20y%20Gesti%C3%B3n/Vigencia%202023/09.%20PAAC_2023/3.%20Tercer%20seguimiento%20Plan%20Anticorrupci%C3%B3n%20y%20Atenci%C3%B3n%20al%20Ciudadano_2023/1.%20Riesgos/1.3.%20Socializaci%C3%B3n%20Pol%C3%ADtica%20Administraci%C3%B3n%20de%20Riesgos.png?csf=1&amp;web=1&amp;e=MOLPzn</t>
    </r>
  </si>
  <si>
    <t>La OCI no evidencia soportes de una (1) Pieza de comunicaciones internas y Una (1) Pieza en la página web en donde se someta a consulta pública interna y externa el Mapa de Riesgos institucional de Corrupción de la vigencia 2023.
Se realizó revisión de Foros y Consultas ciudadanas en el enlace: https://www.mindeporte.gov.co/atencion-servicio-ciudadania/politica-institucional-atencion-servicio-ciudadania/foros-consultas-ciudadanas/2023 y no se evidencia consulta respecto al Mapa de Riesgos de Corrupción -MRC. De igual, se realizó revisión en Intranet sin evidenciar consulta interna del MRC https://coldeportes.sharepoint.com/sites/IntranetInstitucional/_layouts/15/news.aspx 
La evidencia remitida corresponde a la socialización de Mapas de Riesgos formulado para la vigencia 2023 en la intranet, que es una acción diferente a la planteada. 
Por tanto se concluye que no se dio cumplimiento a esta actividad.</t>
  </si>
  <si>
    <r>
      <t>La OCI evidencia que mediante Memorando No. 2023EE0008715 del 14/04/2023 con asunto "</t>
    </r>
    <r>
      <rPr>
        <i/>
        <sz val="11"/>
        <rFont val="Calibri"/>
        <family val="2"/>
        <scheme val="minor"/>
      </rPr>
      <t>Solicitud capacitación en política de administración de riesgos</t>
    </r>
    <r>
      <rPr>
        <sz val="11"/>
        <rFont val="Calibri"/>
        <family val="2"/>
        <scheme val="minor"/>
      </rPr>
      <t>" se realizó solicitud a la Escuela Superior de Administración Pública ESAP, dado que es una entidad diferente al DAFP esta solicitud no se tiene en cuenta dentro de la meta ni el indicador propuesto.  
Posteriormente, mediante correo electrónico del 15 de mayo dirigido a &lt;eva@funcionpublica.gov.co&gt; remite "SOLICITUD CAPACITACIÓN GUIA PARA LA ADMINISTRACIÓN DEL RIESGO VERSIÓN 6" y mediante Radicado No. 20239000673042 del Departamento Administrativo de la Función Pública -DAFP, de fecha 07/07/2023 se radica "</t>
    </r>
    <r>
      <rPr>
        <i/>
        <sz val="11"/>
        <rFont val="Calibri"/>
        <family val="2"/>
        <scheme val="minor"/>
      </rPr>
      <t>Solicitud capacitación en política de administración de riesgos</t>
    </r>
    <r>
      <rPr>
        <sz val="11"/>
        <rFont val="Calibri"/>
        <family val="2"/>
        <scheme val="minor"/>
      </rPr>
      <t xml:space="preserve">". De manera que, con la radicación al DAFP se cumple la meta y acción propuesta, sin embargo, se observa que se llevó a cabo de forma extempóranea, sin que se evidencie reprogramación de la fecha de cumplimiento prevista en la planeación inicial.
Se evidencia Control Asistencia GH-FR-002, a </t>
    </r>
    <r>
      <rPr>
        <i/>
        <sz val="11"/>
        <rFont val="Calibri"/>
        <family val="2"/>
        <scheme val="minor"/>
      </rPr>
      <t xml:space="preserve">Capacitación Riesgos y Control - capacitación dirigida por el DAFP </t>
    </r>
    <r>
      <rPr>
        <sz val="11"/>
        <rFont val="Calibri"/>
        <family val="2"/>
        <scheme val="minor"/>
      </rPr>
      <t xml:space="preserve">en el Instituto Geológico Colombiano, el 06/09/2023. De acuerdo con el indicador y la formula de calculo: No. Capacitaciones realizadas / No. De capacitaciones programadas se da cumplimiento del 100% en el último cuatrimestre. </t>
    </r>
  </si>
  <si>
    <r>
      <t>La OCI evidencia que la actividad fue cumplida en el primer cuatrimestre de 2023, dentro de la fecha programada, con el soporte "</t>
    </r>
    <r>
      <rPr>
        <i/>
        <sz val="11"/>
        <rFont val="Calibri"/>
        <family val="2"/>
        <scheme val="minor"/>
      </rPr>
      <t>1.2. Informe de asistencia Capacitacion 3-29-2</t>
    </r>
    <r>
      <rPr>
        <sz val="11"/>
        <rFont val="Calibri"/>
        <family val="2"/>
        <scheme val="minor"/>
      </rPr>
      <t xml:space="preserve">3" que contiene el listado de asistencia a la reunión de Teams </t>
    </r>
    <r>
      <rPr>
        <i/>
        <sz val="11"/>
        <rFont val="Calibri"/>
        <family val="2"/>
        <scheme val="minor"/>
      </rPr>
      <t xml:space="preserve">Primera mesa de mapa de riesgos -Capacitación </t>
    </r>
    <r>
      <rPr>
        <sz val="11"/>
        <rFont val="Calibri"/>
        <family val="2"/>
        <scheme val="minor"/>
      </rPr>
      <t>de fecha 03/29/23, 1:49:08 PM</t>
    </r>
  </si>
  <si>
    <t>La OCI evidencia Acta No. 04 de 2023,  del Comité Institucional de Coordinación de Control Interno - Citación Ordinaria, de fecha 04/09/2023 la cual en su Numeral 5, páginas 14 a 17, detalla la revisión del mapa de aseguramiento en la que se propone las fusión de las funciones No. 4, 6, 17 y 18 en la función No 4​.
De acuerdo con el indicador y la formula de calculo: Número de actas de la revisión realizada/Número de actas de sesiones de revisión programadas, se da cumplimiento del 100% de la acción en el último cuatrimestre,  sin embargo, se observa que se llevó a cabo de forma extempóranea, sin que se evidencie reprogramación de la fecha de cumplimiento prevista en la planeación inicial del PAAC.</t>
  </si>
  <si>
    <t>La OCI evidencia Acta No. 04 de 2023,  del Comité Institucional de Coordinación de Control Interno - Citación Ordinaria, de fecha 04/09/2023 la cual en su Numeral 5, páginas 14 a 17, detalla la revisión del mapa de aseguramiento y el sometimiento a aprobación de la modificación del Mapa de Aseguramiento vigencia 2023, consistente en la unificación de las funciones No. 4, 6, 17 y 18 en la función No 4​.
De acuerdo con el indicador y la formula de calculo: Número de actas de reunión emitidas/Número de actas de reunión programadas, se da cumplimiento del 100% de la acción en el último cuatrimestre,  sin embargo, se observa que se llevó a cabo de forma extempóranea, sin que se evidencie reprogramación de la fecha de cumplimiento prevista en la planeación inicial del PAAC.</t>
  </si>
  <si>
    <r>
      <t xml:space="preserve">Cumplido en el primer cuatrimestre. 
Se evidencia un (1) mapa de Riesgos de Corrupción en el enlace de la página web institucional </t>
    </r>
    <r>
      <rPr>
        <i/>
        <sz val="11"/>
        <rFont val="Calibri"/>
        <family val="2"/>
      </rPr>
      <t>https://www.mindeporte.gov.co/planeacion-gestion-control/modelo-integrado-planeacion-gestion/planeacion/corto-plazo-1/plan-anticorrupcion-atencion-al-ciudadano/ano-2023</t>
    </r>
    <r>
      <rPr>
        <sz val="11"/>
        <rFont val="Calibri"/>
        <family val="2"/>
        <scheme val="minor"/>
      </rPr>
      <t xml:space="preserve"> y de conformidad con el Procedimiento de Administración del  Riesgo CÓDIGO: DE-PD-011 se indica </t>
    </r>
    <r>
      <rPr>
        <i/>
        <sz val="11"/>
        <rFont val="Calibri"/>
        <family val="2"/>
      </rPr>
      <t>"actualizar cuando sea necesario, producto de los análisis realizados en los monitoreos periódicos por parte de las Líneas de Defensa".</t>
    </r>
  </si>
  <si>
    <r>
      <t xml:space="preserve"> La OCI evidencia que se efectuó presentación al Comité Institucional de Gestión y Desempeño -CIGD, del Contexto Estratégico Institucional, en la Sesión Extraordinaria del 6 de septiembre de 2023, correspondiente al punto No. 10 de la agenda de la reunión . 
De acuerdo con el indicador y la formula de calculo: Número de documento actualizado / Número de documentos proyectados, se da cumplimiento del 100% de la acción en el último cuatrimestre, soportado en el documento "</t>
    </r>
    <r>
      <rPr>
        <i/>
        <sz val="11"/>
        <rFont val="Calibri"/>
        <family val="2"/>
        <scheme val="minor"/>
      </rPr>
      <t>INFORME CONTEXTO EXTRATÉGICO INSTITUCIONAL Ministerio del Deporte Vigencia 2023"
S</t>
    </r>
    <r>
      <rPr>
        <sz val="11"/>
        <rFont val="Calibri"/>
        <family val="2"/>
        <scheme val="minor"/>
      </rPr>
      <t>in embargo, se observa que se llevó a cabo de forma extempóranea, sin que se evidencie reprogramación de la fecha de cumplimiento prevista en la planeación inicial del PAAC. Adicionalmente la acción plantea la prestentación del "Contexto estratégico institucional 2022" y se realizó actualización del Contexto Estratégico Vigencia 2023, no se evidencia solicitud de ajuste en la redacción de la acción o corrección en la fecha de vigencia del informe.</t>
    </r>
  </si>
  <si>
    <r>
      <t xml:space="preserve">Cumplimiento reportado en el primer y segundo cuatrimestre. 
Se evidencia la publicación del  mapa de Riesgos de Corrupción vigencia 2023 en e la página web de Mindeporte </t>
    </r>
    <r>
      <rPr>
        <i/>
        <sz val="11"/>
        <rFont val="Calibri"/>
        <family val="2"/>
      </rPr>
      <t>https://www.mindeporte.gov.co/planeacion-gestion-control/modelo-integrado-planeacion-gestion/planeacion/corto-plazo-1/plan-anticorrupcion-atencion-al-ciudadano/ano-2023</t>
    </r>
  </si>
  <si>
    <r>
      <t xml:space="preserve">Cumplido en el primer cuatrimestre. 
Se evidencia un (1) mapa de Riesgos de Corrupción en el enlace de la página web institucional </t>
    </r>
    <r>
      <rPr>
        <i/>
        <sz val="11"/>
        <rFont val="Calibri"/>
        <family val="2"/>
      </rPr>
      <t>https://www.mindeporte.gov.co/planeacion-gestion-control/modelo-integrado-planeacion-gestion/planeacion/corto-plazo-1/plan-anticorrupcion-atencion-al-ciudadano/ano-2023</t>
    </r>
    <r>
      <rPr>
        <sz val="11"/>
        <rFont val="Calibri"/>
        <family val="2"/>
        <scheme val="minor"/>
      </rPr>
      <t xml:space="preserve"> y de conformidad con el Procedimiento de Administración del  Riesgo CÓDIGO: DE-PD-011 se indica </t>
    </r>
    <r>
      <rPr>
        <i/>
        <sz val="11"/>
        <rFont val="Calibri"/>
        <family val="2"/>
      </rPr>
      <t xml:space="preserve">"actualizar cuando sea necesario, producto de los análisis realizados en los monitoreos periódicos por parte de las Líneas de Defensa" </t>
    </r>
    <r>
      <rPr>
        <sz val="11"/>
        <rFont val="Calibri"/>
        <family val="2"/>
      </rPr>
      <t xml:space="preserve">el responsable de la acción manifiesta no </t>
    </r>
    <r>
      <rPr>
        <sz val="11"/>
        <rFont val="Calibri"/>
        <family val="2"/>
        <scheme val="minor"/>
      </rPr>
      <t xml:space="preserve">se solicitaron ajustes del MRC por lo que no se requirió su actualización. </t>
    </r>
  </si>
  <si>
    <t>1. El 31 de marzo se remitó por GESDOC 2023IE0002277  la información de la racionalización de trámite a la Dirección de Inspección Vigilancia y Control con el fin de informar sobre los enlaces para la realización de las mesas técnicas y formular la estrategia.
2. Fue formulada la estrategia por parte de IVC y profesional de la OAP el 13 de abril. Se socializó con el asesor del DAFP en mesa de trabajo el 20 de abril, quien brindó las recomendaciones de ajustes. Se ajustó la estrategia por parte de IVC entre el 24 y 26 de abril, se socializó con la jefe de la OAP el 27 de abril y requirió realizar ajuste de fechas. Fue ajustada la fecha y cargada la estrategia en el aplicativo SUIT el 3 de mayo. 
3. Igualmente fue publicada en la página Web del Ministerio.</t>
  </si>
  <si>
    <t>De acuerdo a la estrategia formulada para la vigencia 2023, la Dirección de Inspección Vigilancia y Control adelanto acciones conducentes para actualizar el procedimiento  IVCPD-004"Procedimiento para trámites de otorgamiento, negación, actualización y renovación del reconocimiento deportivo, otorgamiento personería jurídica, inscripción de miembros de los organismos deportivos del Sistema Nacional del Deporte", se visualiza el avance de la mejora en el siguiente enlace:
https://coldeportes.sharepoint.com/:f:/r/sites/oficinaasesoraplaneacion/Documentos%20compartidos/OAP/2.%20GIT%20Planeaci%C3%B3n%20y%20Gesti%C3%B3n/Vigencia%202023/9.%20PAAC_2023/2.%20Segundo%20seguimiento%20Plan%20Anticorrupci%C3%B3n%20y%20Atenci%C3%B3n%20al%20Ciudadano%20_2023/2.%20Racionalizaci%C3%B3n?csf=1&amp;web=1&amp;e=0L2bMw</t>
  </si>
  <si>
    <t xml:space="preserve">La OCI evidencia realización de campaña de comunicación interna con respecto a la importancia de la Rendición de cuentas por medio de  piezas gráficas publicadas en la Intranet del Ministerio del deporte </t>
  </si>
  <si>
    <r>
      <t xml:space="preserve">Cumplido en el primer cuatrimestre mediante la realización de Consulta a los grupos de v alor mediante el foro: </t>
    </r>
    <r>
      <rPr>
        <i/>
        <sz val="11"/>
        <color theme="1"/>
        <rFont val="Calibri"/>
        <family val="2"/>
        <scheme val="minor"/>
      </rPr>
      <t>priorización temas para la audiencia pública de rendición de cuentas 2022-2023</t>
    </r>
    <r>
      <rPr>
        <sz val="11"/>
        <color theme="1"/>
        <rFont val="Calibri"/>
        <family val="2"/>
        <scheme val="minor"/>
      </rPr>
      <t xml:space="preserve"> en la página web de la entidad, con participación de 21 personas.</t>
    </r>
    <r>
      <rPr>
        <i/>
        <sz val="11"/>
        <color theme="1"/>
        <rFont val="Calibri"/>
        <family val="2"/>
        <scheme val="minor"/>
      </rPr>
      <t xml:space="preserve"> </t>
    </r>
    <r>
      <rPr>
        <sz val="11"/>
        <color theme="1"/>
        <rFont val="Calibri"/>
        <family val="2"/>
        <scheme val="minor"/>
      </rPr>
      <t xml:space="preserve">https://www.mindeporte.gov.co/atencion-servicio-ciudadania/politica-institucional-atencion-servicio-ciudadania/foros-consultas-ciudadanas/foros-consultas-ciudadanas-abiertas/consulta-ciudadana-priorizacion-temas-para-audiencia-publica-rendicion-cuentas-2022-2023. </t>
    </r>
  </si>
  <si>
    <r>
      <t>La OCI evidencia memorando GESDOC No. 2023IE0002155 de fecha 29/03/2023, con asunto "</t>
    </r>
    <r>
      <rPr>
        <i/>
        <sz val="11"/>
        <color theme="1"/>
        <rFont val="Calibri"/>
        <family val="2"/>
        <scheme val="minor"/>
      </rPr>
      <t>Capítulo estrategia de comunicaciones rendición de cuentas</t>
    </r>
    <r>
      <rPr>
        <sz val="11"/>
        <color theme="1"/>
        <rFont val="Calibri"/>
        <family val="2"/>
        <scheme val="minor"/>
      </rPr>
      <t>" y su anexo "</t>
    </r>
    <r>
      <rPr>
        <i/>
        <sz val="11"/>
        <color theme="1"/>
        <rFont val="Calibri"/>
        <family val="2"/>
        <scheme val="minor"/>
      </rPr>
      <t>Estrategia de comunicaciones rendición de cuentas</t>
    </r>
    <r>
      <rPr>
        <sz val="11"/>
        <color theme="1"/>
        <rFont val="Calibri"/>
        <family val="2"/>
        <scheme val="minor"/>
      </rPr>
      <t xml:space="preserve">" con diez (10) acciones de </t>
    </r>
    <r>
      <rPr>
        <i/>
        <sz val="11"/>
        <color theme="1"/>
        <rFont val="Calibri"/>
        <family val="2"/>
        <scheme val="minor"/>
      </rPr>
      <t xml:space="preserve">Plan de  Acción </t>
    </r>
    <r>
      <rPr>
        <sz val="11"/>
        <color theme="1"/>
        <rFont val="Calibri"/>
        <family val="2"/>
        <scheme val="minor"/>
      </rPr>
      <t>más tres estrategias de difusión de racionalización de trámites, para un total de trece (13) acciones de las cuales se remite la evidencia de su ejecución en el informe</t>
    </r>
    <r>
      <rPr>
        <i/>
        <sz val="11"/>
        <color theme="1"/>
        <rFont val="Calibri"/>
        <family val="2"/>
        <scheme val="minor"/>
      </rPr>
      <t xml:space="preserve"> AVANCE ESTRATEGIA DE COMUNICACIONES RENDICION DE CUENTAS 3 CUATRIMESTRE 2023 VR FINAL. 
</t>
    </r>
    <r>
      <rPr>
        <sz val="11"/>
        <color theme="1"/>
        <rFont val="Calibri"/>
        <family val="2"/>
        <scheme val="minor"/>
      </rPr>
      <t>Dado que se formuló y ejecutó el plan y de acuerdo al indicador Número de Planes de comunicaciones formulados e implementados/ Número de Planes de comunicaciones proyectados, cumple al 100%.</t>
    </r>
  </si>
  <si>
    <t xml:space="preserve"> La OCI evidenció que se realizó una (1) Audiencia Pública de Rendición de Cuenta de la vigencia 2022-2023, el 2 de octubre de 2023 en el auditorio del IDRD ubicado en la Calle 63 # 59 a 06, en Bogotá, además contó con transmisión por Streaming por FB Live y el canal de YouTube del Ministerio.     
https://www.youtube.com/watch?v=hYERkXpBNFI</t>
  </si>
  <si>
    <t>Esta acción se cumplió en el primer cuatrimestre con el diseño de la estrategia de rendición de cuentas para la vigencia 2023. La  misma se encuentra disponible para consulta en la página web del Ministerio del Deporte, con fecha de publicación del 13 de abril de 2023. 
https://www.mindeporte.gov.co/control-rendicion-cuentas/rendicion-cuentas/acciones-rendicion-cuentas-2023/estrategia-rendicion-cuentas</t>
  </si>
  <si>
    <r>
      <t xml:space="preserve">El 18 de agosto se envio Solicitud Avance Estrategia de Rendición de Cuentas 2023 a las areas mediante memorandos:
5. Mediante memorandos No. 2023IE0008016, 2023IE0008017, 2023IE0008018, 2023IE0008019, 2023IE0008020, 2023IE0008021, 2023IE0008022 y 2023IE0008023. 
Se recibio respuesta de algunas areas las cuales se evidencian en </t>
    </r>
    <r>
      <rPr>
        <b/>
        <sz val="11"/>
        <color rgb="FF000000"/>
        <rFont val="Calibri"/>
        <family val="2"/>
        <scheme val="minor"/>
      </rPr>
      <t xml:space="preserve">segundo infrome de seguimiento de la estrategia de rendicón de cuentas 2023 </t>
    </r>
    <r>
      <rPr>
        <sz val="11"/>
        <color rgb="FF000000"/>
        <rFont val="Calibri"/>
        <family val="2"/>
        <scheme val="minor"/>
      </rPr>
      <t>que se anexa y se encuentra publicado en la pagina web en el siguiente link: https://www.mindeporte.gov.co/control-rendicion-cuentas/rendicion-cuentas/acciones-rendicion-cuentas-2023/informes-seguimiento.           El avance de ejecución de la estrategia es del 16,5%, de las 17 actividades programadas se han realizado 2 al 100% y una al 80%.</t>
    </r>
  </si>
  <si>
    <t>No se evidencia soporte de activación del Ministerio del Deporte dentro de un nodo del Sistema Nacional de Rendición de Cuentas</t>
  </si>
  <si>
    <t xml:space="preserve">La OCI ev idencia que de conformidad con la Ley 1757 de 2015, los lineamientos dados en el Manual Único de Rendición de Cuentas-MURC y el documento  "ESTRATEGIA DE RENDICIÓN DE CUENTAS MINISTERIO DEL DEPORTE 2023 VERSIÓN 2", disponible en: https://www.mindeporte.gov.co/recursos_user/2023/Planeaci%C3%B3n/Junio/Estrategia_de_Rendici%C3%B3n_de_Cuentas_2023_V2..pdf 
se formularon, para ejecutar en la vigencia 2023, dieciseis (16) actividades así: 
Subcomponente 1: Información, siete (7) actividades
Subcomponente 2: Diálogo, cuatro (4) actividades 
Subcomponente 3: Responsabilidad, cinco (5) actividades. 
De las anteriores se evidencia, de los soportes e  INFORME DE SEGUIMIENTO Y CUMPLIMIENTO
TERCER CUATRIMESTRE DE LA ESTRATEGIA DE RENDICIÓN DE CUENTAS MINISTERIO DEL DEPORTE 2023: 
1.1. 	77%	Soportes de 17 de 22 actividades
1.2. 	43%	Soporte de 3 talleres de 7 planeados
1.3. 	0%	No hay evidencia de la realización del taller mencionado en la Guajira en el enlace https://www.mindeporte.gov.co/control-rendicion-cuentas/rendicion-cuentas/acciones-rendicion-cuentas-2023/memorias-acciones-actividades-rendicion-cuentas/viceministerio 
1.4. 	0%	No hay reporte de ejecución de la actividad
1.5. 	100%	Remite evidencia de mesas de trabajo en las regiones https://www.mindeporte.gov.co/recursos_user/2023/Planeaci%C3%B3n/Diciembre/21-12-2023/IVC_EN_EL_TERRITORIO-ACT_1.5.pdf
1.6. 	25%	Actividad 1: Soporta una capacitación de dos. Actividad 2: No se evidencia % percepción https://www.mindeporte.gov.co/recursos_user/2023/Planeaci%C3%B3n/Diciembre/21-12-2023/CURSO_DE_ADMINISTRACI%C3%93N_DEPORTIVA_-_GUAJIRA._ACT_1.6.pdf
1.7. 	80%	Soporte de 8 de 10 mesas de trabajo https://www.mindeporte.gov.co/control-rendicion-cuentas/rendicion-cuentas/acciones-rendicion-cuentas-2023/memorias-acciones-actividades-rendicion-cuentas/git-car
2.1. 	0%	No hay ninguna evidencia del GIT Recreación en el enlace proporcionado: https://www.mindeporte.gov.co/control-rendicion-cuentas/rendicion-cuentas/acciones-rendicion-cuentas-2023/memorias-acciones-actividades-rendicion-cuentas/direccion-fomento-desarrollo
2.2. 	100%	Soporte foros virtuales https://www.mindeporte.gov.co/control-rendicion-cuentas/rendicion-cuentas/acciones-rendicion-cuentas-2023/memorias-acciones-actividades-rendicion-cuentas/git-car
2.3. 	100%	Pieza disponible en https://twitter.com/MinDeporteCol/status/1665783039157305345
2.4. 	100%	Un foro realizado https://www.mindeporte.gov.co/atencion-servicio-ciudadania/politica-institucional-atencion-servicio-ciudadania/foros-consultas-ciudadanas/foros-consultas-ciudadanas-abiertas/consulta-ciudadana-rendicion-cuentas-secretaria-general-2023
3.1. 	100%	No se evidencia actas, solo fotos de redes sociales, se recomienda como soporte remitir actas y lista de asistencia.  https://www.mindeporte.gov.co/recursos_user/2023/Planeaci%C3%B3n/Diciembre/21-12-2023/EVIDENCIAS_RENDICI%C3%93N_DE_CUENTAS_3.1_-_VICEMINISTERIO.pdf
3.2. 	100%	No se evidencia actas, solo registro asistencia mesas trabajo https://www.mindeporte.gov.co/control-rendicion-cuentas/rendicion-cuentas/acciones-rendicion-cuentas-2023/memorias-acciones-actividades-rendicion-cuentas/direccion-posicionamiento-liderazgo-deportivo
3.3. 	100%	https://www.mindeporte.gov.co/recursos_user/2023/Planeaci%C3%B3n/Diciembre/21-12-2023/Informe-_Actividad_3.3_Socializaci%C3%B3n_oferta_institucional_2023.pdf
3.4. 	0%	en la URL proporcionada no se evidencia carpeta del GIT Deporte escolar https://www.mindeporte.gov.co/control-rendicion-cuentas/rendicion-cuentas/acciones-rendicion-cuentas-2023/memorias-acciones-actividades-rendicion-cuentas/direccion-fomento-desarrollo
3.5. 	0%	no se proporciona evidencia del encuentro de divulgación resultados 2021 https://www.mindeporte.gov.co/control-rendicion-cuentas/rendicion-cuentas/acciones-rendicion-cuentas-2023/memorias-acciones-actividades-rendicion-cuentas/direccion-fomento-desarrollo/deporte-social-comunitario
No son objeto de revisión en esta acción las trece relacionadas con el plan de comunicaciones,  establecido para la estrategia de rendición de cuentas 2023 ya que a estas se le realizó seguimiento y medición en el componente 1.1. </t>
  </si>
  <si>
    <r>
      <t xml:space="preserve">Se cumplio la actividad en el segundo cuatrimestre.                                                                             La versión 1 del Informe institucional de rendición de cuentas para la vigencia 2022-2023  Se público en pagina web para consulta ciudadana el 5/07/2023                                                                                                 La versión 2 del Informe institucional de rendición de cuentas para la vigencia 2022-2023  Se público en pagina web para consulta ciudadana el 22/08/2023.                                                                           </t>
    </r>
    <r>
      <rPr>
        <b/>
        <sz val="11"/>
        <color rgb="FF000000"/>
        <rFont val="Calibri"/>
        <family val="2"/>
        <scheme val="minor"/>
      </rPr>
      <t>Link de publicación: https://www.mindeporte.gov.co/control-rendicion-cuentas/rendicion-cuentas/acciones-rendicion-cuentas-2023/informes-seguimiento</t>
    </r>
  </si>
  <si>
    <t>Acción cumplida en el segundo cuatrimestre. 
La OCI evidenció "INFORME DE RENDICIÓN DE CUENTAS   2022-2023"
Link de publicación: https://www.mindeporte.gov.co/control-rendicion-cuentas/rendicion-cuentas/acciones-rendicion-cuentas-2023/informes-seguimiento</t>
  </si>
  <si>
    <t>La OCI evidenció  INFORME DE SEGUIMIENTO Y CUMPLIMIENTO TERCER CUATRIMESTRE DE LA ESTRATEGIA DE RENDICIÓN DE CUENTAS MINISTERIO DEL DEPORTE 2023 disponible en https://www.mindeporte.gov.co/recursos_user/2023/Planeaci%C3%B3n/Diciembre/Informe_de_cumplimiento_y_seguimiento_de_la_estrategia_de_rendici%C3%B3n_de_cuentas_2023.pdf</t>
  </si>
  <si>
    <t>La OCI evidenció consolidación del " INFORME ACCIONES AUDIENCIA PÚB LICA DE RENDICIÓN DE CUENTAS 2022 - 2023"  y su publicación en la página web de la entidad: 
https://www.mindeporte.gov.co/recursos_user/2023/Planeaci%C3%B3n/Noviembre/INFORME_DE_ACCIONES_AUDIENCIA_DE_RENDIC%C3%93N_DE_CUENTAS.pdf</t>
  </si>
  <si>
    <r>
      <t>Elaborar y publicar el informe de rendición de cuentas de la vigencia</t>
    </r>
    <r>
      <rPr>
        <b/>
        <sz val="12"/>
        <color rgb="FF000000"/>
        <rFont val="Calibri"/>
        <family val="2"/>
        <scheme val="minor"/>
      </rPr>
      <t xml:space="preserve"> 2022</t>
    </r>
    <r>
      <rPr>
        <sz val="12"/>
        <color rgb="FF000000"/>
        <rFont val="Calibri"/>
        <family val="2"/>
        <scheme val="minor"/>
      </rPr>
      <t xml:space="preserve">  con relación a los compromisos adquiridos y acciones realizadas en el marco del Acuerdo de Paz.</t>
    </r>
  </si>
  <si>
    <t>Se cumplió en primer cuatrimestre. 
Se evidencia informe de Seguimiento  a los Acuerdos de Paz en el enlace https://www.mindeporte.gov.co/recursos_user/2023/Planeaci%C3%B3n/Marzo/Informe_rendici%C3%B3n_de_cuentas_paz_vigencia_2022.pdf</t>
  </si>
  <si>
    <r>
      <t xml:space="preserve">El documento con oportunidades de mejora y recomendaciones de las actividades de la estrategia de rendición de cuentas se encuentra como anexo del informe de cumplimiento y seguimiento de la Estrategia de rendición de cuentas 2023 se encuentra publicado en la pagina web en el siguiente link: </t>
    </r>
    <r>
      <rPr>
        <b/>
        <sz val="11"/>
        <color rgb="FF000000"/>
        <rFont val="Calibri"/>
        <family val="2"/>
        <scheme val="minor"/>
      </rPr>
      <t>https://www.mindeporte.gov.co/control-rendicion-cuentas/rendicion-cuentas/acciones-rendicion-cuentas-2023/informes-seguimiento</t>
    </r>
  </si>
  <si>
    <r>
      <t>La OCI evidencia que en el Anexo del "INFORME DE SEGUIMIENTO Y CUMPLIMIENTO TERCER CUATRIMESTRE DE LA ESTRATEGIA DE RENDICIÓN DE CUENTAS MINISTERIO DEL DEPORTE 2023", subtítulo "</t>
    </r>
    <r>
      <rPr>
        <i/>
        <sz val="11"/>
        <color theme="1"/>
        <rFont val="Calibri"/>
        <family val="2"/>
        <scheme val="minor"/>
      </rPr>
      <t>Acciones de Mejor</t>
    </r>
    <r>
      <rPr>
        <sz val="11"/>
        <color theme="1"/>
        <rFont val="Calibri"/>
        <family val="2"/>
        <scheme val="minor"/>
      </rPr>
      <t xml:space="preserve">a" página 21 se realiza la evaluación y decisión de no implementar acciones de mejora puesto que "  </t>
    </r>
    <r>
      <rPr>
        <i/>
        <sz val="11"/>
        <color theme="1"/>
        <rFont val="Calibri"/>
        <family val="2"/>
        <scheme val="minor"/>
      </rPr>
      <t>no se tiene evidencia de aportes ciudadanos
que motivaran la construcción de un plan de mejoramiento</t>
    </r>
    <r>
      <rPr>
        <sz val="11"/>
        <color theme="1"/>
        <rFont val="Calibri"/>
        <family val="2"/>
        <scheme val="minor"/>
      </rPr>
      <t>"
https://www.mindeporte.gov.co/recursos_user/2023/Planeaci%C3%B3n/Diciembre/Informe_de_cumplimiento_y_seguimiento_de_la_estrategia_de_rendici%C3%B3n_de_cuentas_2023.pdf</t>
    </r>
  </si>
  <si>
    <t>Se realizó la evaluacion de las actividades suscritas en el componente de rendición de cuentas en el marco del seguimiento al Plan Anticorrupción y de Atención al Ciudadano, que se visualiza en los siguientes enlaces: 
https://www.mindeporte.gov.co/recursos_user/2023/Control_Interno/Junio/MEMO-INFO_FINAL-RDC.pdf
https://www.mindeporte.gov.co/recursos_user/2023/Control_Interno/Diciembre/INFORME_FINAL_RDC_2023.pdf</t>
  </si>
  <si>
    <t>Cumplida en el segundo cuatrimestre, con la actualización de 28 documentos de caracterización de los ciudadanos, usuarios y grupos de interés, de la vigencia 2022. 
La caracterización se encuentra divulgada en https://www.mindeporte.gov.co/atencion-servicio-ciudadania/caracterizacion-ciudadanos-usuarios-grupos-interes/caracterizacion-ciudadanos-usuarios-grupos-interes-2022</t>
  </si>
  <si>
    <t>Se validó correo electronico con seguimiento al informe diagnostico sobre estudio técnico y financiero de la Oficina de Relación con el Ciudadano en el que se informa  el avance del estudio asociado a formalización y reestructuración se encuentra en la fase de revisión de los procesos y las cargas administrativas; por tanto, no se evidencia documento con informe diagnostico.</t>
  </si>
  <si>
    <t>Se encuentra en proceso de elaboración la píeza gráfica con la promoción del curso de lenguaje claro que se proyecta realizar durante el mes de Septiembre de 2023, a través de la plataforma Escuela virtual del DNP. 
Sin embargo e el periodo se esta trabajando en talleres de hábilidades blandas que incluyen la comunicación de lenguaje claro.</t>
  </si>
  <si>
    <t>Dando cumplimiento al Programa de Capacitación Realizamos un curso virtual de "LENGUAJE CLARO" realizado por el DAFP, aunque es una oferta académica virtual se propusó tomar el curso desde el 15 de septiembre al 15 de octubre 2023. Avance cuantitativo 100%. Anexo pieza comunicativa. Adicionalmente se realizó curso presencial, contemplado dentro del Plan institucional de capacitación 2023. Evidencia carpeta Servicio al Ciudadano, carpeta #2.1</t>
  </si>
  <si>
    <r>
      <t>La OCI evidencia que el GIT Talento Humano realizó invitación vía Intranet el 27 de abril de 2023 para la realización del Curso "</t>
    </r>
    <r>
      <rPr>
        <i/>
        <sz val="11"/>
        <color theme="1"/>
        <rFont val="Calibri"/>
        <family val="2"/>
        <scheme val="minor"/>
      </rPr>
      <t>Lenguaje Claro</t>
    </r>
    <r>
      <rPr>
        <sz val="11"/>
        <color theme="1"/>
        <rFont val="Calibri"/>
        <family val="2"/>
        <scheme val="minor"/>
      </rPr>
      <t xml:space="preserve">" en la plataforma </t>
    </r>
    <r>
      <rPr>
        <i/>
        <sz val="11"/>
        <color theme="1"/>
        <rFont val="Calibri"/>
        <family val="2"/>
        <scheme val="minor"/>
      </rPr>
      <t xml:space="preserve">Escuela Virtual DNP ; </t>
    </r>
    <r>
      <rPr>
        <sz val="11"/>
        <color theme="1"/>
        <rFont val="Calibri"/>
        <family val="2"/>
        <scheme val="minor"/>
      </rPr>
      <t xml:space="preserve"> el curso se habilitó de forma virtual, para realización autónoma y con disponibilidad permanente. Anexan vía correo electrónico soporte de la realización del curso por parte de  tres (3) contratistas del Ministerio del Deporte. </t>
    </r>
  </si>
  <si>
    <t xml:space="preserve">La OCI evidencia la realización de un curso de formación en Lengua de Señas, mediante listados de asistencia a las sesiones del 17, 22 y 24 de noviembre de 2023, así como registro fotográfico. </t>
  </si>
  <si>
    <t>Se realizo capacitación presencial el día 1 diciembre y por el incidente administrativo que hubo(asensor), tuvimos que repetirla el siguiente martes a las 7am de manera virtual. Adjunto evidencia en carpeta servicio al ciudadano #2.5 y#2.6</t>
  </si>
  <si>
    <t xml:space="preserve">La OCI evidencia la entrega de incentivo para el personal de servicio al ciudadano (ocho (8) colaboradores), de acuerdo al Plan de Estímulos e incentivos 2023 (página 10); el incentivo fue entregado con base en el listado de las personas que realizan o tiene a cargo funciones de atención al ciudadano emitido por la coordinación del GIT Servicio Integral al Ciudadano. 
Evidencia: registro fotográfico de los servidores recibiendo el incentivo y correos electrónicos de los GIT Talento Humano y Servicio Integral al Ciudadano, con el agendamiento para la entrega de incentivos el día 27 de noviembre, 10 a.m. El GIT Talento Humano aclara que la colaboradora Alda no aparece en el registro fotográfico ya que trabaja en remoto. </t>
  </si>
  <si>
    <r>
      <t xml:space="preserve">La OCI evidencia que se efectuó socialización de la actualización del Mapa de Aseguramiento del Ministerio del Deporte a través de pieza de comunicación </t>
    </r>
    <r>
      <rPr>
        <i/>
        <sz val="11"/>
        <rFont val="Calibri"/>
        <family val="2"/>
        <scheme val="minor"/>
      </rPr>
      <t xml:space="preserve">Entérate </t>
    </r>
    <r>
      <rPr>
        <sz val="11"/>
        <rFont val="Calibri"/>
        <family val="2"/>
        <scheme val="minor"/>
      </rPr>
      <t>divulgada en la intranet institucional el 4 de octubre de 2023. 
De acuerdo con el indicador y la formula de calculo: Número de piezas emitidas/Número de piezas proyectadas en el año, se da cumplimiento del 100% de la acción en el último cuatrimestre,  sin embargo, se observa que se llevó a cabo de forma extempóranea, sin que se evidencie reprogramación de la fecha de cumplimiento prevista en la planeación inicial del PAAC.</t>
    </r>
  </si>
  <si>
    <r>
      <t>La OCI evidencia realización de una actividad de capacitación denominada "</t>
    </r>
    <r>
      <rPr>
        <i/>
        <sz val="11"/>
        <color theme="1"/>
        <rFont val="Calibri"/>
        <family val="2"/>
        <scheme val="minor"/>
      </rPr>
      <t>Manejo de Personas con discapacidad cognoscitiva y psicosocial</t>
    </r>
    <r>
      <rPr>
        <sz val="11"/>
        <color theme="1"/>
        <rFont val="Calibri"/>
        <family val="2"/>
        <scheme val="minor"/>
      </rPr>
      <t>" de fecha 5 de diciembre de 2023 vía Teams; se da cumplimiento del 100% de la acción en el último cuatrimestre,  sin embargo, se observa que se llevó a cabo de forma extempóranea, sin que se evidencie reprogramación de la fecha de cumplimiento prevista en la planeación inicial del PAAC.</t>
    </r>
  </si>
  <si>
    <t>Actividad cumplida y evidenciada en el primer cuatrimestre</t>
  </si>
  <si>
    <t xml:space="preserve">La OCI no evidencia CHATBOT implementado en el portal del Ministerio del Deporte www.mindeporte.gov.co </t>
  </si>
  <si>
    <t>La OCI evidencia publicación  de la segunda pieza de sensibilización en redes sociales (twitter, facebook e instagram) y en el banner de inicio de la página web del Ministerio del Deporte con fecha 12 de diciembre de 2023, respecto a las acciones prohibidas según la Ley 1445 de 2011, sin embargo, se observa que se llevó a cabo de forma extempóranea, sin que se evidencie reprogramación de la fecha de cumplimiento prevista en la planeación inicial del PAAC.</t>
  </si>
  <si>
    <r>
      <t>La OCI evidencia entrega por parte del GIT Servicio Integral al Ciudadano del "</t>
    </r>
    <r>
      <rPr>
        <i/>
        <sz val="11"/>
        <color theme="1"/>
        <rFont val="Calibri"/>
        <family val="2"/>
        <scheme val="minor"/>
      </rPr>
      <t>Informe de ejecución y resultados ejercicios de participación ciudadana  2023"</t>
    </r>
    <r>
      <rPr>
        <sz val="11"/>
        <color theme="1"/>
        <rFont val="Calibri"/>
        <family val="2"/>
        <scheme val="minor"/>
      </rPr>
      <t xml:space="preserve"> mediante Memorando No. 2023IE0011082 de fecha  27 de octubre de 2023 dirigido a la Oficina Asesora de Planeación OAP. </t>
    </r>
  </si>
  <si>
    <r>
      <t>La OCI evidencia la ejecución de la actividad de ideación, creación o validación con grupos de valor internos (dependencias del Ministerio del Deporte), para mejorar la solución de problemas de la entidad, mediante la realización de cinco (5)</t>
    </r>
    <r>
      <rPr>
        <i/>
        <sz val="11"/>
        <color theme="1"/>
        <rFont val="Calibri"/>
        <family val="2"/>
        <scheme val="minor"/>
      </rPr>
      <t xml:space="preserve"> mesas de trabajo del diagnóstico interno </t>
    </r>
    <r>
      <rPr>
        <sz val="11"/>
        <color theme="1"/>
        <rFont val="Calibri"/>
        <family val="2"/>
        <scheme val="minor"/>
      </rPr>
      <t xml:space="preserve">documentadas en cinco formatos de </t>
    </r>
    <r>
      <rPr>
        <i/>
        <sz val="11"/>
        <color theme="1"/>
        <rFont val="Calibri"/>
        <family val="2"/>
        <scheme val="minor"/>
      </rPr>
      <t>RELATORIA DIAGNÓSTICO INTERNO -REESTRUCTURACIÓN</t>
    </r>
    <r>
      <rPr>
        <sz val="11"/>
        <color theme="1"/>
        <rFont val="Calibri"/>
        <family val="2"/>
        <scheme val="minor"/>
      </rPr>
      <t xml:space="preserve"> en los cuales se identifica información de </t>
    </r>
    <r>
      <rPr>
        <i/>
        <sz val="11"/>
        <color theme="1"/>
        <rFont val="Calibri"/>
        <family val="2"/>
        <scheme val="minor"/>
      </rPr>
      <t>Posibles Innovaciones</t>
    </r>
    <r>
      <rPr>
        <sz val="11"/>
        <color theme="1"/>
        <rFont val="Calibri"/>
        <family val="2"/>
        <scheme val="minor"/>
      </rPr>
      <t xml:space="preserve"> y </t>
    </r>
    <r>
      <rPr>
        <i/>
        <sz val="11"/>
        <color theme="1"/>
        <rFont val="Calibri"/>
        <family val="2"/>
        <scheme val="minor"/>
      </rPr>
      <t>Armar soluciones</t>
    </r>
  </si>
  <si>
    <t>Se evidencia informe de gestión del segundo cuatrimestre de 2023 en el numeral 11.2. Atención de denuncias sobre casos de violencia de género en el deporte.</t>
  </si>
  <si>
    <r>
      <t xml:space="preserve">La OCI evidencia que trimestralmente,  en los </t>
    </r>
    <r>
      <rPr>
        <i/>
        <sz val="11"/>
        <color theme="1"/>
        <rFont val="Calibri"/>
        <family val="2"/>
        <scheme val="minor"/>
      </rPr>
      <t>Informes de Gestión Servicio al Ciudadano 2023</t>
    </r>
    <r>
      <rPr>
        <sz val="11"/>
        <color theme="1"/>
        <rFont val="Calibri"/>
        <family val="2"/>
        <scheme val="minor"/>
      </rPr>
      <t xml:space="preserve"> se incorporó el apartado </t>
    </r>
    <r>
      <rPr>
        <i/>
        <sz val="11"/>
        <color theme="1"/>
        <rFont val="Calibri"/>
        <family val="2"/>
        <scheme val="minor"/>
      </rPr>
      <t>Atención de denuncias sobre casos de violencia de género en el deporte</t>
    </r>
    <r>
      <rPr>
        <sz val="11"/>
        <color theme="1"/>
        <rFont val="Calibri"/>
        <family val="2"/>
        <scheme val="minor"/>
      </rPr>
      <t xml:space="preserve">; para el informe del </t>
    </r>
    <r>
      <rPr>
        <i/>
        <sz val="11"/>
        <color theme="1"/>
        <rFont val="Calibri"/>
        <family val="2"/>
        <scheme val="minor"/>
      </rPr>
      <t xml:space="preserve">III trimestre 2023 </t>
    </r>
    <r>
      <rPr>
        <sz val="11"/>
        <color theme="1"/>
        <rFont val="Calibri"/>
        <family val="2"/>
        <scheme val="minor"/>
      </rPr>
      <t>se encuentra en las páginas 41 y 42.
Informes disponibles en: https://www.mindeporte.gov.co/atencion-servicio-ciudadania/politica-institucional-atencion-servicio-ciudadania/informes-gestion-servicio-integral-al-ciudadano</t>
    </r>
  </si>
  <si>
    <t>Actividad cumplida y evidenciada en el segundo cuatrimestre</t>
  </si>
  <si>
    <t>Se evidencia el desarrollo de treinta y ocho (38) ejercicios de participación ciudadana publicados en la página web del Ministerio https://www.mindeporte.gov.co/atencion-servicio-ciudadania/participacion-ciudadana/resultados-ejercicios-participacion-ciudadana/2023. Por la orma de cálculo del indicador se da un cumplimiento del 100% (Número de reportes de ejecución publicados 38/ número de reportes de ejecución generados 38) no obstante, se recomienda que la formulación del indicador esté alineada con los Ejercicios establecidos en la Estrategia de Participación Ciudadana y que el responsable de la acción, en el reporte, especifique con URL cada una de las publicaciones que corresponde a la Estrategia, para evidenciar el cumplimiento.</t>
  </si>
  <si>
    <r>
      <t xml:space="preserve">La OCI evidencia la implementación de un ejercicio de participación ciudadana, consistente en una </t>
    </r>
    <r>
      <rPr>
        <i/>
        <sz val="11"/>
        <color theme="1"/>
        <rFont val="Calibri"/>
        <family val="2"/>
        <scheme val="minor"/>
      </rPr>
      <t xml:space="preserve">Consulta Ciudadana </t>
    </r>
    <r>
      <rPr>
        <sz val="11"/>
        <color theme="1"/>
        <rFont val="Calibri"/>
        <family val="2"/>
        <scheme val="minor"/>
      </rPr>
      <t xml:space="preserve">para presentar </t>
    </r>
    <r>
      <rPr>
        <i/>
        <sz val="11"/>
        <color theme="1"/>
        <rFont val="Calibri"/>
        <family val="2"/>
        <scheme val="minor"/>
      </rPr>
      <t>Observaciones a la versión preliminar del Plan de Acción Institucional 2024</t>
    </r>
    <r>
      <rPr>
        <sz val="11"/>
        <color theme="1"/>
        <rFont val="Calibri"/>
        <family val="2"/>
        <scheme val="minor"/>
      </rPr>
      <t xml:space="preserve"> divulgado el 22 de diciembre de 2023 en la página web del Ministerio del Deporte: 
https://www.mindeporte.gov.co/atencion-servicio-ciudadania/politica-institucional-atencion-servicio-ciudadania/foros-consultas-ciudadanas/foros-consultas-ciudadanas-abiertas/consulta-ciudadana-plan-accion-institucional-2024
Se observa que la acción se llevó a cabo de forma extempóranea, sin que se evidencie reprogramación de la fecha de cumplimiento prevista en la planeación inicial del PAAC.</t>
    </r>
  </si>
  <si>
    <t>El GIT de gestión Administrativa para  el primer semestre adelantó la solicitud de caja menor,  teniendo en cuenta los rubros que podrian ser utilizados por  la urgencia y poder dar cumplimiento con la adeacuación acordada; sin embargo,  la resolucion de la caja menor fue expedida con fecha 16 de agosto de 2023  y fue obligada de acuerdo a la cadena presupuestal, y el desembolso fue realizado hasta el 30 de agosto de 2023. 
Al mismo tiempo, se gestionó la viabilidad para asignar recursos con el fin de poder iniciar el proceso de contratación de elementos de ferreteria, coincidiendo con la fecha en que se realizó el desembolso  por caja menor. 
La actividad se reportará y ejecutará en el tercer cuatrimestre de la vigencia.</t>
  </si>
  <si>
    <t>Se valido registro fotografico que da cuenta de mantenimiento a las sedes relacionado con demarcación de zonas de acceso en el area de parqueaderos. Se visualiza en el siguiente enlace: 
https://coldeportes.sharepoint.com/:w:/r/sites/oficinaasesoraplaneacion/Documentos%20compartidos/OAP/2.%20GIT%20Planeaci%C3%B3n%20y%20Gesti%C3%B3n/Vigencia%202023/09.%20PAAC_2023/3.%20Tercer%20seguimiento%20Plan%20Anticorrupci%C3%B3n%20y%20Atenci%C3%B3n%20al%20Ciudadano_2023/4.%20servicio%20al%20Ciudadano/3.15%20Realizar%20Mantenimiento%20Sedes%20%20Ministerio%20%20en%20Cumplimiento%20NTC%206047.docx?d=w1e0b7ce122ad49be8e9a01e69ce00299&amp;csf=1&amp;web=1&amp;e=DDNFHS</t>
  </si>
  <si>
    <t>La OCI evidencia la realización de una acción de mantenimiento en la sede administrativa del Ministerio del Deporte consistente demarcación parcial con pintura del área de parqueadero. Considerando que la meta era una actividad de mantenimiento al semestre, por la forma de cálculo del indicador se tiene un cumplimiento del 50%; no es posible evidenciar la fecha de realización de la acción.</t>
  </si>
  <si>
    <r>
      <t xml:space="preserve">La OCI evidencia curso abierto a los grupos de valor para capacitarlos en </t>
    </r>
    <r>
      <rPr>
        <i/>
        <sz val="11"/>
        <color theme="1"/>
        <rFont val="Calibri"/>
        <family val="2"/>
        <scheme val="minor"/>
      </rPr>
      <t xml:space="preserve">Participación Ciudadana y Control Social </t>
    </r>
    <r>
      <rPr>
        <sz val="11"/>
        <color theme="1"/>
        <rFont val="Calibri"/>
        <family val="2"/>
        <scheme val="minor"/>
      </rPr>
      <t xml:space="preserve">a través de la Escuela Virtual del Deporte; el curso se encuntra abierto para su realización  de manera permanente y fue aprobado por 92 personas según informe anexado como evidencia.  </t>
    </r>
  </si>
  <si>
    <t>Se evidencia en el informe del Menú participa el cumplimiento de 30 items.</t>
  </si>
  <si>
    <t xml:space="preserve">Se evidencia cumplimiento de 30 ítems de los 44 establecidos. </t>
  </si>
  <si>
    <t>Actividad reportada como cumplida en el primer cuatrimestre</t>
  </si>
  <si>
    <t xml:space="preserve">La OCI evidencia publicación en la Intranet de la Política de Protección de Datos Personales GJ-PO-001 el 28 de noviembre de 2023, sin embago, se observa que la acción se llevó a cabo de forma extempóranea, sin que se evidencie reprogramación de la fecha de cumplimiento prevista en la planeación inicial del PAAC. Disponible en: https://coldeportes.sharepoint.com/sites/IntranetInstitucional/Documentos%20compartidos/Forms/AllItems.aspx?id=%2Fsites%2FIntranetInstitucional%2FDocumentos%20compartidos%2F2023%2FOAJ%2FPOLITICA%20PROTECCION%20DE%20DATOS%20PERSONALES%2Epdf&amp;viewid=4c6826e4%2D313c%2D4a65%2Daeae%2D57330d19876c&amp;q=GJ%2DPO%2D001&amp;parent=%2Fsites%2FIntranetInstitucional%2FDocumentos%20compartidos%2F2023&amp;parentview=7
La revisión de la segunda línea de defensa no guarda relación con la acción. </t>
  </si>
  <si>
    <t>Actividad cumplida y evidenciada en el segundo cuatrimestre
https://www.mindeporte.gov.co/recursos_user/2023/Servicio_Integral_al_Ciudadano/Agosto/INFORME_PERCEPCI%C3%93N_CIUDADANA_TRANSPARENCIA_2023.pdf</t>
  </si>
  <si>
    <r>
      <t xml:space="preserve">La OCI evidencia </t>
    </r>
    <r>
      <rPr>
        <i/>
        <sz val="11"/>
        <color theme="1"/>
        <rFont val="Calibri"/>
        <family val="2"/>
        <scheme val="minor"/>
      </rPr>
      <t>Informe de Gestión 2023 Tercer Trimestre, Excelencia en el servicio, Servicio Integral al Ciudadano</t>
    </r>
    <r>
      <rPr>
        <sz val="11"/>
        <color theme="1"/>
        <rFont val="Calibri"/>
        <family val="2"/>
        <scheme val="minor"/>
      </rPr>
      <t xml:space="preserve"> en el cual se incluye el numeral </t>
    </r>
    <r>
      <rPr>
        <i/>
        <sz val="11"/>
        <color theme="1"/>
        <rFont val="Calibri"/>
        <family val="2"/>
        <scheme val="minor"/>
      </rPr>
      <t xml:space="preserve">7. MEDICION DE LA PERCEPCIÓN DE LA CALIDAD EN EL SERVICIO </t>
    </r>
    <r>
      <rPr>
        <sz val="11"/>
        <color theme="1"/>
        <rFont val="Calibri"/>
        <family val="2"/>
        <scheme val="minor"/>
      </rPr>
      <t xml:space="preserve">que detalla en el ítem </t>
    </r>
    <r>
      <rPr>
        <i/>
        <sz val="11"/>
        <color theme="1"/>
        <rFont val="Calibri"/>
        <family val="2"/>
        <scheme val="minor"/>
      </rPr>
      <t>7.1. Indicador de percepción de calidad en el servicio</t>
    </r>
    <r>
      <rPr>
        <sz val="11"/>
        <color theme="1"/>
        <rFont val="Calibri"/>
        <family val="2"/>
        <scheme val="minor"/>
      </rPr>
      <t xml:space="preserve"> 18 estudios de medición de 
percepción de calidad. Con este se completan los 4 informes previstos emitir en la vigencia 2023, dando cumplimiento del indicador al 100%.
</t>
    </r>
    <r>
      <rPr>
        <sz val="11"/>
        <color rgb="FFFF0000"/>
        <rFont val="Calibri"/>
        <family val="2"/>
        <scheme val="minor"/>
      </rPr>
      <t xml:space="preserve">Se recomienda que el informe incluya el análisis o principales conclusiones conforme el Índice de percepción de calidad. </t>
    </r>
    <r>
      <rPr>
        <sz val="11"/>
        <color theme="1"/>
        <rFont val="Calibri"/>
        <family val="2"/>
        <scheme val="minor"/>
      </rPr>
      <t xml:space="preserve">
https://www.mindeporte.gov.co/atencion-servicio-ciudadania/politica-institucional-atencion-servicio-ciudadania/informes-gestion-servicio-integral-al-ciudadano/informe-gestion-servicio-al-ciudadano-2023</t>
    </r>
  </si>
  <si>
    <t>Se evidencia un  total de 30  Informes de percepción de la calidad en servicio 2023  publicados en la página web del Ministerio, así:
3 en el segundo trimestre
17 en el tercer trimestre
10 en el cuarto trimestre
https://www.mindeporte.gov.co/atencion-servicio-ciudadania/politica-institucional-atencion-servicio-ciudadania/medicion-percepcion-calidad-tramites-servicios-productos/informes-percepcion-calidad-servicio/informes-percepcion-calidad-servicio-2023</t>
  </si>
  <si>
    <t>La OCI evidencia base de datos en excel de 1027 contratistas personas naturales, los cuales el GIT Contratación validó la realización de la publicación de las declaraciones de bienes y rentas y declaración de conflicto de intereses.</t>
  </si>
  <si>
    <t xml:space="preserve">La OCI evidencia que no es posible determinar un porcentaje de cumplimiento, dada la forma de calculo del indicador, puesto que de acuerdo a lo reportado y observado en los soportes remitidos no se solicitó acompañamiento jurídico y por tanto la medición es 0/0; si bien se evidenció manifestación de la Oficina Asesora Juridica al  GIT Talento Humano para brindar acompañamiento jurídico sobre posibles situaciones de conflicto de interés a través de radicados 2023IE0011228,  2023IE0004464 y 2023IE0003497, este no es la acción a evaluar ni está contemplado dentro de la meta o indicador previsto y no se evidencia replantemaiento de la Acción, Meta o Producto e Indicador previstos en la planeación inicial del PAAC. . </t>
  </si>
  <si>
    <r>
      <t xml:space="preserve">La OCI evidencia </t>
    </r>
    <r>
      <rPr>
        <i/>
        <sz val="11"/>
        <rFont val="Calibri"/>
        <family val="2"/>
        <scheme val="minor"/>
      </rPr>
      <t xml:space="preserve">INFORME DE SEGUIMIENTO Y CUMPLIMIENTO
TERCER CUATRIMESTRE DE LA ESTRATEGIA DE RENDICIÓN DE CUENTAS MINISTERIO DEL DEPORTE 2023 </t>
    </r>
    <r>
      <rPr>
        <sz val="11"/>
        <rFont val="Calibri"/>
        <family val="2"/>
        <scheme val="minor"/>
      </rPr>
      <t xml:space="preserve">el cual en su anexo, página 21, describe </t>
    </r>
    <r>
      <rPr>
        <i/>
        <sz val="11"/>
        <rFont val="Calibri"/>
        <family val="2"/>
        <scheme val="minor"/>
      </rPr>
      <t xml:space="preserve">Acciones de Mejora </t>
    </r>
    <r>
      <rPr>
        <sz val="11"/>
        <rFont val="Calibri"/>
        <family val="2"/>
        <scheme val="minor"/>
      </rPr>
      <t xml:space="preserve">y </t>
    </r>
    <r>
      <rPr>
        <i/>
        <sz val="11"/>
        <rFont val="Calibri"/>
        <family val="2"/>
        <scheme val="minor"/>
      </rPr>
      <t>Recomendaciones</t>
    </r>
    <r>
      <rPr>
        <sz val="11"/>
        <rFont val="Calibri"/>
        <family val="2"/>
        <scheme val="minor"/>
      </rPr>
      <t>. De conformidad con la fórmula de calculo del indicador el cumplimiento es del 100%, no obstante se recomienda que las Recomendaciones u oportunadidas de mejora evidenciencia  el análisis de la información de los resultados de los espacios de participación ciudadana así como las mejoras a llevar a cabo en los procesos y procedimientos de la Entidad.
Informes generados disponibles en https://www.mindeporte.gov.co/control-rendicion-cuentas/rendicion-cuentas/acciones-rendicion-cuentas-2023/informes-seguimiento</t>
    </r>
  </si>
  <si>
    <r>
      <t xml:space="preserve"> La OCI evidencia que se efectuó socialización de la Política de Administración del Riesgo del  Ministerio del Deporte a través de pieza de comunicación </t>
    </r>
    <r>
      <rPr>
        <i/>
        <sz val="11"/>
        <rFont val="Calibri"/>
        <family val="2"/>
        <scheme val="minor"/>
      </rPr>
      <t xml:space="preserve">Entérate </t>
    </r>
    <r>
      <rPr>
        <sz val="11"/>
        <rFont val="Calibri"/>
        <family val="2"/>
        <scheme val="minor"/>
      </rPr>
      <t xml:space="preserve">divulgada en la intranet institucional el 25 de mayo de 2023. 
No se evidencia la emisión de la segunda pieza de comunicación </t>
    </r>
    <r>
      <rPr>
        <i/>
        <sz val="11"/>
        <rFont val="Calibri"/>
        <family val="2"/>
        <scheme val="minor"/>
      </rPr>
      <t xml:space="preserve">Entérate </t>
    </r>
    <r>
      <rPr>
        <sz val="11"/>
        <rFont val="Calibri"/>
        <family val="2"/>
        <scheme val="minor"/>
      </rPr>
      <t>en la que se socialice el Procedimiento de Administración del Riesgo del Ministerio del Deporte.
Si bien se adjunta correo electrónico institucional de fecha  2 de agosto de 2023, dirigido a los enlaces de riesgos de las distintas dependencias del Ministerio, enviado posterior a la fecha programada de cumplimiento, el correo a enlaces no hace parte de las metas e indicador planeados y no se evidencia la modificación de la Meta, el Indicador ni la reprogramación de la acción.  De acuerdo con el indicador y la formula de calculo: Número de piezas emitidas/Número de piezas proyectadas en el año, se da cumplimiento del 50% con corte al último cuatrimestre de 2023. De otra parte el área responsable manifiesta que se tramitó actualización de la Política de Administración del Riesgo del Ministerio del Deporte, sin embargo, debido a que no se llevó a cabo el CICCI no fue posible su aprobación y por ende la socialización de la segunda pieza gráfica lo cual se llevará a cabo en el primer cuatrimestre de 2024</t>
    </r>
  </si>
  <si>
    <t xml:space="preserve">La OCI evidencia 17 seguimientos a los monitoreos reportados por los líderes de proceso correspondientes a 17 procesos de la entidad. 
Se observa cumplimiento extemporáneo debido al que plazo límite de reporte de las dependencias era superior al plazo de revisión de la OAP. </t>
  </si>
  <si>
    <t xml:space="preserve">La OCI evidencia con respecto al monitoreo y seguimiento Mapas de Riesgos correspondiente al  Tercer Cuatrimestre de la vigencia 2023 diecisiete (17) reportes al mismo numero de procesos de la entidad.
Es de anotar que el proceso Direccionamiento Estratégico manifiesta no poseer riesgos de corrupción por lo que se recomienda proceder a la revisión e identificación de los posibles riesgos de Corrupción asociados a los procesos a cargo de la Oficina Asesora de Planeación.
Dado que para el primer cuatrimestre se tuvieron 17 reportes,  para el segundo 15 reportes y para el tercero de 17 y conforme la formula de calculo del indicador (Número de procesos*monitoreos realizados) / (Número de procesos *Número de monitoreos proyectados) se alcanza un nivel de cumplimiento acumulado del 91%. </t>
  </si>
  <si>
    <t xml:space="preserve">La OCI evidencia declaración de los directivos según consulta en: https://www.funcionpublica.gov.co/fdci/consultaCiudadana/index
1. Despacho de la ministra -Astrid Bibiana Rodríguez Cortés, 2. Secretaría General -Luis David Garzón Chavez, 3. Dirección Fomento y Desarrollo -Sandra Patricia Forero, 4. Dirección Inspección, Vigilancia y Control: Marlyn Dayanna Merizalde Cárdenas, 5. Dirección Recursos y Herramientas del Sistema Nacional del Deporte: Meliza Marulanda
6. Oficina Asesora de Planeación: José Miguel Villarreal Barón, 7. Oficina Control Interno: Andrés Galvis Pineda, 8. Oficina Jurídica: Miguel Antonio de la Hoz, 9. Oficina Control Interno Disciplinario: Claudia María Martín, 10. Viceministerio -Camilo Misael Iguarán
No se evidencia declaración de:
1. Dirección Posicionamiento y Liderazgo Deportivo - William Armando Nieto Guerrero, el GIT Talento Humano informa que esta declaración no ha sido posible efectuarse por parte del funcionario por cuanto ha solicitado soporte a función pública toda vez que no tiene acceso a la plataforma y requiere asocien un correo electronico que le permita </t>
  </si>
  <si>
    <t>La OCI  evidencia en la sección Agenda Regulatoria de la página del Ministerio del Deporte la publicación de la Agenda 2024 https://www.mindeporte.gov.co/normatividad/agenda-regulatoria-1 con fecha 16 de enero de 2024.
Sin embargo, se observa que se llevó a cabo de forma extempóranea, sin que se evidencie reprogramación de la fecha de cumplimiento prevista en la planeación inicial del PAAC.</t>
  </si>
  <si>
    <t>La OCI evidencia base de datos en excel de 225 contratistas personas jurídicas, los cuales el GIT Contratación validó la realización de la publicación de las declaraciones de bienes y rentas y declaración de conflicto de intereses, observando que 40 contratistas no han realizado la publicación, el indicador se ubica en =185/225= 82% con lo que se cumple al 100% la meta propuesta.</t>
  </si>
  <si>
    <t>La OCI evidencia informe que determina el porcentaje de declaraciones de impedimentos y recusaciones de conflicto de intereses tramitados.</t>
  </si>
  <si>
    <t>La OCI no evidencia Servicio de Agendamiento de Citas Presenciales implementado; el área responsible remite enlace https://siseg.mindeporte.gov.co/athena/Caracterizacion_admin/login.php sin embargo realizadas pruebas con el usuario y clave proporcionados y realizado el ejercicio con el funcionario Leonardo Mejía no fue posible evidenciar el funcionamiento de la opción de agendamiento de citas presenciales vía web pese a que se observa avance en el desarrollo del modulo el mismo no se encuentra implementado.</t>
  </si>
  <si>
    <r>
      <t xml:space="preserve">La OCI evidencia avance en el último cuatrimestre; se anexa por parte del responsable como evidencia </t>
    </r>
    <r>
      <rPr>
        <i/>
        <sz val="11"/>
        <color theme="1"/>
        <rFont val="Calibri"/>
        <family val="2"/>
        <scheme val="minor"/>
      </rPr>
      <t>Informe de cumplimiento Menú Participa</t>
    </r>
    <r>
      <rPr>
        <sz val="11"/>
        <color theme="1"/>
        <rFont val="Calibri"/>
        <family val="2"/>
        <scheme val="minor"/>
      </rPr>
      <t xml:space="preserve"> e Informe ITA, en donde se observa cumplimiento de 34 de 40 criterios del Menú Participa aplicables al Ministerio del Deporte.</t>
    </r>
  </si>
  <si>
    <t>La Acción se cumplió en el primer cuatrimestre y se remitió evidencia en el segundo cuatrimestre.
Evidencia: acta de reunión del 13 de abril de 2023 en la que participaron profesionales de IVC y de la OAP, para identificar los trámites a racionalizar por la entidad. Nota: el acta se suscribió con IVC ya que se resultado del ejercicio de Participación Ciudadana, se indentificaron observaciones relacionadas con trámites  pertencientes a la Dirección de Inspección Vigilancia y Control. 
Sin embargo, se observa que se llevó a cabo de forma extempóranea, sin que se evidencie reprogramación de la fecha de cumplimiento prevista en la planeación inicial del PAAC.</t>
  </si>
  <si>
    <t>Cumplido en el segundo cuatrimestre. 
Se evidencia el formulación del documento de la Estrategia de racionalización de trámites 2023, entre la OAP e IVC. De igua forma se videncia registro de la estrategia en el Sistema Unico de Información de Trámites -SUIT con fecha 3 de mayo de 2023, tramites a racionalizar No. 1211, 1212, 1213, 1215 y 1219.
Estrategia registrada disponible para consulta en: https://www.mindeporte.gov.co/recursos_user/2023/Planeaci%C3%B3n/Mayo/Estrategia_racionalizacion_consolidado_2023_-_SUIT.pdf
Sin embargo, se observa que se llevó a cabo de forma extempóranea, sin que se evidencie reprogramación de la fecha de cumplimiento prevista en la planeación inicial del PAAC.</t>
  </si>
  <si>
    <t>La OCI evidencia soportes de un (1) seguimiento realizado según Monitoreo SUIT del 9 de enero de 2024.  Sin embargo, se observa que se llevó a cabo de forma extempóranea, sin que se evidencie reprogramación de la fecha de cumplimiento prevista en la planeación inicial del PAAC ni que se disminuyera la cantidad de seguimientos previstos. 
La OAP remite solicitud de soporte a SUIT considerando que manifiesta haber realizado seguimientos pero el sistema no genera la evidencia, no obstante no se cuenta con soportes documentales que permitan evidenciar la realización de los demás seguimientos planteados. 
La OAP expone que el cumplimiento de da con la realización del reporte del PAAC no obstante dichos reportes realizados en los cuatrimestres 1 y 2 dan cuenta de la definición de la Estrategia de Racionalización de Trámites más no del seguimiento a la ejecución efectiva de la estretegia.</t>
  </si>
  <si>
    <r>
      <t xml:space="preserve">No se tiene evidencia del Informe Diagnóstico del estudio técnico y financiero, de la estructuración de la </t>
    </r>
    <r>
      <rPr>
        <i/>
        <sz val="11"/>
        <rFont val="Calibri"/>
        <family val="2"/>
        <scheme val="minor"/>
      </rPr>
      <t>Oficina de Relación con el Ciudadano</t>
    </r>
    <r>
      <rPr>
        <sz val="11"/>
        <rFont val="Calibri"/>
        <family val="2"/>
        <scheme val="minor"/>
      </rPr>
      <t xml:space="preserve"> de conformidad con el artículo 17 de la Ley 2052 de 2020. 
La dependencia presenta evidencia de avances en   cuanto a la revisión de los procesos y las cargas administrativas, como parte de las actividades necesarias para la elaboración del Informe y estudio, no obstante, tanto la acción como la meta y el indicador se enfocan en la efectiva realización del estudio y elaboración del informe diagnóstico. </t>
    </r>
  </si>
  <si>
    <r>
      <t xml:space="preserve">La OCI evidencia realización de capacitacón en </t>
    </r>
    <r>
      <rPr>
        <i/>
        <sz val="11"/>
        <rFont val="Calibri"/>
        <family val="2"/>
        <scheme val="minor"/>
      </rPr>
      <t>curso Integridad, Transparencia y Lucha Anticorrupción</t>
    </r>
    <r>
      <rPr>
        <sz val="11"/>
        <rFont val="Calibri"/>
        <family val="2"/>
        <scheme val="minor"/>
      </rPr>
      <t xml:space="preserve"> de la vigencia 2023 realizado por dos funcionarias de la entidad.</t>
    </r>
  </si>
  <si>
    <t>La OCI no evidencia la implementación del Módulo de Caracterización de usuarios para el GIT Servicio Integral al Ciudadano; 
El área responsible remite enlace https://siseg.mindeporte.gov.co/athena/Caracterizacion_admin/login.php sin embargo realizadas pruebas con el usuario y clave proporcionados y realizado el ejercicio con el funcionario Leonardo Mejía no fue posible evidenciar el funcionamiento del módulo pese a que se observa avance en el desarrollo del modulo el mismo no se encuentra implementado.
En cuanto a la sección de caracterización de ciudadanos de la página web del Ministerio del Deporte https://www.mindeporte.gov.co/atencion-servicio-ciudadania/caracterizacion-ciudadanos-usuarios-grupos-interes está habilitada desde el 16 de marzo de 2021, fecha anterior a la propuesta de la presente acción por lo que no puede validarse como soporte del cumplimiento de la acción 3.3</t>
  </si>
  <si>
    <r>
      <t xml:space="preserve">La Acción </t>
    </r>
    <r>
      <rPr>
        <i/>
        <sz val="11"/>
        <rFont val="Calibri"/>
        <family val="2"/>
        <scheme val="minor"/>
      </rPr>
      <t xml:space="preserve">Promocionar los mecanismos con los que cuentan los ciudadanos para la presentación de denuncias por actos de corrupción </t>
    </r>
    <r>
      <rPr>
        <sz val="11"/>
        <rFont val="Calibri"/>
        <family val="2"/>
        <scheme val="minor"/>
      </rPr>
      <t xml:space="preserve">se enfocó al producto </t>
    </r>
    <r>
      <rPr>
        <i/>
        <sz val="11"/>
        <rFont val="Calibri"/>
        <family val="2"/>
        <scheme val="minor"/>
      </rPr>
      <t xml:space="preserve">Dos (2) campañas de promoción de información por la página web. </t>
    </r>
    <r>
      <rPr>
        <sz val="11"/>
        <rFont val="Calibri"/>
        <family val="2"/>
        <scheme val="minor"/>
      </rPr>
      <t xml:space="preserve">Se anexa evidencia de campaña a colaboradores del Ministerio, mediante una red interna de comunicación (Intranet) más no se remite evidencia de las campañas de promoción de información en la página web de la entidad (www.mindeporte.gov.co) 
Se evidencian además publicaciones en redes sociales, sin que esto cumpla el requisito de divulgación en la página web institucional 
https://twitter.com/MinDeporteCol/status/1725249727032328300 
https://www.facebook.com/photo/?fbid=735447188619904&amp;set=a.394584586039501 
https://www.instagram.com/p/CzuGduGs_rC/
https://twitter.com/MinDeporteCol/status/1734585517323255863 
https://twitter.com/MinDeporteCol/status/1734585519630082518 
https://www.facebook.com/MinDeporteCol/posts/pfbid0XsmddCsudzPUCe9uiWPRvQh6DVCYwK93w2BRT3sgoMUNTtfL6bFZYuy2uZHkmq2Ml?locale=es_LA 
https://www.instagram.com/p/C0we1P5rPzv/
https://coldeportes.sharepoint.com/sites/IntranetInstitucional/SitePages/Conoce-y-consulta-los-canales-dispuestos.aspx </t>
    </r>
  </si>
  <si>
    <r>
      <t>La OCI evidencia publicación en intranet del 15 de diciembre de 2023 del "</t>
    </r>
    <r>
      <rPr>
        <i/>
        <sz val="11"/>
        <color theme="1"/>
        <rFont val="Calibri"/>
        <family val="2"/>
        <scheme val="minor"/>
      </rPr>
      <t xml:space="preserve">Boletín Jurídico Diciembre 2023", </t>
    </r>
    <r>
      <rPr>
        <sz val="11"/>
        <color theme="1"/>
        <rFont val="Calibri"/>
        <family val="2"/>
        <scheme val="minor"/>
      </rPr>
      <t>cumpliendo con la actividad prevista para el último cuatrimestre.</t>
    </r>
    <r>
      <rPr>
        <i/>
        <sz val="11"/>
        <color theme="1"/>
        <rFont val="Calibri"/>
        <family val="2"/>
        <scheme val="minor"/>
      </rPr>
      <t xml:space="preserve"> </t>
    </r>
    <r>
      <rPr>
        <sz val="11"/>
        <color theme="1"/>
        <rFont val="Calibri"/>
        <family val="2"/>
        <scheme val="minor"/>
      </rPr>
      <t>https://coldeportes.sharepoint.com/sites/IntranetInstitucional/SitePages/Conoce-las-principales-actividades-de-la-OAJ.aspx</t>
    </r>
  </si>
  <si>
    <t>La OCI evidencia documento con actualización del Código de Integridad del Ministerio del Deporte, incluyendo la Empatia, así como presentación  para aprobación del Comité Institucional de Gestión y Desempeño en la sesión del 20 de diciembre de 2023. Por la forma de calculo del indicador se da cumplimiento del 100% sin embargo, se observa que se llevó a cabo de forma extempóranea, sin que se evidencie reprogramación de la fecha de cumplimiento prevista en la planeación inicial del PAAC.
Adicionalmente, recomienda realizar la divulgación de la actualización en la Intranet, para conocimiento de los funcionarios y contratistas, así como realizar la actualización en la página web de la entidad https://www.mindeporte.gov.co/mindeporte/quienes-somos/dependencias/dependencia-secretaria-general/grupo-interno-trabajo-talento-humano/codigo-integridad y ajustar el curso dispobible en la Escuela Virtual del Deporte</t>
  </si>
  <si>
    <r>
      <t>La OCI evidencia "</t>
    </r>
    <r>
      <rPr>
        <i/>
        <sz val="11"/>
        <rFont val="Calibri"/>
        <family val="2"/>
        <scheme val="minor"/>
      </rPr>
      <t>INFORME - OCID. PLAN ANTICORRUPCIÓN Y DE ATENCIÓN AL CIUDADANO 2023. PROCESOS DISCIPLINARIOS – CONFLICTO DE INTERESES</t>
    </r>
    <r>
      <rPr>
        <sz val="11"/>
        <rFont val="Calibri"/>
        <family val="2"/>
        <scheme val="minor"/>
      </rPr>
      <t>", en donde se informa que se tienen 5 procesos activos que datan de la vigencia 2022 relacionados con posibles hechos de conflicto de intereses, para un 1.7% de los procesos activos</t>
    </r>
  </si>
  <si>
    <r>
      <t xml:space="preserve">Se evidencia segundo informe </t>
    </r>
    <r>
      <rPr>
        <i/>
        <sz val="11"/>
        <rFont val="Calibri"/>
        <family val="2"/>
        <scheme val="minor"/>
      </rPr>
      <t xml:space="preserve"> Curso Taller Lúdico de Integridad 2023, </t>
    </r>
    <r>
      <rPr>
        <sz val="11"/>
        <rFont val="Calibri"/>
        <family val="2"/>
        <scheme val="minor"/>
      </rPr>
      <t>ofertado en la plataforma Escuela Virtual del Deporte EVD, de 50 matriculados 6 son contratistas del Ministerio y 19 funcionarios, para un total de 25 colaboradores de la entidad.
Dada la forma de calculo del indicador se tiene cumplimiento del 100%, sin embargo, se recomienda fortalecer la estrategia de promoción e inventivo a la realización dado el bajo porcentaje de participación de contratistas persona natural (6 de 1027) y asignar un indicador que mida la efectividad del cumplimiento del propósito de la acción puesto que no es posible determinar de los colabores inscritos cuantos aprobaron el curso.</t>
    </r>
  </si>
  <si>
    <r>
      <t xml:space="preserve">Se evidencia segundo informe </t>
    </r>
    <r>
      <rPr>
        <i/>
        <sz val="11"/>
        <rFont val="Calibri"/>
        <family val="2"/>
        <scheme val="minor"/>
      </rPr>
      <t xml:space="preserve"> Curso Conflicto de Intereses 2023</t>
    </r>
    <r>
      <rPr>
        <sz val="11"/>
        <rFont val="Calibri"/>
        <family val="2"/>
        <scheme val="minor"/>
      </rPr>
      <t>, ofertado en la plataforma Escuela Virtual del Deporte EVD, de 52 matriculados 9 son contratistas del Ministerio y 17 funcionarios, para un total de 26 colaboradores de la entidad.
Dada la forma de calculo del indicador se tiene cumplimiento de 26 colaboradores de un total de 1186, que se inscribieron al curso; no es posible determinar de estos cuantos aprobaron. Se recomienda fortalecer la estrategia de promoción e inventivo a la realización dado el bajo porcentaje de participación de contratistas y funcionarios</t>
    </r>
  </si>
  <si>
    <t>(% no tiene en cuenta la actividad 6.1.8, por estar indeterminada)</t>
  </si>
  <si>
    <t>92,34%</t>
  </si>
  <si>
    <t>En el Link (https://www.mindeporte.gov.co/atencion-servicio-ciudadania/politica-institucional-atencion-servicio-ciudadania/informes-gestion-servicio-integral-al-ciudadano/informe-gestion-servicio-al-ciudadano-2023) se evidencia el inform correspondiente al tercer cuatrimestre de 2023, con lo cual se cumple con los cuatro informes. En este ultimo se observa la disminución en la percepción de los ciuddanos de 1%.</t>
  </si>
  <si>
    <t>Se evidencia la matriz de activos de información actualizada y publicada en la web del Ministerio del Deporte (https://www.mindeporte.gov.co/mindeporte/inventario-informacion). Se da cumplimiento a la actividad propuesta inicalmente en el PAAC 2023.</t>
  </si>
  <si>
    <t>Se evidencia el informe de segundo semestre 2023 seguimiemto a la implementación del PINAR 2023 y al PGD 2023.</t>
  </si>
  <si>
    <t>Se evidencia la encuesta de percepción a los ciudadanos sobre la transparencia y acceso a la información pública del Ministerio del Deporte, sin embargo, se recomienda enviar como soporte de cumplimiento los resultados de la aplicación de la misma, ya que el link nos envia al acceso a la encuesta.</t>
  </si>
  <si>
    <t>De acuerdo con los seguimiento realizados a la matriz ITA, se deben cumplir por parte del Ministerio del Deporte un total de 232 items, y se estan cumpliendo en su totalidad 185, parcialmente 29 y 18 no se estan cumpliendo. Lo que nos indica que se tiene un avance del 92,34%.</t>
  </si>
  <si>
    <t>Se adjunta el link donde se ubica el Informe de seguimiento al cumplimiento del cargue de la información en transparencia del Ministerio del Deporte correspondiente al tercer cuatrimestre de 2024. Es la misma evidencia de la actividad anterior, se recomienda verificar las actividades para dar cumplimeitno mediante evidencias independientes y que den fe del cumplimiento de cada una de las metas e indicadores.</t>
  </si>
  <si>
    <t>Se evidencia informe INDICADORES PLAN DE SEGURIDAD DE LA INFORMACIÓN</t>
  </si>
  <si>
    <t>Se evidencia informe consolidado de seguimiento del PGD en el cual se detalla el proceso de articulación del archivo de gestión, para realizar la transferencias primarias al archivo central vigencia 2023.
https://coldeportes.sharepoint.com/:b:/r/sites/oficinaasesoraplaneacion/Documentos%20compartidos/OAP/2.%20GIT%20Planeaci%C3%B3n%20y%20Gesti%C3%B3n/Vigencia%202023/09.%20PAAC_2023/3.%20Tercer%20seguimiento%20Plan%20Anticorrupci%C3%B3n%20y%20Atenci%C3%B3n%20al%20Ciudadano_2023/5.%20Transparencia/SUBCOMPONENTE%203/INFORME%20%20PGD_2do%20SEMESTRE.pdf?csf=1&amp;web=1&amp;e=rBUzvn</t>
  </si>
  <si>
    <t>Se evidencian los tres reportes de los criterios de accesibilidad a la página web del Ministero del Deporte, dando cumplimiento a la meta y al indicador propuesto en el PAAC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</si>
</sst>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sz val="10"/>
      <color rgb="FF000000"/>
      <name val="Times New Roman"/>
      <family val="1"/>
    </font>
    <font>
      <b/>
      <sz val="10"/>
      <color theme="1"/>
      <name val="Calibri"/>
      <family val="2"/>
      <scheme val="minor"/>
    </font>
    <font>
      <sz val="10"/>
      <color theme="1"/>
      <name val="Calibri"/>
      <family val="2"/>
      <scheme val="minor"/>
    </font>
    <font>
      <b/>
      <sz val="9"/>
      <color theme="1"/>
      <name val="Arial"/>
      <family val="2"/>
    </font>
    <font>
      <sz val="12"/>
      <color theme="1"/>
      <name val="Calibri"/>
      <family val="2"/>
      <scheme val="minor"/>
    </font>
    <font>
      <sz val="12"/>
      <name val="Calibri"/>
      <family val="2"/>
      <scheme val="minor"/>
    </font>
    <font>
      <b/>
      <sz val="11"/>
      <color rgb="FF231F20"/>
      <name val="Calibri"/>
      <family val="2"/>
      <scheme val="minor"/>
    </font>
    <font>
      <sz val="11"/>
      <name val="Calibri"/>
      <family val="2"/>
      <scheme val="minor"/>
    </font>
    <font>
      <b/>
      <sz val="12"/>
      <color rgb="FF231F20"/>
      <name val="Calibri"/>
      <family val="2"/>
      <scheme val="minor"/>
    </font>
    <font>
      <b/>
      <sz val="14"/>
      <color rgb="FF231F20"/>
      <name val="Calibri"/>
      <family val="2"/>
      <scheme val="minor"/>
    </font>
    <font>
      <b/>
      <sz val="12"/>
      <color rgb="FF000000"/>
      <name val="Calibri"/>
      <family val="2"/>
      <scheme val="minor"/>
    </font>
    <font>
      <u/>
      <sz val="11"/>
      <color theme="10"/>
      <name val="Calibri"/>
      <family val="2"/>
      <scheme val="minor"/>
    </font>
    <font>
      <b/>
      <sz val="10"/>
      <color rgb="FF000000"/>
      <name val="Calibri"/>
      <family val="2"/>
      <scheme val="minor"/>
    </font>
    <font>
      <sz val="10"/>
      <color rgb="FF000000"/>
      <name val="Calibri"/>
      <family val="2"/>
      <scheme val="minor"/>
    </font>
    <font>
      <sz val="12"/>
      <color rgb="FF000000"/>
      <name val="Calibri"/>
      <family val="2"/>
      <scheme val="minor"/>
    </font>
    <font>
      <b/>
      <sz val="9"/>
      <color rgb="FF000000"/>
      <name val="Arial"/>
      <family val="2"/>
    </font>
    <font>
      <sz val="9"/>
      <color rgb="FF000000"/>
      <name val="Arial"/>
      <family val="2"/>
    </font>
    <font>
      <b/>
      <sz val="10"/>
      <color rgb="FF231F20"/>
      <name val="Calibri"/>
      <family val="2"/>
      <scheme val="minor"/>
    </font>
    <font>
      <sz val="10"/>
      <color rgb="FF231F20"/>
      <name val="Calibri"/>
      <family val="2"/>
      <scheme val="minor"/>
    </font>
    <font>
      <sz val="11"/>
      <color theme="1"/>
      <name val="Calibri"/>
      <family val="2"/>
      <scheme val="minor"/>
    </font>
    <font>
      <sz val="11"/>
      <name val="Calibri"/>
      <family val="2"/>
    </font>
    <font>
      <i/>
      <sz val="11"/>
      <color indexed="8"/>
      <name val="Calibri"/>
      <family val="2"/>
    </font>
    <font>
      <b/>
      <sz val="12"/>
      <color rgb="FF000000"/>
      <name val="Calibri"/>
      <family val="2"/>
    </font>
    <font>
      <b/>
      <sz val="12"/>
      <color indexed="8"/>
      <name val="Calibri"/>
      <family val="2"/>
    </font>
    <font>
      <b/>
      <u/>
      <sz val="12"/>
      <color indexed="8"/>
      <name val="Calibri"/>
      <family val="2"/>
    </font>
    <font>
      <sz val="11"/>
      <color rgb="FF000000"/>
      <name val="Calibri"/>
      <family val="2"/>
    </font>
    <font>
      <u/>
      <sz val="11"/>
      <color indexed="8"/>
      <name val="Calibri"/>
      <family val="2"/>
    </font>
    <font>
      <b/>
      <sz val="12"/>
      <color indexed="8"/>
      <name val="Calibri"/>
      <family val="2"/>
      <scheme val="minor"/>
    </font>
    <font>
      <b/>
      <sz val="12"/>
      <color theme="1"/>
      <name val="Calibri"/>
      <family val="2"/>
      <scheme val="minor"/>
    </font>
    <font>
      <sz val="11"/>
      <color indexed="8"/>
      <name val="Calibri"/>
      <family val="2"/>
    </font>
    <font>
      <sz val="10"/>
      <color rgb="FF000000"/>
      <name val="Calibri"/>
      <family val="2"/>
    </font>
    <font>
      <sz val="11"/>
      <color rgb="FFC00000"/>
      <name val="Calibri"/>
      <family val="2"/>
      <scheme val="minor"/>
    </font>
    <font>
      <sz val="11"/>
      <color theme="4"/>
      <name val="Calibri"/>
      <family val="2"/>
      <scheme val="minor"/>
    </font>
    <font>
      <b/>
      <sz val="12"/>
      <color rgb="FF000000"/>
      <name val="Calibri"/>
      <family val="2"/>
    </font>
    <font>
      <b/>
      <u/>
      <sz val="12"/>
      <color rgb="FF000000"/>
      <name val="Calibri"/>
      <family val="2"/>
    </font>
    <font>
      <sz val="11"/>
      <color rgb="FF000000"/>
      <name val="Calibri"/>
      <family val="2"/>
      <scheme val="minor"/>
    </font>
    <font>
      <i/>
      <sz val="11"/>
      <color rgb="FF000000"/>
      <name val="Calibri"/>
      <family val="2"/>
    </font>
    <font>
      <sz val="11"/>
      <color rgb="FF000000"/>
      <name val="Calibri"/>
      <family val="2"/>
    </font>
    <font>
      <b/>
      <sz val="11"/>
      <color rgb="FF000000"/>
      <name val="Calibri"/>
      <family val="2"/>
    </font>
    <font>
      <b/>
      <sz val="11"/>
      <color rgb="FF000000"/>
      <name val="Calibri"/>
      <family val="2"/>
      <scheme val="minor"/>
    </font>
    <font>
      <i/>
      <sz val="11"/>
      <color theme="1"/>
      <name val="Calibri"/>
      <family val="2"/>
      <scheme val="minor"/>
    </font>
    <font>
      <sz val="8"/>
      <name val="Calibri"/>
      <family val="2"/>
      <scheme val="minor"/>
    </font>
    <font>
      <sz val="11"/>
      <color rgb="FFFF0000"/>
      <name val="Calibri"/>
      <family val="2"/>
      <scheme val="minor"/>
    </font>
    <font>
      <sz val="11"/>
      <color rgb="FF000000"/>
      <name val="Calibri"/>
      <family val="2"/>
      <scheme val="minor"/>
    </font>
    <font>
      <sz val="11"/>
      <color rgb="FF000000"/>
      <name val="Calibri"/>
      <family val="2"/>
    </font>
    <font>
      <i/>
      <sz val="11"/>
      <name val="Calibri"/>
      <family val="2"/>
      <scheme val="minor"/>
    </font>
    <font>
      <i/>
      <sz val="11"/>
      <name val="Calibri"/>
      <family val="2"/>
    </font>
    <font>
      <sz val="11"/>
      <name val="Calibri"/>
      <family val="2"/>
      <charset val="1"/>
    </font>
    <font>
      <u/>
      <sz val="12"/>
      <color rgb="FF000000"/>
      <name val="Calibri"/>
      <family val="2"/>
      <scheme val="minor"/>
    </font>
  </fonts>
  <fills count="12">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0000"/>
        <bgColor indexed="64"/>
      </patternFill>
    </fill>
    <fill>
      <patternFill patternType="solid">
        <fgColor theme="6" tint="0.59999389629810485"/>
        <bgColor indexed="64"/>
      </patternFill>
    </fill>
    <fill>
      <patternFill patternType="solid">
        <fgColor theme="2" tint="-9.9978637043366805E-2"/>
        <bgColor indexed="64"/>
      </patternFill>
    </fill>
    <fill>
      <patternFill patternType="solid">
        <fgColor rgb="FFFFFF00"/>
        <bgColor indexed="64"/>
      </patternFill>
    </fill>
  </fills>
  <borders count="6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thin">
        <color rgb="FF000000"/>
      </right>
      <top style="thin">
        <color rgb="FF000000"/>
      </top>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rgb="FF000000"/>
      </bottom>
      <diagonal/>
    </border>
    <border>
      <left/>
      <right style="medium">
        <color indexed="64"/>
      </right>
      <top/>
      <bottom style="thin">
        <color rgb="FF000000"/>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rgb="FF000000"/>
      </top>
      <bottom/>
      <diagonal/>
    </border>
    <border>
      <left style="thin">
        <color indexed="64"/>
      </left>
      <right style="medium">
        <color rgb="FF000000"/>
      </right>
      <top style="medium">
        <color rgb="FF000000"/>
      </top>
      <bottom/>
      <diagonal/>
    </border>
    <border>
      <left/>
      <right style="thin">
        <color indexed="64"/>
      </right>
      <top style="thin">
        <color rgb="FF000000"/>
      </top>
      <bottom/>
      <diagonal/>
    </border>
    <border>
      <left style="thin">
        <color indexed="64"/>
      </left>
      <right style="medium">
        <color rgb="FF000000"/>
      </right>
      <top style="thin">
        <color rgb="FF000000"/>
      </top>
      <bottom/>
      <diagonal/>
    </border>
    <border>
      <left/>
      <right style="thin">
        <color indexed="64"/>
      </right>
      <top style="thin">
        <color indexed="64"/>
      </top>
      <bottom style="thin">
        <color indexed="64"/>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indexed="64"/>
      </right>
      <top style="medium">
        <color rgb="FF000000"/>
      </top>
      <bottom style="thin">
        <color rgb="FF000000"/>
      </bottom>
      <diagonal/>
    </border>
    <border>
      <left style="thin">
        <color indexed="64"/>
      </left>
      <right style="thin">
        <color indexed="64"/>
      </right>
      <top style="medium">
        <color rgb="FF000000"/>
      </top>
      <bottom style="thin">
        <color indexed="64"/>
      </bottom>
      <diagonal/>
    </border>
    <border>
      <left style="medium">
        <color rgb="FF000000"/>
      </left>
      <right style="thin">
        <color rgb="FF000000"/>
      </right>
      <top style="thin">
        <color rgb="FF000000"/>
      </top>
      <bottom style="thin">
        <color rgb="FF000000"/>
      </bottom>
      <diagonal/>
    </border>
    <border>
      <left style="thin">
        <color indexed="64"/>
      </left>
      <right style="medium">
        <color rgb="FF000000"/>
      </right>
      <top style="thin">
        <color indexed="64"/>
      </top>
      <bottom style="thin">
        <color indexed="64"/>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indexed="64"/>
      </right>
      <top style="thin">
        <color rgb="FF000000"/>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style="medium">
        <color rgb="FF000000"/>
      </bottom>
      <diagonal/>
    </border>
    <border>
      <left style="medium">
        <color rgb="FF000000"/>
      </left>
      <right/>
      <top style="medium">
        <color rgb="FF000000"/>
      </top>
      <bottom style="thin">
        <color indexed="64"/>
      </bottom>
      <diagonal/>
    </border>
    <border>
      <left style="thin">
        <color indexed="64"/>
      </left>
      <right/>
      <top style="medium">
        <color rgb="FF000000"/>
      </top>
      <bottom style="thin">
        <color indexed="64"/>
      </bottom>
      <diagonal/>
    </border>
    <border>
      <left/>
      <right style="medium">
        <color rgb="FF000000"/>
      </right>
      <top style="medium">
        <color rgb="FF000000"/>
      </top>
      <bottom style="thin">
        <color indexed="64"/>
      </bottom>
      <diagonal/>
    </border>
    <border>
      <left style="medium">
        <color rgb="FF000000"/>
      </left>
      <right/>
      <top style="thin">
        <color indexed="64"/>
      </top>
      <bottom style="thin">
        <color indexed="64"/>
      </bottom>
      <diagonal/>
    </border>
    <border>
      <left style="medium">
        <color rgb="FF000000"/>
      </left>
      <right/>
      <top style="thin">
        <color indexed="64"/>
      </top>
      <bottom style="medium">
        <color rgb="FF000000"/>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thin">
        <color rgb="FF000000"/>
      </top>
      <bottom/>
      <diagonal/>
    </border>
    <border>
      <left/>
      <right style="thin">
        <color rgb="FF000000"/>
      </right>
      <top style="thin">
        <color rgb="FF000000"/>
      </top>
      <bottom/>
      <diagonal/>
    </border>
    <border>
      <left/>
      <right style="thin">
        <color indexed="64"/>
      </right>
      <top style="medium">
        <color indexed="64"/>
      </top>
      <bottom style="thin">
        <color indexed="64"/>
      </bottom>
      <diagonal/>
    </border>
    <border>
      <left style="thin">
        <color indexed="64"/>
      </left>
      <right style="medium">
        <color indexed="64"/>
      </right>
      <top/>
      <bottom/>
      <diagonal/>
    </border>
  </borders>
  <cellStyleXfs count="4">
    <xf numFmtId="0" fontId="0" fillId="0" borderId="0"/>
    <xf numFmtId="0" fontId="5" fillId="0" borderId="0"/>
    <xf numFmtId="9" fontId="24" fillId="0" borderId="0" applyFont="0" applyFill="0" applyBorder="0" applyAlignment="0" applyProtection="0"/>
    <xf numFmtId="0" fontId="16" fillId="0" borderId="0" applyNumberFormat="0" applyFill="0" applyBorder="0" applyAlignment="0" applyProtection="0"/>
  </cellStyleXfs>
  <cellXfs count="373">
    <xf numFmtId="0" fontId="0" fillId="0" borderId="0" xfId="0"/>
    <xf numFmtId="0" fontId="0" fillId="0" borderId="0" xfId="0" applyAlignment="1">
      <alignment horizontal="center"/>
    </xf>
    <xf numFmtId="0" fontId="0" fillId="0" borderId="0" xfId="0" applyAlignment="1">
      <alignment horizontal="center" vertical="center"/>
    </xf>
    <xf numFmtId="0" fontId="2" fillId="0" borderId="7" xfId="0" applyFont="1" applyBorder="1" applyAlignment="1">
      <alignment horizontal="center" vertical="center"/>
    </xf>
    <xf numFmtId="0" fontId="7" fillId="2" borderId="7"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9" fillId="2" borderId="7" xfId="0" applyFont="1" applyFill="1" applyBorder="1" applyAlignment="1">
      <alignment horizontal="left" vertical="center" wrapText="1"/>
    </xf>
    <xf numFmtId="0" fontId="18" fillId="4" borderId="7" xfId="0" applyFont="1" applyFill="1" applyBorder="1" applyAlignment="1">
      <alignment horizontal="center" vertical="center" wrapText="1"/>
    </xf>
    <xf numFmtId="0" fontId="22" fillId="4" borderId="7" xfId="0" applyFont="1" applyFill="1" applyBorder="1" applyAlignment="1">
      <alignment horizontal="center" vertical="center" wrapText="1"/>
    </xf>
    <xf numFmtId="0" fontId="0" fillId="2" borderId="7" xfId="0" applyFill="1" applyBorder="1" applyAlignment="1">
      <alignment horizontal="left" vertical="center" wrapText="1"/>
    </xf>
    <xf numFmtId="0" fontId="9" fillId="2" borderId="7"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7" xfId="0" applyFont="1" applyFill="1" applyBorder="1" applyAlignment="1">
      <alignment horizontal="center" vertical="center" wrapText="1"/>
    </xf>
    <xf numFmtId="0" fontId="9" fillId="0" borderId="7" xfId="0" applyFont="1" applyBorder="1" applyAlignment="1">
      <alignment horizontal="left" vertical="center" wrapText="1"/>
    </xf>
    <xf numFmtId="0" fontId="9" fillId="0" borderId="7" xfId="0" applyFont="1" applyBorder="1" applyAlignment="1">
      <alignment horizontal="center" vertical="center" wrapText="1"/>
    </xf>
    <xf numFmtId="0" fontId="7" fillId="4" borderId="7" xfId="0" applyFont="1" applyFill="1" applyBorder="1" applyAlignment="1">
      <alignment horizontal="center" vertical="center" wrapText="1"/>
    </xf>
    <xf numFmtId="0" fontId="10" fillId="2" borderId="7" xfId="0" applyFont="1" applyFill="1" applyBorder="1" applyAlignment="1">
      <alignment horizontal="left" vertical="center" wrapText="1"/>
    </xf>
    <xf numFmtId="0" fontId="10" fillId="2" borderId="7"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7" xfId="0" applyFont="1" applyFill="1" applyBorder="1" applyAlignment="1">
      <alignment horizontal="center" vertical="center"/>
    </xf>
    <xf numFmtId="0" fontId="0" fillId="4" borderId="7" xfId="0" applyFill="1" applyBorder="1" applyAlignment="1">
      <alignment horizontal="center" vertical="center" wrapText="1"/>
    </xf>
    <xf numFmtId="0" fontId="17" fillId="4" borderId="7" xfId="0" applyFont="1" applyFill="1" applyBorder="1" applyAlignment="1">
      <alignment horizontal="center" vertical="center" wrapText="1"/>
    </xf>
    <xf numFmtId="0" fontId="6" fillId="4" borderId="7" xfId="0" applyFont="1" applyFill="1" applyBorder="1" applyAlignment="1">
      <alignment horizontal="center" vertical="center" wrapText="1"/>
    </xf>
    <xf numFmtId="0" fontId="8" fillId="4" borderId="7" xfId="0" applyFont="1" applyFill="1" applyBorder="1" applyAlignment="1">
      <alignment horizontal="center" vertical="center" wrapText="1"/>
    </xf>
    <xf numFmtId="0" fontId="0" fillId="2" borderId="7" xfId="0" applyFill="1" applyBorder="1" applyAlignment="1">
      <alignment horizontal="center" vertical="center" wrapText="1"/>
    </xf>
    <xf numFmtId="0" fontId="6" fillId="4" borderId="7"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wrapText="1"/>
    </xf>
    <xf numFmtId="14" fontId="9" fillId="0" borderId="13" xfId="0" applyNumberFormat="1" applyFont="1" applyBorder="1" applyAlignment="1">
      <alignment horizontal="center" vertical="center" wrapText="1"/>
    </xf>
    <xf numFmtId="14" fontId="9" fillId="2" borderId="13" xfId="0" applyNumberFormat="1" applyFont="1" applyFill="1" applyBorder="1" applyAlignment="1">
      <alignment horizontal="center" vertical="center" wrapText="1"/>
    </xf>
    <xf numFmtId="14" fontId="10" fillId="2" borderId="13" xfId="0" applyNumberFormat="1" applyFont="1" applyFill="1" applyBorder="1" applyAlignment="1">
      <alignment horizontal="center" vertical="center" wrapText="1"/>
    </xf>
    <xf numFmtId="0" fontId="18" fillId="4" borderId="15" xfId="0" applyFont="1" applyFill="1" applyBorder="1" applyAlignment="1">
      <alignment horizontal="center" vertical="center" wrapText="1"/>
    </xf>
    <xf numFmtId="0" fontId="9" fillId="0" borderId="15" xfId="0" applyFont="1" applyBorder="1" applyAlignment="1">
      <alignment horizontal="left" vertical="center" wrapText="1"/>
    </xf>
    <xf numFmtId="0" fontId="9" fillId="0" borderId="15" xfId="0" applyFont="1" applyBorder="1" applyAlignment="1">
      <alignment horizontal="center" vertical="center" wrapText="1"/>
    </xf>
    <xf numFmtId="14" fontId="9" fillId="0" borderId="16" xfId="0" applyNumberFormat="1" applyFont="1" applyBorder="1" applyAlignment="1">
      <alignment horizontal="center" vertical="center" wrapText="1"/>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wrapText="1"/>
    </xf>
    <xf numFmtId="14" fontId="0" fillId="2" borderId="13" xfId="0" applyNumberFormat="1" applyFill="1" applyBorder="1" applyAlignment="1">
      <alignment horizontal="center" vertical="center" wrapText="1"/>
    </xf>
    <xf numFmtId="14" fontId="12" fillId="2" borderId="13" xfId="0" applyNumberFormat="1" applyFont="1" applyFill="1" applyBorder="1" applyAlignment="1">
      <alignment horizontal="center" vertical="center" wrapText="1"/>
    </xf>
    <xf numFmtId="0" fontId="6" fillId="4" borderId="15" xfId="0" applyFont="1" applyFill="1" applyBorder="1" applyAlignment="1">
      <alignment horizontal="center" vertical="center"/>
    </xf>
    <xf numFmtId="0" fontId="0" fillId="2" borderId="15" xfId="0" applyFill="1" applyBorder="1" applyAlignment="1">
      <alignment horizontal="center" vertical="center" wrapText="1"/>
    </xf>
    <xf numFmtId="14" fontId="0" fillId="2" borderId="16" xfId="0" applyNumberFormat="1" applyFill="1" applyBorder="1" applyAlignment="1">
      <alignment horizontal="center" vertical="center" wrapText="1"/>
    </xf>
    <xf numFmtId="14" fontId="7" fillId="2" borderId="13" xfId="0" applyNumberFormat="1" applyFont="1" applyFill="1" applyBorder="1" applyAlignment="1">
      <alignment horizontal="center" vertical="center" wrapText="1"/>
    </xf>
    <xf numFmtId="0" fontId="8" fillId="4" borderId="15" xfId="0" applyFont="1" applyFill="1" applyBorder="1" applyAlignment="1">
      <alignment horizontal="center" vertical="center" wrapText="1"/>
    </xf>
    <xf numFmtId="0" fontId="2" fillId="0" borderId="17" xfId="0" applyFont="1" applyBorder="1" applyAlignment="1">
      <alignment horizontal="center" vertical="center"/>
    </xf>
    <xf numFmtId="0" fontId="6" fillId="2" borderId="17" xfId="0" applyFont="1" applyFill="1" applyBorder="1" applyAlignment="1">
      <alignment horizontal="center" vertical="center" wrapText="1"/>
    </xf>
    <xf numFmtId="0" fontId="6" fillId="2" borderId="17" xfId="0" applyFont="1" applyFill="1" applyBorder="1" applyAlignment="1">
      <alignment horizontal="center" vertical="center"/>
    </xf>
    <xf numFmtId="0" fontId="19" fillId="4" borderId="6" xfId="0" applyFont="1" applyFill="1" applyBorder="1" applyAlignment="1" applyProtection="1">
      <alignment horizontal="center" vertical="center" wrapText="1"/>
      <protection locked="0"/>
    </xf>
    <xf numFmtId="0" fontId="9" fillId="2" borderId="6"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19" fillId="4" borderId="20" xfId="0" applyFont="1" applyFill="1" applyBorder="1" applyAlignment="1" applyProtection="1">
      <alignment horizontal="center" vertical="center" wrapText="1"/>
      <protection locked="0"/>
    </xf>
    <xf numFmtId="14" fontId="9" fillId="2" borderId="21" xfId="0" applyNumberFormat="1" applyFont="1" applyFill="1" applyBorder="1" applyAlignment="1">
      <alignment horizontal="center" vertical="center" wrapText="1"/>
    </xf>
    <xf numFmtId="0" fontId="19" fillId="4" borderId="22" xfId="0" applyFont="1" applyFill="1" applyBorder="1" applyAlignment="1" applyProtection="1">
      <alignment horizontal="center" vertical="center" wrapText="1"/>
      <protection locked="0"/>
    </xf>
    <xf numFmtId="0" fontId="19" fillId="4" borderId="23" xfId="0" applyFont="1" applyFill="1" applyBorder="1" applyAlignment="1" applyProtection="1">
      <alignment horizontal="center" vertical="center" wrapText="1"/>
      <protection locked="0"/>
    </xf>
    <xf numFmtId="0" fontId="9" fillId="2" borderId="23" xfId="0" applyFont="1" applyFill="1" applyBorder="1" applyAlignment="1">
      <alignment horizontal="left" vertical="center" wrapText="1"/>
    </xf>
    <xf numFmtId="0" fontId="9" fillId="2" borderId="23" xfId="0" applyFont="1" applyFill="1" applyBorder="1" applyAlignment="1">
      <alignment horizontal="center" vertical="center" wrapText="1"/>
    </xf>
    <xf numFmtId="14" fontId="9" fillId="2" borderId="24" xfId="0" applyNumberFormat="1"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5" xfId="0" applyFont="1" applyFill="1" applyBorder="1" applyAlignment="1">
      <alignment horizontal="center" vertical="center" wrapText="1"/>
    </xf>
    <xf numFmtId="14" fontId="7" fillId="4" borderId="13" xfId="0" applyNumberFormat="1" applyFont="1" applyFill="1" applyBorder="1" applyAlignment="1">
      <alignment horizontal="center" vertical="center" wrapText="1"/>
    </xf>
    <xf numFmtId="14" fontId="9" fillId="4" borderId="13" xfId="0" applyNumberFormat="1" applyFont="1" applyFill="1" applyBorder="1" applyAlignment="1">
      <alignment horizontal="center" vertical="center" wrapText="1"/>
    </xf>
    <xf numFmtId="0" fontId="18" fillId="4" borderId="12" xfId="0" applyFont="1" applyFill="1" applyBorder="1" applyAlignment="1">
      <alignment horizontal="center" vertical="center" wrapText="1"/>
    </xf>
    <xf numFmtId="0" fontId="22" fillId="4" borderId="12" xfId="0" applyFont="1" applyFill="1" applyBorder="1" applyAlignment="1">
      <alignment horizontal="center" vertical="center" wrapText="1"/>
    </xf>
    <xf numFmtId="0" fontId="18" fillId="4" borderId="14" xfId="0" applyFont="1" applyFill="1" applyBorder="1" applyAlignment="1">
      <alignment horizontal="center" vertical="center" wrapText="1"/>
    </xf>
    <xf numFmtId="9" fontId="0" fillId="0" borderId="6" xfId="0" applyNumberFormat="1" applyBorder="1" applyAlignment="1">
      <alignment horizontal="center" vertical="center"/>
    </xf>
    <xf numFmtId="0" fontId="0" fillId="0" borderId="6" xfId="0" applyBorder="1" applyAlignment="1">
      <alignment horizontal="center" vertical="center" wrapText="1"/>
    </xf>
    <xf numFmtId="0" fontId="0" fillId="0" borderId="6" xfId="0" applyBorder="1" applyAlignment="1">
      <alignment vertical="top" wrapText="1"/>
    </xf>
    <xf numFmtId="9" fontId="0" fillId="0" borderId="23" xfId="0" applyNumberFormat="1" applyBorder="1" applyAlignment="1">
      <alignment horizontal="center" vertical="center"/>
    </xf>
    <xf numFmtId="0" fontId="0" fillId="0" borderId="27" xfId="0" applyBorder="1"/>
    <xf numFmtId="0" fontId="0" fillId="0" borderId="27" xfId="0" applyBorder="1" applyAlignment="1">
      <alignment horizontal="center" vertical="center"/>
    </xf>
    <xf numFmtId="0" fontId="6" fillId="2" borderId="6" xfId="0" applyFont="1" applyFill="1" applyBorder="1" applyAlignment="1">
      <alignment horizontal="center" vertical="center" wrapText="1"/>
    </xf>
    <xf numFmtId="0" fontId="0" fillId="0" borderId="6" xfId="0" applyBorder="1"/>
    <xf numFmtId="0" fontId="6" fillId="6" borderId="6" xfId="0" applyFont="1" applyFill="1" applyBorder="1" applyAlignment="1">
      <alignment horizontal="center" vertical="center" wrapText="1"/>
    </xf>
    <xf numFmtId="0" fontId="6" fillId="6" borderId="21" xfId="0" applyFont="1" applyFill="1" applyBorder="1" applyAlignment="1">
      <alignment horizontal="center" vertical="center" wrapText="1"/>
    </xf>
    <xf numFmtId="0" fontId="0" fillId="0" borderId="6" xfId="0" applyBorder="1" applyAlignment="1">
      <alignment horizontal="center" vertical="top" wrapText="1"/>
    </xf>
    <xf numFmtId="9" fontId="0" fillId="2" borderId="6" xfId="0" applyNumberFormat="1" applyFill="1" applyBorder="1" applyAlignment="1">
      <alignment horizontal="center" vertical="center"/>
    </xf>
    <xf numFmtId="0" fontId="0" fillId="2" borderId="6" xfId="0" applyFill="1" applyBorder="1" applyAlignment="1">
      <alignment horizontal="center" vertical="center" wrapText="1"/>
    </xf>
    <xf numFmtId="14" fontId="0" fillId="0" borderId="6" xfId="0" applyNumberFormat="1" applyBorder="1" applyAlignment="1">
      <alignment horizontal="center" vertical="center"/>
    </xf>
    <xf numFmtId="14" fontId="0" fillId="7" borderId="6" xfId="0" applyNumberFormat="1" applyFill="1" applyBorder="1"/>
    <xf numFmtId="0" fontId="0" fillId="2" borderId="6" xfId="0" applyFill="1" applyBorder="1" applyAlignment="1">
      <alignment horizontal="center" vertical="top" wrapText="1"/>
    </xf>
    <xf numFmtId="0" fontId="0" fillId="2" borderId="6" xfId="0" applyFill="1" applyBorder="1" applyAlignment="1">
      <alignment vertical="center" wrapText="1"/>
    </xf>
    <xf numFmtId="14" fontId="0" fillId="8" borderId="6" xfId="0" applyNumberFormat="1" applyFill="1" applyBorder="1"/>
    <xf numFmtId="14" fontId="0" fillId="0" borderId="6" xfId="0" applyNumberFormat="1" applyBorder="1"/>
    <xf numFmtId="14" fontId="0" fillId="0" borderId="23" xfId="0" applyNumberFormat="1" applyBorder="1" applyAlignment="1">
      <alignment horizontal="center" vertical="center"/>
    </xf>
    <xf numFmtId="0" fontId="0" fillId="0" borderId="23" xfId="0" applyBorder="1" applyAlignment="1">
      <alignment vertical="top" wrapText="1"/>
    </xf>
    <xf numFmtId="0" fontId="0" fillId="0" borderId="23" xfId="0" applyBorder="1"/>
    <xf numFmtId="0" fontId="0" fillId="0" borderId="6" xfId="0" applyBorder="1" applyAlignment="1">
      <alignment horizontal="center" vertical="center"/>
    </xf>
    <xf numFmtId="9" fontId="24" fillId="0" borderId="23" xfId="2" applyFont="1" applyFill="1" applyBorder="1" applyAlignment="1">
      <alignment horizontal="center" vertical="center"/>
    </xf>
    <xf numFmtId="0" fontId="16" fillId="0" borderId="23" xfId="3" applyFill="1" applyBorder="1" applyAlignment="1">
      <alignment vertical="center" wrapText="1"/>
    </xf>
    <xf numFmtId="0" fontId="2" fillId="0" borderId="6" xfId="0" applyFont="1" applyBorder="1" applyAlignment="1">
      <alignment horizontal="center" vertical="center"/>
    </xf>
    <xf numFmtId="0" fontId="6" fillId="6" borderId="6" xfId="0" applyFont="1" applyFill="1" applyBorder="1" applyAlignment="1">
      <alignment horizontal="center" vertical="center"/>
    </xf>
    <xf numFmtId="0" fontId="2" fillId="6" borderId="6" xfId="0" applyFont="1" applyFill="1" applyBorder="1" applyAlignment="1">
      <alignment horizontal="center" vertical="center"/>
    </xf>
    <xf numFmtId="9" fontId="30" fillId="0" borderId="6" xfId="0" applyNumberFormat="1" applyFont="1" applyBorder="1" applyAlignment="1">
      <alignment horizontal="center" vertical="center" wrapText="1"/>
    </xf>
    <xf numFmtId="0" fontId="30" fillId="0" borderId="6" xfId="0" applyFont="1" applyBorder="1" applyAlignment="1">
      <alignment vertical="center" wrapText="1"/>
    </xf>
    <xf numFmtId="14" fontId="9" fillId="7" borderId="6" xfId="0" applyNumberFormat="1" applyFont="1" applyFill="1" applyBorder="1" applyAlignment="1">
      <alignment horizontal="center" vertical="center" wrapText="1"/>
    </xf>
    <xf numFmtId="9" fontId="0" fillId="2" borderId="6" xfId="0" applyNumberFormat="1" applyFill="1" applyBorder="1" applyAlignment="1">
      <alignment horizontal="center" vertical="center" wrapText="1"/>
    </xf>
    <xf numFmtId="0" fontId="0" fillId="2" borderId="6" xfId="0" applyFill="1" applyBorder="1" applyAlignment="1">
      <alignment horizontal="justify" vertical="top" wrapText="1"/>
    </xf>
    <xf numFmtId="9" fontId="30" fillId="0" borderId="23" xfId="0" applyNumberFormat="1" applyFont="1" applyBorder="1" applyAlignment="1">
      <alignment horizontal="center" vertical="center" wrapText="1"/>
    </xf>
    <xf numFmtId="0" fontId="30" fillId="0" borderId="23" xfId="0" applyFont="1" applyBorder="1" applyAlignment="1">
      <alignment vertical="center" wrapText="1"/>
    </xf>
    <xf numFmtId="9" fontId="0" fillId="2" borderId="23" xfId="0" applyNumberFormat="1" applyFill="1" applyBorder="1" applyAlignment="1">
      <alignment horizontal="center" vertical="center"/>
    </xf>
    <xf numFmtId="0" fontId="0" fillId="2" borderId="23" xfId="0" applyFill="1" applyBorder="1" applyAlignment="1">
      <alignment horizontal="justify" vertical="center" wrapText="1"/>
    </xf>
    <xf numFmtId="0" fontId="32" fillId="2" borderId="6" xfId="0" applyFont="1" applyFill="1" applyBorder="1" applyAlignment="1" applyProtection="1">
      <alignment horizontal="center" vertical="center" wrapText="1"/>
      <protection locked="0"/>
    </xf>
    <xf numFmtId="0" fontId="33" fillId="2" borderId="6" xfId="0" applyFont="1" applyFill="1" applyBorder="1" applyAlignment="1" applyProtection="1">
      <alignment horizontal="center" vertical="center" wrapText="1"/>
      <protection locked="0"/>
    </xf>
    <xf numFmtId="10" fontId="0" fillId="2" borderId="6" xfId="0" applyNumberFormat="1" applyFill="1" applyBorder="1" applyAlignment="1">
      <alignment horizontal="center" vertical="center" wrapText="1"/>
    </xf>
    <xf numFmtId="0" fontId="0" fillId="2" borderId="6" xfId="0" applyFill="1" applyBorder="1" applyAlignment="1">
      <alignment horizontal="left" vertical="center" wrapText="1"/>
    </xf>
    <xf numFmtId="10" fontId="0" fillId="2" borderId="6" xfId="0" applyNumberFormat="1" applyFill="1" applyBorder="1" applyAlignment="1">
      <alignment horizontal="center" vertical="center"/>
    </xf>
    <xf numFmtId="0" fontId="0" fillId="0" borderId="6" xfId="0" applyBorder="1" applyAlignment="1">
      <alignment horizontal="left" vertical="top" wrapText="1"/>
    </xf>
    <xf numFmtId="9" fontId="24" fillId="0" borderId="6" xfId="2" applyFont="1" applyFill="1" applyBorder="1" applyAlignment="1">
      <alignment horizontal="center" vertical="center"/>
    </xf>
    <xf numFmtId="0" fontId="32" fillId="6" borderId="31" xfId="0" applyFont="1" applyFill="1" applyBorder="1" applyAlignment="1" applyProtection="1">
      <alignment horizontal="center" vertical="center" wrapText="1"/>
      <protection locked="0"/>
    </xf>
    <xf numFmtId="0" fontId="33" fillId="6" borderId="32" xfId="0" applyFont="1" applyFill="1" applyBorder="1" applyAlignment="1" applyProtection="1">
      <alignment horizontal="center" vertical="center" wrapText="1"/>
      <protection locked="0"/>
    </xf>
    <xf numFmtId="9" fontId="0" fillId="0" borderId="7" xfId="0" applyNumberFormat="1" applyBorder="1" applyAlignment="1">
      <alignment horizontal="center" vertical="center"/>
    </xf>
    <xf numFmtId="0" fontId="0" fillId="0" borderId="7" xfId="0" applyBorder="1" applyAlignment="1">
      <alignment horizontal="center" vertical="center" wrapText="1"/>
    </xf>
    <xf numFmtId="9" fontId="0" fillId="0" borderId="33" xfId="0" applyNumberFormat="1" applyBorder="1" applyAlignment="1">
      <alignment horizontal="center" vertical="center"/>
    </xf>
    <xf numFmtId="0" fontId="0" fillId="0" borderId="6" xfId="0" applyBorder="1" applyAlignment="1">
      <alignment vertical="center" wrapText="1"/>
    </xf>
    <xf numFmtId="0" fontId="30" fillId="0" borderId="7" xfId="0" applyFont="1" applyBorder="1" applyAlignment="1">
      <alignment horizontal="center" vertical="center" wrapText="1"/>
    </xf>
    <xf numFmtId="0" fontId="0" fillId="0" borderId="6" xfId="0" applyBorder="1" applyAlignment="1">
      <alignment horizontal="left" vertical="center" wrapText="1"/>
    </xf>
    <xf numFmtId="9" fontId="30" fillId="2" borderId="7" xfId="0" applyNumberFormat="1" applyFont="1" applyFill="1" applyBorder="1" applyAlignment="1">
      <alignment horizontal="center" vertical="center" wrapText="1"/>
    </xf>
    <xf numFmtId="0" fontId="30" fillId="2" borderId="7" xfId="0" applyFont="1" applyFill="1" applyBorder="1" applyAlignment="1">
      <alignment horizontal="center" vertical="center" wrapText="1"/>
    </xf>
    <xf numFmtId="9" fontId="0" fillId="2" borderId="7" xfId="0" applyNumberFormat="1" applyFill="1" applyBorder="1" applyAlignment="1">
      <alignment horizontal="center" vertical="center"/>
    </xf>
    <xf numFmtId="0" fontId="0" fillId="0" borderId="7" xfId="0" applyBorder="1" applyAlignment="1">
      <alignment wrapText="1"/>
    </xf>
    <xf numFmtId="0" fontId="0" fillId="0" borderId="7" xfId="0" applyBorder="1" applyAlignment="1">
      <alignment vertical="center" wrapText="1"/>
    </xf>
    <xf numFmtId="9" fontId="12" fillId="2" borderId="33" xfId="0" applyNumberFormat="1" applyFont="1" applyFill="1" applyBorder="1" applyAlignment="1">
      <alignment horizontal="center" vertical="center"/>
    </xf>
    <xf numFmtId="9" fontId="30" fillId="2" borderId="7" xfId="0" applyNumberFormat="1" applyFont="1" applyFill="1" applyBorder="1" applyAlignment="1">
      <alignment horizontal="center" vertical="center"/>
    </xf>
    <xf numFmtId="9" fontId="0" fillId="2" borderId="33" xfId="0" applyNumberFormat="1" applyFill="1" applyBorder="1" applyAlignment="1">
      <alignment horizontal="center" vertical="center"/>
    </xf>
    <xf numFmtId="0" fontId="32" fillId="10" borderId="6" xfId="0" applyFont="1" applyFill="1" applyBorder="1" applyAlignment="1" applyProtection="1">
      <alignment horizontal="center" vertical="center" wrapText="1"/>
      <protection locked="0"/>
    </xf>
    <xf numFmtId="0" fontId="33" fillId="10" borderId="6" xfId="0" applyFont="1" applyFill="1" applyBorder="1" applyAlignment="1" applyProtection="1">
      <alignment horizontal="center" vertical="center" wrapText="1"/>
      <protection locked="0"/>
    </xf>
    <xf numFmtId="0" fontId="0" fillId="0" borderId="23" xfId="0" applyBorder="1" applyAlignment="1">
      <alignment horizontal="left" vertical="center" wrapText="1"/>
    </xf>
    <xf numFmtId="9" fontId="0" fillId="0" borderId="6" xfId="0" applyNumberFormat="1" applyBorder="1" applyAlignment="1">
      <alignment horizontal="center" vertical="center" wrapText="1"/>
    </xf>
    <xf numFmtId="0" fontId="0" fillId="0" borderId="23" xfId="0" applyBorder="1" applyAlignment="1">
      <alignment horizontal="center" vertical="center"/>
    </xf>
    <xf numFmtId="0" fontId="32" fillId="6" borderId="6" xfId="0" applyFont="1" applyFill="1" applyBorder="1" applyAlignment="1" applyProtection="1">
      <alignment horizontal="center" vertical="center" wrapText="1"/>
      <protection locked="0"/>
    </xf>
    <xf numFmtId="0" fontId="33" fillId="6" borderId="6" xfId="0" applyFont="1" applyFill="1" applyBorder="1" applyAlignment="1" applyProtection="1">
      <alignment horizontal="center" vertical="center" wrapText="1"/>
      <protection locked="0"/>
    </xf>
    <xf numFmtId="9" fontId="24" fillId="0" borderId="6" xfId="3" applyNumberFormat="1" applyFont="1" applyBorder="1" applyAlignment="1">
      <alignment horizontal="center" vertical="center"/>
    </xf>
    <xf numFmtId="0" fontId="32" fillId="0" borderId="6" xfId="0" applyFont="1" applyBorder="1" applyAlignment="1" applyProtection="1">
      <alignment horizontal="center" vertical="center" wrapText="1"/>
      <protection locked="0"/>
    </xf>
    <xf numFmtId="0" fontId="33" fillId="0" borderId="6" xfId="0" applyFont="1" applyBorder="1" applyAlignment="1" applyProtection="1">
      <alignment horizontal="center" vertical="center" wrapText="1"/>
      <protection locked="0"/>
    </xf>
    <xf numFmtId="14" fontId="0" fillId="0" borderId="6" xfId="0" applyNumberFormat="1" applyBorder="1" applyAlignment="1">
      <alignment horizontal="center" vertical="center" wrapText="1"/>
    </xf>
    <xf numFmtId="9" fontId="0" fillId="0" borderId="23" xfId="0" applyNumberFormat="1" applyBorder="1" applyAlignment="1">
      <alignment horizontal="center" vertical="center" wrapText="1"/>
    </xf>
    <xf numFmtId="9" fontId="37" fillId="0" borderId="6" xfId="0" applyNumberFormat="1" applyFont="1" applyBorder="1" applyAlignment="1">
      <alignment horizontal="center" vertical="center"/>
    </xf>
    <xf numFmtId="0" fontId="19" fillId="2" borderId="7" xfId="0" applyFont="1" applyFill="1" applyBorder="1" applyAlignment="1">
      <alignment horizontal="left" vertical="center" wrapText="1"/>
    </xf>
    <xf numFmtId="0" fontId="0" fillId="0" borderId="6" xfId="0" applyBorder="1" applyAlignment="1">
      <alignment wrapText="1"/>
    </xf>
    <xf numFmtId="0" fontId="40" fillId="0" borderId="6" xfId="0" applyFont="1" applyBorder="1" applyAlignment="1">
      <alignment wrapText="1"/>
    </xf>
    <xf numFmtId="9" fontId="0" fillId="11" borderId="6" xfId="0" applyNumberFormat="1" applyFill="1" applyBorder="1" applyAlignment="1">
      <alignment horizontal="center" vertical="center"/>
    </xf>
    <xf numFmtId="10" fontId="0" fillId="0" borderId="6" xfId="0" applyNumberFormat="1" applyBorder="1" applyAlignment="1">
      <alignment horizontal="center" vertical="center"/>
    </xf>
    <xf numFmtId="0" fontId="0" fillId="0" borderId="23" xfId="0" applyBorder="1" applyAlignment="1">
      <alignment wrapText="1"/>
    </xf>
    <xf numFmtId="0" fontId="0" fillId="0" borderId="6" xfId="0" applyBorder="1" applyAlignment="1">
      <alignment horizontal="center" wrapText="1"/>
    </xf>
    <xf numFmtId="0" fontId="19" fillId="2" borderId="7" xfId="0" applyFont="1" applyFill="1" applyBorder="1" applyAlignment="1">
      <alignment horizontal="center" vertical="center" wrapText="1"/>
    </xf>
    <xf numFmtId="14" fontId="19" fillId="2" borderId="13" xfId="0" applyNumberFormat="1" applyFont="1" applyFill="1" applyBorder="1" applyAlignment="1">
      <alignment horizontal="center" vertical="center" wrapText="1"/>
    </xf>
    <xf numFmtId="0" fontId="6" fillId="6" borderId="39" xfId="0" applyFont="1" applyFill="1" applyBorder="1" applyAlignment="1">
      <alignment horizontal="center" vertical="center" wrapText="1"/>
    </xf>
    <xf numFmtId="0" fontId="0" fillId="4" borderId="41" xfId="0" applyFill="1" applyBorder="1" applyAlignment="1">
      <alignment horizontal="center" vertical="center" wrapText="1"/>
    </xf>
    <xf numFmtId="0" fontId="0" fillId="0" borderId="43" xfId="0" applyBorder="1" applyAlignment="1">
      <alignment horizontal="left" vertical="top" wrapText="1"/>
    </xf>
    <xf numFmtId="0" fontId="0" fillId="2" borderId="43" xfId="0" applyFill="1" applyBorder="1" applyAlignment="1">
      <alignment horizontal="center" vertical="center"/>
    </xf>
    <xf numFmtId="0" fontId="0" fillId="0" borderId="43" xfId="0" applyBorder="1" applyAlignment="1">
      <alignment horizontal="center" vertical="center" wrapText="1"/>
    </xf>
    <xf numFmtId="0" fontId="0" fillId="0" borderId="21" xfId="0" applyBorder="1" applyAlignment="1">
      <alignment vertical="center" wrapText="1"/>
    </xf>
    <xf numFmtId="0" fontId="0" fillId="0" borderId="21" xfId="0" applyBorder="1" applyAlignment="1">
      <alignment vertical="center"/>
    </xf>
    <xf numFmtId="0" fontId="0" fillId="0" borderId="39" xfId="0" applyBorder="1" applyAlignment="1">
      <alignment vertical="center" wrapText="1"/>
    </xf>
    <xf numFmtId="0" fontId="0" fillId="0" borderId="24" xfId="0" applyBorder="1" applyAlignment="1">
      <alignment vertical="center" wrapText="1"/>
    </xf>
    <xf numFmtId="0" fontId="0" fillId="0" borderId="21" xfId="0" applyBorder="1" applyAlignment="1">
      <alignment horizontal="left" vertical="center" wrapText="1"/>
    </xf>
    <xf numFmtId="0" fontId="0" fillId="2" borderId="21" xfId="0" applyFill="1" applyBorder="1" applyAlignment="1">
      <alignment vertical="center" wrapText="1"/>
    </xf>
    <xf numFmtId="0" fontId="0" fillId="2" borderId="21" xfId="0" applyFill="1" applyBorder="1" applyAlignment="1">
      <alignment horizontal="left" vertical="center"/>
    </xf>
    <xf numFmtId="0" fontId="0" fillId="0" borderId="39" xfId="0" applyBorder="1" applyAlignment="1">
      <alignment horizontal="left" vertical="center" wrapText="1"/>
    </xf>
    <xf numFmtId="0" fontId="0" fillId="0" borderId="44" xfId="0" applyBorder="1" applyAlignment="1">
      <alignment horizontal="left" vertical="center" wrapText="1"/>
    </xf>
    <xf numFmtId="0" fontId="0" fillId="0" borderId="43" xfId="0" applyBorder="1" applyAlignment="1">
      <alignment horizontal="center" vertical="center"/>
    </xf>
    <xf numFmtId="0" fontId="0" fillId="2" borderId="39" xfId="0" applyFill="1" applyBorder="1" applyAlignment="1">
      <alignment horizontal="left" vertical="center" wrapText="1"/>
    </xf>
    <xf numFmtId="0" fontId="0" fillId="0" borderId="6" xfId="0" applyBorder="1" applyAlignment="1">
      <alignment horizontal="left" vertical="center"/>
    </xf>
    <xf numFmtId="9" fontId="0" fillId="0" borderId="0" xfId="0" applyNumberFormat="1"/>
    <xf numFmtId="0" fontId="0" fillId="0" borderId="21" xfId="0" applyBorder="1" applyAlignment="1">
      <alignment horizontal="center" vertical="center" wrapText="1"/>
    </xf>
    <xf numFmtId="0" fontId="0" fillId="2" borderId="6" xfId="0" applyFill="1" applyBorder="1" applyAlignment="1">
      <alignment wrapText="1"/>
    </xf>
    <xf numFmtId="0" fontId="0" fillId="2" borderId="21" xfId="0" applyFill="1" applyBorder="1" applyAlignment="1">
      <alignment horizontal="left" vertical="center" wrapText="1"/>
    </xf>
    <xf numFmtId="10" fontId="0" fillId="0" borderId="0" xfId="0" applyNumberFormat="1"/>
    <xf numFmtId="0" fontId="0" fillId="2" borderId="24" xfId="0" applyFill="1" applyBorder="1" applyAlignment="1">
      <alignment horizontal="left" vertical="center" wrapText="1"/>
    </xf>
    <xf numFmtId="0" fontId="0" fillId="2" borderId="39" xfId="0" applyFill="1" applyBorder="1" applyAlignment="1">
      <alignment vertical="center" wrapText="1"/>
    </xf>
    <xf numFmtId="0" fontId="0" fillId="0" borderId="47" xfId="0" applyBorder="1" applyAlignment="1">
      <alignment horizontal="left" vertical="center" wrapText="1"/>
    </xf>
    <xf numFmtId="0" fontId="0" fillId="0" borderId="47" xfId="0" applyBorder="1" applyAlignment="1">
      <alignment vertical="center" wrapText="1"/>
    </xf>
    <xf numFmtId="0" fontId="0" fillId="2" borderId="47" xfId="0" applyFill="1" applyBorder="1" applyAlignment="1">
      <alignment vertical="center" wrapText="1"/>
    </xf>
    <xf numFmtId="0" fontId="0" fillId="0" borderId="47" xfId="0" applyBorder="1" applyAlignment="1">
      <alignment horizontal="center" vertical="center" wrapText="1"/>
    </xf>
    <xf numFmtId="0" fontId="0" fillId="0" borderId="48" xfId="0" applyBorder="1" applyAlignment="1">
      <alignment vertical="center" wrapText="1"/>
    </xf>
    <xf numFmtId="0" fontId="6" fillId="4" borderId="45" xfId="0" applyFont="1" applyFill="1" applyBorder="1" applyAlignment="1">
      <alignment horizontal="center" vertical="center" wrapText="1"/>
    </xf>
    <xf numFmtId="0" fontId="6" fillId="4" borderId="47" xfId="0" applyFont="1" applyFill="1" applyBorder="1" applyAlignment="1">
      <alignment horizontal="center" vertical="center" wrapText="1"/>
    </xf>
    <xf numFmtId="0" fontId="0" fillId="2" borderId="47" xfId="0" applyFill="1" applyBorder="1" applyAlignment="1">
      <alignment horizontal="left" vertical="center" wrapText="1"/>
    </xf>
    <xf numFmtId="0" fontId="0" fillId="0" borderId="49" xfId="0" applyBorder="1" applyAlignment="1">
      <alignment horizontal="left" vertical="center" wrapText="1"/>
    </xf>
    <xf numFmtId="0" fontId="0" fillId="2" borderId="48" xfId="0" applyFill="1" applyBorder="1" applyAlignment="1">
      <alignment horizontal="left" vertical="center" wrapText="1"/>
    </xf>
    <xf numFmtId="0" fontId="0" fillId="0" borderId="47" xfId="0" applyBorder="1" applyAlignment="1">
      <alignment vertical="center"/>
    </xf>
    <xf numFmtId="14" fontId="19" fillId="4" borderId="13" xfId="0" applyNumberFormat="1" applyFont="1" applyFill="1" applyBorder="1" applyAlignment="1">
      <alignment horizontal="center" vertical="center" wrapText="1"/>
    </xf>
    <xf numFmtId="0" fontId="6" fillId="4" borderId="50" xfId="0" applyFont="1" applyFill="1" applyBorder="1" applyAlignment="1">
      <alignment horizontal="center" vertical="center" wrapText="1"/>
    </xf>
    <xf numFmtId="0" fontId="6" fillId="4" borderId="53" xfId="0" applyFont="1" applyFill="1" applyBorder="1" applyAlignment="1">
      <alignment horizontal="center" vertical="center" wrapText="1"/>
    </xf>
    <xf numFmtId="0" fontId="0" fillId="0" borderId="53" xfId="0" applyBorder="1" applyAlignment="1">
      <alignment vertical="center" wrapText="1"/>
    </xf>
    <xf numFmtId="9" fontId="0" fillId="0" borderId="43" xfId="0" applyNumberFormat="1" applyBorder="1" applyAlignment="1">
      <alignment horizontal="center" vertical="center"/>
    </xf>
    <xf numFmtId="0" fontId="6" fillId="6" borderId="47" xfId="0" applyFont="1" applyFill="1" applyBorder="1" applyAlignment="1">
      <alignment horizontal="center" vertical="center" wrapText="1"/>
    </xf>
    <xf numFmtId="0" fontId="0" fillId="0" borderId="23" xfId="0" applyBorder="1" applyAlignment="1">
      <alignment vertical="center" wrapText="1"/>
    </xf>
    <xf numFmtId="0" fontId="0" fillId="0" borderId="6" xfId="0" applyBorder="1" applyAlignment="1">
      <alignment horizontal="left" vertical="center" wrapText="1" indent="1"/>
    </xf>
    <xf numFmtId="0" fontId="48" fillId="2" borderId="6" xfId="0" applyFont="1" applyFill="1" applyBorder="1" applyAlignment="1">
      <alignment vertical="center" wrapText="1"/>
    </xf>
    <xf numFmtId="0" fontId="40" fillId="0" borderId="6" xfId="0" applyFont="1" applyBorder="1" applyAlignment="1">
      <alignment vertical="center" wrapText="1"/>
    </xf>
    <xf numFmtId="0" fontId="48" fillId="0" borderId="6" xfId="0" applyFont="1" applyBorder="1" applyAlignment="1">
      <alignment horizontal="left" vertical="top" wrapText="1"/>
    </xf>
    <xf numFmtId="0" fontId="48" fillId="0" borderId="6" xfId="0" applyFont="1" applyBorder="1" applyAlignment="1">
      <alignment vertical="center" wrapText="1"/>
    </xf>
    <xf numFmtId="0" fontId="40" fillId="2" borderId="6" xfId="0" applyFont="1" applyFill="1" applyBorder="1" applyAlignment="1">
      <alignment horizontal="center" vertical="center" wrapText="1"/>
    </xf>
    <xf numFmtId="0" fontId="49" fillId="0" borderId="7" xfId="0" applyFont="1" applyBorder="1" applyAlignment="1">
      <alignment vertical="top" wrapText="1"/>
    </xf>
    <xf numFmtId="0" fontId="40" fillId="0" borderId="54" xfId="0" applyFont="1" applyBorder="1" applyAlignment="1">
      <alignment horizontal="left" vertical="center" wrapText="1"/>
    </xf>
    <xf numFmtId="0" fontId="40" fillId="2" borderId="53" xfId="0" applyFont="1" applyFill="1" applyBorder="1" applyAlignment="1">
      <alignment horizontal="left" vertical="center" wrapText="1"/>
    </xf>
    <xf numFmtId="0" fontId="40" fillId="2" borderId="53" xfId="0" applyFont="1" applyFill="1" applyBorder="1" applyAlignment="1">
      <alignment vertical="center" wrapText="1"/>
    </xf>
    <xf numFmtId="0" fontId="40" fillId="0" borderId="53" xfId="0" applyFont="1" applyBorder="1" applyAlignment="1">
      <alignment vertical="center" wrapText="1"/>
    </xf>
    <xf numFmtId="0" fontId="6" fillId="4" borderId="7" xfId="0" applyFont="1" applyFill="1" applyBorder="1" applyAlignment="1">
      <alignment horizontal="center" vertical="top" wrapText="1"/>
    </xf>
    <xf numFmtId="0" fontId="19" fillId="2" borderId="7" xfId="0" applyFont="1" applyFill="1" applyBorder="1" applyAlignment="1">
      <alignment horizontal="left" vertical="top" wrapText="1"/>
    </xf>
    <xf numFmtId="0" fontId="19" fillId="2" borderId="7" xfId="0" applyFont="1" applyFill="1" applyBorder="1" applyAlignment="1">
      <alignment horizontal="center" vertical="top" wrapText="1"/>
    </xf>
    <xf numFmtId="14" fontId="19" fillId="2" borderId="13" xfId="0" applyNumberFormat="1" applyFont="1" applyFill="1" applyBorder="1" applyAlignment="1">
      <alignment horizontal="center" vertical="top" wrapText="1"/>
    </xf>
    <xf numFmtId="9" fontId="36" fillId="0" borderId="6" xfId="0" applyNumberFormat="1" applyFont="1" applyBorder="1" applyAlignment="1">
      <alignment horizontal="center" vertical="top"/>
    </xf>
    <xf numFmtId="9" fontId="0" fillId="2" borderId="6" xfId="0" applyNumberFormat="1" applyFill="1" applyBorder="1" applyAlignment="1">
      <alignment horizontal="center" vertical="top"/>
    </xf>
    <xf numFmtId="0" fontId="0" fillId="2" borderId="6" xfId="0" applyFill="1" applyBorder="1" applyAlignment="1">
      <alignment vertical="top" wrapText="1"/>
    </xf>
    <xf numFmtId="9" fontId="0" fillId="0" borderId="6" xfId="0" applyNumberFormat="1" applyBorder="1" applyAlignment="1">
      <alignment horizontal="center" vertical="top"/>
    </xf>
    <xf numFmtId="0" fontId="0" fillId="0" borderId="47" xfId="0" applyBorder="1" applyAlignment="1">
      <alignment vertical="top" wrapText="1"/>
    </xf>
    <xf numFmtId="0" fontId="0" fillId="0" borderId="53" xfId="0" applyBorder="1" applyAlignment="1">
      <alignment vertical="top" wrapText="1"/>
    </xf>
    <xf numFmtId="0" fontId="0" fillId="0" borderId="39" xfId="0" applyBorder="1" applyAlignment="1">
      <alignment vertical="top" wrapText="1"/>
    </xf>
    <xf numFmtId="0" fontId="0" fillId="0" borderId="0" xfId="0" applyAlignment="1">
      <alignment vertical="top"/>
    </xf>
    <xf numFmtId="0" fontId="0" fillId="2" borderId="43" xfId="0" applyFill="1" applyBorder="1" applyAlignment="1">
      <alignment vertical="top" wrapText="1"/>
    </xf>
    <xf numFmtId="9" fontId="48" fillId="2" borderId="6" xfId="0" applyNumberFormat="1" applyFont="1" applyFill="1" applyBorder="1" applyAlignment="1">
      <alignment horizontal="center" vertical="center"/>
    </xf>
    <xf numFmtId="0" fontId="9" fillId="2" borderId="41" xfId="0" applyFont="1" applyFill="1" applyBorder="1" applyAlignment="1">
      <alignment horizontal="left" vertical="center" wrapText="1"/>
    </xf>
    <xf numFmtId="0" fontId="9" fillId="2" borderId="41" xfId="0" applyFont="1" applyFill="1" applyBorder="1" applyAlignment="1">
      <alignment horizontal="center" vertical="center" wrapText="1"/>
    </xf>
    <xf numFmtId="14" fontId="9" fillId="2" borderId="42" xfId="0" applyNumberFormat="1" applyFont="1" applyFill="1" applyBorder="1" applyAlignment="1">
      <alignment horizontal="center" vertical="center" wrapText="1"/>
    </xf>
    <xf numFmtId="0" fontId="0" fillId="2" borderId="15" xfId="0" applyFill="1" applyBorder="1" applyAlignment="1">
      <alignment horizontal="left" vertical="center" wrapText="1"/>
    </xf>
    <xf numFmtId="14" fontId="40" fillId="2" borderId="16" xfId="0" applyNumberFormat="1" applyFont="1" applyFill="1" applyBorder="1" applyAlignment="1">
      <alignment horizontal="center" vertical="center" wrapText="1"/>
    </xf>
    <xf numFmtId="0" fontId="7" fillId="2" borderId="15" xfId="0" applyFont="1" applyFill="1" applyBorder="1" applyAlignment="1">
      <alignment horizontal="center" vertical="center" wrapText="1"/>
    </xf>
    <xf numFmtId="14" fontId="7" fillId="2" borderId="16" xfId="0" applyNumberFormat="1" applyFont="1" applyFill="1" applyBorder="1" applyAlignment="1">
      <alignment horizontal="center" vertical="center" wrapText="1"/>
    </xf>
    <xf numFmtId="10" fontId="0" fillId="2" borderId="7" xfId="0" applyNumberFormat="1" applyFill="1" applyBorder="1" applyAlignment="1">
      <alignment horizontal="center" vertical="center"/>
    </xf>
    <xf numFmtId="0" fontId="12" fillId="2" borderId="7" xfId="0" applyFont="1" applyFill="1" applyBorder="1" applyAlignment="1">
      <alignment horizontal="center" vertical="center" wrapText="1"/>
    </xf>
    <xf numFmtId="0" fontId="42" fillId="0" borderId="6" xfId="0" applyFont="1" applyBorder="1" applyAlignment="1">
      <alignment vertical="center" wrapText="1"/>
    </xf>
    <xf numFmtId="0" fontId="1" fillId="0" borderId="6" xfId="0" applyFont="1" applyBorder="1" applyAlignment="1">
      <alignment horizontal="center" vertical="top" wrapText="1"/>
    </xf>
    <xf numFmtId="0" fontId="30" fillId="2" borderId="23" xfId="3" applyFont="1" applyFill="1" applyBorder="1" applyAlignment="1">
      <alignment vertical="center" wrapText="1"/>
    </xf>
    <xf numFmtId="0" fontId="9" fillId="2" borderId="47" xfId="0" applyFont="1" applyFill="1" applyBorder="1" applyAlignment="1">
      <alignment horizontal="center" vertical="center" wrapText="1"/>
    </xf>
    <xf numFmtId="0" fontId="0" fillId="0" borderId="47" xfId="0" applyBorder="1"/>
    <xf numFmtId="0" fontId="0" fillId="8" borderId="47" xfId="0" applyFill="1" applyBorder="1" applyAlignment="1">
      <alignment vertical="top" wrapText="1"/>
    </xf>
    <xf numFmtId="0" fontId="0" fillId="0" borderId="47" xfId="0" applyBorder="1" applyAlignment="1">
      <alignment horizontal="center" vertical="top" wrapText="1"/>
    </xf>
    <xf numFmtId="0" fontId="0" fillId="0" borderId="48" xfId="0" applyBorder="1" applyAlignment="1">
      <alignment vertical="top" wrapText="1"/>
    </xf>
    <xf numFmtId="0" fontId="6" fillId="6" borderId="55" xfId="0" applyFont="1" applyFill="1" applyBorder="1" applyAlignment="1">
      <alignment horizontal="center" vertical="center" wrapText="1"/>
    </xf>
    <xf numFmtId="0" fontId="6" fillId="2" borderId="55" xfId="0" applyFont="1" applyFill="1" applyBorder="1" applyAlignment="1">
      <alignment horizontal="center" vertical="center" wrapText="1"/>
    </xf>
    <xf numFmtId="0" fontId="6" fillId="6" borderId="56" xfId="0" applyFont="1" applyFill="1" applyBorder="1" applyAlignment="1">
      <alignment horizontal="center" vertical="center" wrapText="1"/>
    </xf>
    <xf numFmtId="0" fontId="6" fillId="4" borderId="57" xfId="0" applyFont="1" applyFill="1" applyBorder="1" applyAlignment="1">
      <alignment horizontal="center" vertical="center" wrapText="1"/>
    </xf>
    <xf numFmtId="9" fontId="12" fillId="2" borderId="58" xfId="0" applyNumberFormat="1" applyFont="1" applyFill="1" applyBorder="1" applyAlignment="1">
      <alignment horizontal="center" vertical="center"/>
    </xf>
    <xf numFmtId="0" fontId="12" fillId="2" borderId="27" xfId="0" applyFont="1" applyFill="1" applyBorder="1" applyAlignment="1">
      <alignment horizontal="center" vertical="center" wrapText="1"/>
    </xf>
    <xf numFmtId="9" fontId="0" fillId="0" borderId="27" xfId="0" applyNumberFormat="1" applyBorder="1" applyAlignment="1">
      <alignment horizontal="center" vertical="center"/>
    </xf>
    <xf numFmtId="0" fontId="0" fillId="0" borderId="27" xfId="0" applyBorder="1" applyAlignment="1">
      <alignment wrapText="1"/>
    </xf>
    <xf numFmtId="9" fontId="0" fillId="2" borderId="27" xfId="0" applyNumberFormat="1" applyFill="1" applyBorder="1" applyAlignment="1">
      <alignment horizontal="center" vertical="center"/>
    </xf>
    <xf numFmtId="0" fontId="0" fillId="2" borderId="28" xfId="0" applyFill="1" applyBorder="1" applyAlignment="1">
      <alignment vertical="center" wrapText="1"/>
    </xf>
    <xf numFmtId="0" fontId="0" fillId="2" borderId="45" xfId="0" applyFill="1" applyBorder="1" applyAlignment="1">
      <alignment vertical="center" wrapText="1"/>
    </xf>
    <xf numFmtId="9" fontId="0" fillId="2" borderId="20" xfId="0" applyNumberFormat="1" applyFill="1" applyBorder="1" applyAlignment="1">
      <alignment horizontal="center" vertical="center"/>
    </xf>
    <xf numFmtId="0" fontId="49" fillId="0" borderId="0" xfId="0" applyFont="1" applyAlignment="1">
      <alignment vertical="top" wrapText="1"/>
    </xf>
    <xf numFmtId="9" fontId="24" fillId="2" borderId="22" xfId="2" applyFont="1" applyFill="1" applyBorder="1" applyAlignment="1">
      <alignment horizontal="center" vertical="center"/>
    </xf>
    <xf numFmtId="9" fontId="1" fillId="0" borderId="23" xfId="0" applyNumberFormat="1" applyFont="1" applyBorder="1" applyAlignment="1">
      <alignment horizontal="center" vertical="center" wrapText="1"/>
    </xf>
    <xf numFmtId="0" fontId="1" fillId="0" borderId="23" xfId="0" applyFont="1" applyBorder="1" applyAlignment="1">
      <alignment horizontal="center" vertical="top" wrapText="1"/>
    </xf>
    <xf numFmtId="9" fontId="1" fillId="0" borderId="59" xfId="0" applyNumberFormat="1" applyFont="1" applyBorder="1" applyAlignment="1">
      <alignment horizontal="center" vertical="center" wrapText="1"/>
    </xf>
    <xf numFmtId="0" fontId="0" fillId="0" borderId="23" xfId="0" applyBorder="1" applyAlignment="1">
      <alignment horizontal="center" vertical="top" wrapText="1"/>
    </xf>
    <xf numFmtId="0" fontId="48" fillId="0" borderId="47" xfId="0" applyFont="1" applyBorder="1" applyAlignment="1">
      <alignment vertical="center" wrapText="1"/>
    </xf>
    <xf numFmtId="9" fontId="12" fillId="0" borderId="6" xfId="0" applyNumberFormat="1" applyFont="1" applyBorder="1" applyAlignment="1">
      <alignment horizontal="center" vertical="center"/>
    </xf>
    <xf numFmtId="0" fontId="12" fillId="0" borderId="21" xfId="0" applyFont="1" applyBorder="1" applyAlignment="1">
      <alignment vertical="center" wrapText="1"/>
    </xf>
    <xf numFmtId="9" fontId="12" fillId="0" borderId="27" xfId="2" applyFont="1" applyFill="1" applyBorder="1" applyAlignment="1">
      <alignment horizontal="center" vertical="center"/>
    </xf>
    <xf numFmtId="0" fontId="12" fillId="0" borderId="28" xfId="0" applyFont="1" applyBorder="1" applyAlignment="1">
      <alignment vertical="center" wrapText="1"/>
    </xf>
    <xf numFmtId="9" fontId="12" fillId="0" borderId="6" xfId="2" applyFont="1" applyFill="1" applyBorder="1" applyAlignment="1">
      <alignment horizontal="center" vertical="center"/>
    </xf>
    <xf numFmtId="0" fontId="12" fillId="0" borderId="21" xfId="0" applyFont="1" applyBorder="1" applyAlignment="1">
      <alignment horizontal="left" vertical="center" wrapText="1"/>
    </xf>
    <xf numFmtId="9" fontId="12" fillId="0" borderId="23" xfId="2" applyFont="1" applyFill="1" applyBorder="1" applyAlignment="1">
      <alignment horizontal="center" vertical="center" wrapText="1"/>
    </xf>
    <xf numFmtId="0" fontId="12" fillId="0" borderId="24" xfId="0" applyFont="1" applyBorder="1" applyAlignment="1">
      <alignment vertical="center" wrapText="1"/>
    </xf>
    <xf numFmtId="9" fontId="0" fillId="0" borderId="6" xfId="2" applyFont="1" applyBorder="1" applyAlignment="1">
      <alignment horizontal="center" vertical="center"/>
    </xf>
    <xf numFmtId="0" fontId="30" fillId="2" borderId="6" xfId="0" applyFont="1" applyFill="1" applyBorder="1" applyAlignment="1">
      <alignment vertical="center" wrapText="1"/>
    </xf>
    <xf numFmtId="9" fontId="0" fillId="0" borderId="43" xfId="0" applyNumberFormat="1" applyBorder="1" applyAlignment="1">
      <alignment horizontal="center" vertical="center" wrapText="1"/>
    </xf>
    <xf numFmtId="9" fontId="0" fillId="0" borderId="43" xfId="2" applyFont="1" applyBorder="1" applyAlignment="1">
      <alignment horizontal="center" vertical="center"/>
    </xf>
    <xf numFmtId="9" fontId="0" fillId="0" borderId="0" xfId="0" applyNumberFormat="1" applyAlignment="1">
      <alignment horizontal="center"/>
    </xf>
    <xf numFmtId="0" fontId="7" fillId="2" borderId="7" xfId="0" applyFont="1" applyFill="1" applyBorder="1" applyAlignment="1">
      <alignment horizontal="left" vertical="center" wrapText="1"/>
    </xf>
    <xf numFmtId="9" fontId="47" fillId="0" borderId="6" xfId="0" applyNumberFormat="1" applyFont="1" applyBorder="1" applyAlignment="1">
      <alignment horizontal="center" vertical="center"/>
    </xf>
    <xf numFmtId="0" fontId="40" fillId="2" borderId="6" xfId="0" applyFont="1" applyFill="1" applyBorder="1" applyAlignment="1">
      <alignment vertical="center" wrapText="1"/>
    </xf>
    <xf numFmtId="0" fontId="7" fillId="4" borderId="7" xfId="0" applyFont="1" applyFill="1" applyBorder="1" applyAlignment="1">
      <alignment horizontal="left" vertical="center" wrapText="1"/>
    </xf>
    <xf numFmtId="0" fontId="7" fillId="2" borderId="15" xfId="0" applyFont="1" applyFill="1" applyBorder="1" applyAlignment="1">
      <alignment horizontal="left" vertical="center" wrapText="1"/>
    </xf>
    <xf numFmtId="0" fontId="32" fillId="2" borderId="17" xfId="0" applyFont="1" applyFill="1" applyBorder="1" applyAlignment="1" applyProtection="1">
      <alignment horizontal="center" vertical="center" wrapText="1"/>
      <protection locked="0"/>
    </xf>
    <xf numFmtId="0" fontId="33" fillId="2" borderId="17" xfId="0" applyFont="1" applyFill="1" applyBorder="1" applyAlignment="1" applyProtection="1">
      <alignment horizontal="center" vertical="center" wrapText="1"/>
      <protection locked="0"/>
    </xf>
    <xf numFmtId="0" fontId="8" fillId="4" borderId="10" xfId="0" applyFont="1" applyFill="1" applyBorder="1" applyAlignment="1">
      <alignment horizontal="center" vertical="center" wrapText="1"/>
    </xf>
    <xf numFmtId="0" fontId="7" fillId="2" borderId="10" xfId="0" applyFont="1" applyFill="1" applyBorder="1" applyAlignment="1">
      <alignment horizontal="left" vertical="center" wrapText="1"/>
    </xf>
    <xf numFmtId="0" fontId="7" fillId="2" borderId="10" xfId="0" applyFont="1" applyFill="1" applyBorder="1" applyAlignment="1">
      <alignment horizontal="center" vertical="center" wrapText="1"/>
    </xf>
    <xf numFmtId="14" fontId="7" fillId="2" borderId="11" xfId="0" applyNumberFormat="1" applyFont="1" applyFill="1" applyBorder="1" applyAlignment="1">
      <alignment horizontal="center" vertical="center" wrapText="1"/>
    </xf>
    <xf numFmtId="9" fontId="0" fillId="0" borderId="10" xfId="0" applyNumberFormat="1" applyBorder="1" applyAlignment="1">
      <alignment horizontal="center" vertical="center"/>
    </xf>
    <xf numFmtId="0" fontId="0" fillId="0" borderId="10" xfId="0" applyBorder="1" applyAlignment="1">
      <alignment horizontal="center" vertical="center" wrapText="1"/>
    </xf>
    <xf numFmtId="9" fontId="0" fillId="0" borderId="62" xfId="0" applyNumberFormat="1" applyBorder="1" applyAlignment="1">
      <alignment horizontal="center" vertical="center"/>
    </xf>
    <xf numFmtId="0" fontId="0" fillId="0" borderId="27" xfId="0" applyBorder="1" applyAlignment="1">
      <alignment vertical="center" wrapText="1"/>
    </xf>
    <xf numFmtId="0" fontId="0" fillId="0" borderId="2" xfId="0" applyBorder="1" applyAlignment="1">
      <alignment vertical="center" wrapText="1"/>
    </xf>
    <xf numFmtId="0" fontId="0" fillId="0" borderId="28" xfId="0" applyBorder="1" applyAlignment="1">
      <alignment vertical="center" wrapText="1"/>
    </xf>
    <xf numFmtId="0" fontId="52" fillId="0" borderId="0" xfId="0" applyFont="1" applyAlignment="1">
      <alignment horizontal="left" vertical="top" wrapText="1"/>
    </xf>
    <xf numFmtId="0" fontId="52" fillId="0" borderId="0" xfId="0" applyFont="1" applyAlignment="1">
      <alignment wrapText="1"/>
    </xf>
    <xf numFmtId="0" fontId="47" fillId="0" borderId="21" xfId="0" applyFont="1" applyBorder="1" applyAlignment="1">
      <alignment vertical="center" wrapText="1"/>
    </xf>
    <xf numFmtId="0" fontId="47" fillId="0" borderId="21" xfId="0" applyFont="1" applyBorder="1" applyAlignment="1">
      <alignment horizontal="left" vertical="center" wrapText="1"/>
    </xf>
    <xf numFmtId="0" fontId="0" fillId="0" borderId="63" xfId="0" applyBorder="1" applyAlignment="1">
      <alignment horizontal="left" vertical="center" wrapText="1"/>
    </xf>
    <xf numFmtId="0" fontId="7" fillId="2" borderId="13" xfId="0" applyFont="1" applyFill="1" applyBorder="1" applyAlignment="1">
      <alignment horizontal="left" vertical="center" wrapText="1"/>
    </xf>
    <xf numFmtId="9" fontId="30" fillId="0" borderId="15" xfId="0" applyNumberFormat="1" applyFont="1" applyBorder="1" applyAlignment="1">
      <alignment horizontal="center" vertical="center" wrapText="1"/>
    </xf>
    <xf numFmtId="0" fontId="35" fillId="5" borderId="15" xfId="0" applyFont="1" applyFill="1" applyBorder="1" applyAlignment="1">
      <alignment vertical="center" wrapText="1"/>
    </xf>
    <xf numFmtId="9" fontId="0" fillId="0" borderId="59" xfId="0" applyNumberFormat="1" applyBorder="1" applyAlignment="1">
      <alignment horizontal="center" vertical="center"/>
    </xf>
    <xf numFmtId="0" fontId="0" fillId="2" borderId="23" xfId="0" applyFill="1" applyBorder="1" applyAlignment="1">
      <alignment vertical="center" wrapText="1"/>
    </xf>
    <xf numFmtId="0" fontId="0" fillId="0" borderId="23" xfId="0" applyBorder="1" applyAlignment="1">
      <alignment horizontal="center" vertical="center" wrapText="1"/>
    </xf>
    <xf numFmtId="0" fontId="53" fillId="2" borderId="7" xfId="0" applyFont="1" applyFill="1" applyBorder="1" applyAlignment="1">
      <alignment horizontal="center" vertical="top" wrapText="1"/>
    </xf>
    <xf numFmtId="9" fontId="12" fillId="2" borderId="6" xfId="0" applyNumberFormat="1" applyFont="1" applyFill="1" applyBorder="1" applyAlignment="1">
      <alignment horizontal="center" vertical="center"/>
    </xf>
    <xf numFmtId="0" fontId="12" fillId="2" borderId="21" xfId="0" applyFont="1" applyFill="1" applyBorder="1" applyAlignment="1">
      <alignment vertical="center" wrapText="1"/>
    </xf>
    <xf numFmtId="0" fontId="12" fillId="0" borderId="21" xfId="0" applyFont="1" applyBorder="1" applyAlignment="1">
      <alignment horizontal="left" vertical="top" wrapText="1"/>
    </xf>
    <xf numFmtId="9" fontId="12" fillId="0" borderId="6" xfId="0" applyNumberFormat="1" applyFont="1" applyBorder="1" applyAlignment="1">
      <alignment horizontal="center" vertical="center" wrapText="1"/>
    </xf>
    <xf numFmtId="9" fontId="12" fillId="2" borderId="23" xfId="0" applyNumberFormat="1" applyFont="1" applyFill="1" applyBorder="1" applyAlignment="1">
      <alignment horizontal="center" vertical="center"/>
    </xf>
    <xf numFmtId="0" fontId="12" fillId="2" borderId="24" xfId="0" applyFont="1" applyFill="1" applyBorder="1" applyAlignment="1">
      <alignment horizontal="left" vertical="center" wrapText="1"/>
    </xf>
    <xf numFmtId="9" fontId="12" fillId="8" borderId="23" xfId="0" applyNumberFormat="1" applyFont="1" applyFill="1" applyBorder="1" applyAlignment="1">
      <alignment horizontal="center" vertical="center"/>
    </xf>
    <xf numFmtId="9" fontId="12" fillId="0" borderId="23" xfId="0" applyNumberFormat="1" applyFont="1" applyBorder="1" applyAlignment="1">
      <alignment horizontal="center" vertical="center"/>
    </xf>
    <xf numFmtId="164" fontId="0" fillId="0" borderId="0" xfId="0" applyNumberFormat="1"/>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0" xfId="0" applyFont="1" applyFill="1" applyAlignment="1">
      <alignment horizontal="center" vertical="center"/>
    </xf>
    <xf numFmtId="0" fontId="4" fillId="2" borderId="5" xfId="0" applyFont="1" applyFill="1" applyBorder="1" applyAlignment="1">
      <alignment horizontal="center" vertical="center"/>
    </xf>
    <xf numFmtId="0" fontId="4" fillId="2" borderId="25"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26" xfId="0" applyFont="1" applyFill="1" applyBorder="1" applyAlignment="1">
      <alignment horizontal="center" vertical="center"/>
    </xf>
    <xf numFmtId="0" fontId="6" fillId="2" borderId="27" xfId="0" applyFont="1" applyFill="1" applyBorder="1" applyAlignment="1">
      <alignment horizontal="center" vertical="center" wrapText="1"/>
    </xf>
    <xf numFmtId="0" fontId="6" fillId="6" borderId="45" xfId="0" applyFont="1" applyFill="1" applyBorder="1" applyAlignment="1">
      <alignment horizontal="center" vertical="center" wrapText="1"/>
    </xf>
    <xf numFmtId="0" fontId="6" fillId="6" borderId="46"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6" fillId="2" borderId="12" xfId="0" applyFont="1" applyFill="1" applyBorder="1" applyAlignment="1">
      <alignment horizontal="center" vertical="center"/>
    </xf>
    <xf numFmtId="0" fontId="6" fillId="2" borderId="7" xfId="0" applyFont="1" applyFill="1" applyBorder="1" applyAlignment="1">
      <alignment horizontal="center" vertical="center"/>
    </xf>
    <xf numFmtId="0" fontId="14" fillId="3" borderId="12" xfId="1" applyFont="1" applyFill="1" applyBorder="1" applyAlignment="1">
      <alignment horizontal="center" vertical="center" wrapText="1"/>
    </xf>
    <xf numFmtId="0" fontId="14" fillId="3" borderId="7" xfId="1" applyFont="1" applyFill="1" applyBorder="1" applyAlignment="1">
      <alignment horizontal="center" vertical="center" wrapText="1"/>
    </xf>
    <xf numFmtId="0" fontId="14" fillId="3" borderId="13" xfId="1" applyFont="1" applyFill="1" applyBorder="1" applyAlignment="1">
      <alignment horizontal="center" vertical="center" wrapText="1"/>
    </xf>
    <xf numFmtId="0" fontId="6" fillId="6" borderId="27" xfId="0" applyFont="1" applyFill="1" applyBorder="1" applyAlignment="1">
      <alignment horizontal="center" vertical="center" wrapText="1"/>
    </xf>
    <xf numFmtId="0" fontId="6" fillId="6" borderId="28" xfId="0" applyFont="1" applyFill="1" applyBorder="1" applyAlignment="1">
      <alignment horizontal="center" vertical="center" wrapText="1"/>
    </xf>
    <xf numFmtId="0" fontId="6" fillId="2" borderId="18" xfId="0" applyFont="1" applyFill="1" applyBorder="1" applyAlignment="1">
      <alignment horizontal="center" vertical="center"/>
    </xf>
    <xf numFmtId="0" fontId="6" fillId="2" borderId="17" xfId="0" applyFont="1" applyFill="1" applyBorder="1" applyAlignment="1">
      <alignment horizontal="center" vertical="center"/>
    </xf>
    <xf numFmtId="0" fontId="11" fillId="3" borderId="9" xfId="1" applyFont="1" applyFill="1" applyBorder="1" applyAlignment="1">
      <alignment horizontal="center" vertical="center" wrapText="1"/>
    </xf>
    <xf numFmtId="0" fontId="11" fillId="3" borderId="10" xfId="1" applyFont="1" applyFill="1" applyBorder="1" applyAlignment="1">
      <alignment horizontal="center" vertical="center" wrapText="1"/>
    </xf>
    <xf numFmtId="0" fontId="11" fillId="3" borderId="11" xfId="1" applyFont="1" applyFill="1" applyBorder="1" applyAlignment="1">
      <alignment horizontal="center" vertical="center" wrapText="1"/>
    </xf>
    <xf numFmtId="0" fontId="38" fillId="9" borderId="27" xfId="1" applyFont="1" applyFill="1" applyBorder="1" applyAlignment="1" applyProtection="1">
      <alignment horizontal="center" vertical="center" wrapText="1"/>
      <protection locked="0"/>
    </xf>
    <xf numFmtId="0" fontId="15" fillId="9" borderId="27" xfId="1" applyFont="1" applyFill="1" applyBorder="1" applyAlignment="1" applyProtection="1">
      <alignment horizontal="center" vertical="center" wrapText="1"/>
      <protection locked="0"/>
    </xf>
    <xf numFmtId="0" fontId="2" fillId="0" borderId="27" xfId="0" applyFont="1" applyBorder="1" applyAlignment="1">
      <alignment horizontal="center"/>
    </xf>
    <xf numFmtId="0" fontId="38" fillId="6" borderId="27" xfId="1" applyFont="1" applyFill="1" applyBorder="1" applyAlignment="1" applyProtection="1">
      <alignment horizontal="center" vertical="center" wrapText="1"/>
      <protection locked="0"/>
    </xf>
    <xf numFmtId="0" fontId="15" fillId="6" borderId="27" xfId="1" applyFont="1" applyFill="1" applyBorder="1" applyAlignment="1" applyProtection="1">
      <alignment horizontal="center" vertical="center" wrapText="1"/>
      <protection locked="0"/>
    </xf>
    <xf numFmtId="0" fontId="0" fillId="4" borderId="38" xfId="0" applyFill="1" applyBorder="1" applyAlignment="1">
      <alignment horizontal="center" vertical="center" wrapText="1"/>
    </xf>
    <xf numFmtId="0" fontId="0" fillId="4" borderId="40" xfId="0" applyFill="1" applyBorder="1" applyAlignment="1">
      <alignment horizontal="center" vertical="center" wrapText="1"/>
    </xf>
    <xf numFmtId="0" fontId="17" fillId="4" borderId="38" xfId="0" applyFont="1" applyFill="1" applyBorder="1" applyAlignment="1">
      <alignment horizontal="center" vertical="center" wrapText="1"/>
    </xf>
    <xf numFmtId="0" fontId="6" fillId="4" borderId="38" xfId="0" applyFont="1" applyFill="1" applyBorder="1" applyAlignment="1">
      <alignment horizontal="center" vertical="center" wrapText="1"/>
    </xf>
    <xf numFmtId="0" fontId="6" fillId="2" borderId="38" xfId="0" applyFont="1" applyFill="1" applyBorder="1" applyAlignment="1">
      <alignment horizontal="center" vertical="center"/>
    </xf>
    <xf numFmtId="0" fontId="27" fillId="9" borderId="37" xfId="1" applyFont="1" applyFill="1" applyBorder="1" applyAlignment="1" applyProtection="1">
      <alignment horizontal="center" vertical="center" wrapText="1"/>
      <protection locked="0"/>
    </xf>
    <xf numFmtId="0" fontId="15" fillId="9" borderId="37" xfId="1" applyFont="1" applyFill="1" applyBorder="1" applyAlignment="1" applyProtection="1">
      <alignment horizontal="center" vertical="center" wrapText="1"/>
      <protection locked="0"/>
    </xf>
    <xf numFmtId="0" fontId="6" fillId="6" borderId="37" xfId="0" applyFont="1" applyFill="1" applyBorder="1" applyAlignment="1">
      <alignment horizontal="center" vertical="center" wrapText="1"/>
    </xf>
    <xf numFmtId="0" fontId="6" fillId="2" borderId="37" xfId="0" applyFont="1" applyFill="1" applyBorder="1" applyAlignment="1">
      <alignment horizontal="center" vertical="center" wrapText="1"/>
    </xf>
    <xf numFmtId="0" fontId="6" fillId="6" borderId="51" xfId="0" applyFont="1" applyFill="1" applyBorder="1" applyAlignment="1">
      <alignment horizontal="center" vertical="center" wrapText="1"/>
    </xf>
    <xf numFmtId="0" fontId="6" fillId="6" borderId="52" xfId="0" applyFont="1" applyFill="1" applyBorder="1" applyAlignment="1">
      <alignment horizontal="center" vertical="center" wrapText="1"/>
    </xf>
    <xf numFmtId="0" fontId="3" fillId="2" borderId="1" xfId="0" applyFont="1" applyFill="1" applyBorder="1" applyAlignment="1">
      <alignment horizontal="center"/>
    </xf>
    <xf numFmtId="0" fontId="3" fillId="2" borderId="2" xfId="0" applyFont="1" applyFill="1" applyBorder="1" applyAlignment="1">
      <alignment horizontal="center"/>
    </xf>
    <xf numFmtId="0" fontId="3" fillId="2" borderId="3" xfId="0" applyFont="1" applyFill="1" applyBorder="1" applyAlignment="1">
      <alignment horizontal="center"/>
    </xf>
    <xf numFmtId="0" fontId="0" fillId="0" borderId="4" xfId="0" applyBorder="1" applyAlignment="1">
      <alignment horizontal="center"/>
    </xf>
    <xf numFmtId="0" fontId="0" fillId="0" borderId="0" xfId="0" applyAlignment="1">
      <alignment horizontal="center"/>
    </xf>
    <xf numFmtId="0" fontId="0" fillId="0" borderId="5" xfId="0" applyBorder="1" applyAlignment="1">
      <alignment horizontal="center"/>
    </xf>
    <xf numFmtId="0" fontId="13" fillId="3" borderId="34" xfId="1" applyFont="1" applyFill="1" applyBorder="1" applyAlignment="1">
      <alignment horizontal="center" vertical="center" wrapText="1"/>
    </xf>
    <xf numFmtId="0" fontId="13" fillId="3" borderId="35" xfId="1" applyFont="1" applyFill="1" applyBorder="1" applyAlignment="1">
      <alignment horizontal="center" vertical="center" wrapText="1"/>
    </xf>
    <xf numFmtId="0" fontId="13" fillId="3" borderId="36" xfId="1" applyFont="1" applyFill="1" applyBorder="1" applyAlignment="1">
      <alignment horizontal="center" vertical="center" wrapText="1"/>
    </xf>
    <xf numFmtId="0" fontId="20" fillId="4" borderId="9" xfId="0" applyFont="1" applyFill="1" applyBorder="1" applyAlignment="1">
      <alignment horizontal="center" vertical="center" wrapText="1"/>
    </xf>
    <xf numFmtId="0" fontId="8" fillId="4" borderId="12" xfId="0" applyFont="1" applyFill="1" applyBorder="1" applyAlignment="1">
      <alignment horizontal="center" vertical="center" wrapText="1"/>
    </xf>
    <xf numFmtId="0" fontId="20" fillId="4" borderId="12" xfId="0" applyFont="1" applyFill="1" applyBorder="1" applyAlignment="1">
      <alignment horizontal="center" vertical="center" wrapText="1"/>
    </xf>
    <xf numFmtId="0" fontId="8" fillId="4" borderId="14" xfId="0" applyFont="1" applyFill="1" applyBorder="1" applyAlignment="1">
      <alignment horizontal="center" vertical="center" wrapText="1"/>
    </xf>
    <xf numFmtId="0" fontId="6" fillId="2" borderId="60" xfId="0" applyFont="1" applyFill="1" applyBorder="1" applyAlignment="1">
      <alignment horizontal="center" vertical="center"/>
    </xf>
    <xf numFmtId="0" fontId="6" fillId="2" borderId="61" xfId="0" applyFont="1" applyFill="1" applyBorder="1" applyAlignment="1">
      <alignment horizontal="center" vertical="center"/>
    </xf>
    <xf numFmtId="0" fontId="27" fillId="9" borderId="7" xfId="1" applyFont="1" applyFill="1" applyBorder="1" applyAlignment="1" applyProtection="1">
      <alignment horizontal="center" vertical="center" wrapText="1"/>
      <protection locked="0"/>
    </xf>
    <xf numFmtId="0" fontId="15" fillId="9" borderId="7" xfId="1" applyFont="1" applyFill="1" applyBorder="1" applyAlignment="1" applyProtection="1">
      <alignment horizontal="center" vertical="center" wrapText="1"/>
      <protection locked="0"/>
    </xf>
    <xf numFmtId="0" fontId="38" fillId="6" borderId="29" xfId="1" applyFont="1" applyFill="1" applyBorder="1" applyAlignment="1" applyProtection="1">
      <alignment horizontal="center" vertical="center" wrapText="1"/>
      <protection locked="0"/>
    </xf>
    <xf numFmtId="0" fontId="15" fillId="6" borderId="30" xfId="1" applyFont="1" applyFill="1" applyBorder="1" applyAlignment="1" applyProtection="1">
      <alignment horizontal="center" vertical="center" wrapText="1"/>
      <protection locked="0"/>
    </xf>
    <xf numFmtId="0" fontId="6" fillId="2" borderId="6" xfId="0" applyFont="1" applyFill="1" applyBorder="1" applyAlignment="1">
      <alignment horizontal="center" vertical="center" wrapText="1"/>
    </xf>
    <xf numFmtId="0" fontId="6" fillId="6" borderId="6" xfId="0" applyFont="1" applyFill="1" applyBorder="1" applyAlignment="1">
      <alignment horizontal="center" vertical="center" wrapText="1"/>
    </xf>
    <xf numFmtId="0" fontId="18" fillId="4" borderId="12"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27" fillId="9" borderId="27" xfId="1" applyFont="1" applyFill="1" applyBorder="1" applyAlignment="1" applyProtection="1">
      <alignment horizontal="center" vertical="center" wrapText="1"/>
      <protection locked="0"/>
    </xf>
    <xf numFmtId="0" fontId="6" fillId="4" borderId="14" xfId="0" applyFont="1" applyFill="1" applyBorder="1" applyAlignment="1">
      <alignment horizontal="center" vertical="center" wrapText="1"/>
    </xf>
    <xf numFmtId="0" fontId="13" fillId="3" borderId="9" xfId="1" applyFont="1" applyFill="1" applyBorder="1" applyAlignment="1">
      <alignment horizontal="center" vertical="center" wrapText="1"/>
    </xf>
    <xf numFmtId="0" fontId="13" fillId="3" borderId="10" xfId="1" applyFont="1" applyFill="1" applyBorder="1" applyAlignment="1">
      <alignment horizontal="center" vertical="center" wrapText="1"/>
    </xf>
    <xf numFmtId="0" fontId="13" fillId="3" borderId="11" xfId="1" applyFont="1" applyFill="1" applyBorder="1" applyAlignment="1">
      <alignment horizontal="center" vertical="center" wrapText="1"/>
    </xf>
    <xf numFmtId="0" fontId="6" fillId="4" borderId="7" xfId="0" applyFont="1" applyFill="1" applyBorder="1" applyAlignment="1">
      <alignment horizontal="center" vertical="center"/>
    </xf>
    <xf numFmtId="0" fontId="0" fillId="2" borderId="7" xfId="0" applyFill="1" applyBorder="1" applyAlignment="1">
      <alignment horizontal="center" vertical="center" wrapText="1"/>
    </xf>
  </cellXfs>
  <cellStyles count="4">
    <cellStyle name="Hipervínculo" xfId="3" builtinId="8"/>
    <cellStyle name="Normal" xfId="0" builtinId="0"/>
    <cellStyle name="Normal 2" xfId="1" xr:uid="{00000000-0005-0000-0000-00000100000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19050</xdr:rowOff>
    </xdr:from>
    <xdr:to>
      <xdr:col>2</xdr:col>
      <xdr:colOff>108857</xdr:colOff>
      <xdr:row>2</xdr:row>
      <xdr:rowOff>104775</xdr:rowOff>
    </xdr:to>
    <xdr:pic>
      <xdr:nvPicPr>
        <xdr:cNvPr id="2" name="Imagen 1">
          <a:extLst>
            <a:ext uri="{FF2B5EF4-FFF2-40B4-BE49-F238E27FC236}">
              <a16:creationId xmlns:a16="http://schemas.microsoft.com/office/drawing/2014/main" id="{3B81F1E1-E6CA-4374-9CB4-2EAA68C5E669}"/>
            </a:ext>
          </a:extLst>
        </xdr:cNvPr>
        <xdr:cNvPicPr>
          <a:picLocks noChangeAspect="1"/>
        </xdr:cNvPicPr>
      </xdr:nvPicPr>
      <xdr:blipFill>
        <a:blip xmlns:r="http://schemas.openxmlformats.org/officeDocument/2006/relationships" r:embed="rId1"/>
        <a:stretch>
          <a:fillRect/>
        </a:stretch>
      </xdr:blipFill>
      <xdr:spPr>
        <a:xfrm>
          <a:off x="114300" y="19050"/>
          <a:ext cx="1857375" cy="466725"/>
        </a:xfrm>
        <a:prstGeom prst="rect">
          <a:avLst/>
        </a:prstGeom>
      </xdr:spPr>
    </xdr:pic>
    <xdr:clientData/>
  </xdr:twoCellAnchor>
  <xdr:twoCellAnchor editAs="oneCell">
    <xdr:from>
      <xdr:col>12</xdr:col>
      <xdr:colOff>1609725</xdr:colOff>
      <xdr:row>12</xdr:row>
      <xdr:rowOff>676275</xdr:rowOff>
    </xdr:from>
    <xdr:to>
      <xdr:col>15</xdr:col>
      <xdr:colOff>328839</xdr:colOff>
      <xdr:row>13</xdr:row>
      <xdr:rowOff>344715</xdr:rowOff>
    </xdr:to>
    <xdr:pic>
      <xdr:nvPicPr>
        <xdr:cNvPr id="5" name="Imagen 1">
          <a:extLst>
            <a:ext uri="{FF2B5EF4-FFF2-40B4-BE49-F238E27FC236}">
              <a16:creationId xmlns:a16="http://schemas.microsoft.com/office/drawing/2014/main" id="{25F08D1E-40A2-4DA9-AC4D-768F1C0E288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307175" y="14697075"/>
          <a:ext cx="1009650" cy="1171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544286</xdr:colOff>
      <xdr:row>19</xdr:row>
      <xdr:rowOff>1148500</xdr:rowOff>
    </xdr:from>
    <xdr:to>
      <xdr:col>12</xdr:col>
      <xdr:colOff>1719489</xdr:colOff>
      <xdr:row>19</xdr:row>
      <xdr:rowOff>1485447</xdr:rowOff>
    </xdr:to>
    <xdr:pic>
      <xdr:nvPicPr>
        <xdr:cNvPr id="6" name="Imagen 4">
          <a:extLst>
            <a:ext uri="{FF2B5EF4-FFF2-40B4-BE49-F238E27FC236}">
              <a16:creationId xmlns:a16="http://schemas.microsoft.com/office/drawing/2014/main" id="{8DA2D747-ADCE-4918-B661-DA9775EC7EA4}"/>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0035268" y="36152875"/>
          <a:ext cx="1175203" cy="3369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219075</xdr:colOff>
      <xdr:row>0</xdr:row>
      <xdr:rowOff>28575</xdr:rowOff>
    </xdr:from>
    <xdr:to>
      <xdr:col>2</xdr:col>
      <xdr:colOff>425450</xdr:colOff>
      <xdr:row>2</xdr:row>
      <xdr:rowOff>114300</xdr:rowOff>
    </xdr:to>
    <xdr:pic>
      <xdr:nvPicPr>
        <xdr:cNvPr id="2" name="Imagen 1">
          <a:extLst>
            <a:ext uri="{FF2B5EF4-FFF2-40B4-BE49-F238E27FC236}">
              <a16:creationId xmlns:a16="http://schemas.microsoft.com/office/drawing/2014/main" id="{B9FF3E49-D86B-4E23-A1ED-BA90D4F87A09}"/>
            </a:ext>
          </a:extLst>
        </xdr:cNvPr>
        <xdr:cNvPicPr>
          <a:picLocks noChangeAspect="1"/>
        </xdr:cNvPicPr>
      </xdr:nvPicPr>
      <xdr:blipFill>
        <a:blip xmlns:r="http://schemas.openxmlformats.org/officeDocument/2006/relationships" r:embed="rId1"/>
        <a:stretch>
          <a:fillRect/>
        </a:stretch>
      </xdr:blipFill>
      <xdr:spPr>
        <a:xfrm>
          <a:off x="219075" y="28575"/>
          <a:ext cx="1857375" cy="466725"/>
        </a:xfrm>
        <a:prstGeom prst="rect">
          <a:avLst/>
        </a:prstGeom>
      </xdr:spPr>
    </xdr:pic>
    <xdr:clientData/>
  </xdr:twoCellAnchor>
  <xdr:twoCellAnchor editAs="oneCell">
    <xdr:from>
      <xdr:col>12</xdr:col>
      <xdr:colOff>342900</xdr:colOff>
      <xdr:row>5</xdr:row>
      <xdr:rowOff>923925</xdr:rowOff>
    </xdr:from>
    <xdr:to>
      <xdr:col>12</xdr:col>
      <xdr:colOff>2171700</xdr:colOff>
      <xdr:row>5</xdr:row>
      <xdr:rowOff>1885950</xdr:rowOff>
    </xdr:to>
    <xdr:pic>
      <xdr:nvPicPr>
        <xdr:cNvPr id="4" name="Imagen 2">
          <a:extLst>
            <a:ext uri="{FF2B5EF4-FFF2-40B4-BE49-F238E27FC236}">
              <a16:creationId xmlns:a16="http://schemas.microsoft.com/office/drawing/2014/main" id="{56F6752C-6BFC-4EDC-A4C8-589327191754}"/>
            </a:ext>
            <a:ext uri="{147F2762-F138-4A5C-976F-8EAC2B608ADB}">
              <a16:predDERef xmlns:a16="http://schemas.microsoft.com/office/drawing/2014/main" pred="{B9FF3E49-D86B-4E23-A1ED-BA90D4F87A0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564350" y="2714625"/>
          <a:ext cx="1828800" cy="96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104775</xdr:colOff>
      <xdr:row>0</xdr:row>
      <xdr:rowOff>85725</xdr:rowOff>
    </xdr:from>
    <xdr:to>
      <xdr:col>2</xdr:col>
      <xdr:colOff>107950</xdr:colOff>
      <xdr:row>2</xdr:row>
      <xdr:rowOff>171450</xdr:rowOff>
    </xdr:to>
    <xdr:pic>
      <xdr:nvPicPr>
        <xdr:cNvPr id="2" name="Imagen 1">
          <a:extLst>
            <a:ext uri="{FF2B5EF4-FFF2-40B4-BE49-F238E27FC236}">
              <a16:creationId xmlns:a16="http://schemas.microsoft.com/office/drawing/2014/main" id="{18AC0F1B-7212-4B40-A9F3-C88899979F59}"/>
            </a:ext>
          </a:extLst>
        </xdr:cNvPr>
        <xdr:cNvPicPr>
          <a:picLocks noChangeAspect="1"/>
        </xdr:cNvPicPr>
      </xdr:nvPicPr>
      <xdr:blipFill>
        <a:blip xmlns:r="http://schemas.openxmlformats.org/officeDocument/2006/relationships" r:embed="rId1"/>
        <a:stretch>
          <a:fillRect/>
        </a:stretch>
      </xdr:blipFill>
      <xdr:spPr>
        <a:xfrm>
          <a:off x="104775" y="85725"/>
          <a:ext cx="1857375" cy="4667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28575</xdr:rowOff>
    </xdr:from>
    <xdr:to>
      <xdr:col>2</xdr:col>
      <xdr:colOff>271193</xdr:colOff>
      <xdr:row>2</xdr:row>
      <xdr:rowOff>123825</xdr:rowOff>
    </xdr:to>
    <xdr:pic>
      <xdr:nvPicPr>
        <xdr:cNvPr id="2" name="Imagen 1">
          <a:extLst>
            <a:ext uri="{FF2B5EF4-FFF2-40B4-BE49-F238E27FC236}">
              <a16:creationId xmlns:a16="http://schemas.microsoft.com/office/drawing/2014/main" id="{F5E365F7-1B60-436C-BC2B-F418ACAAABFA}"/>
            </a:ext>
          </a:extLst>
        </xdr:cNvPr>
        <xdr:cNvPicPr>
          <a:picLocks noChangeAspect="1"/>
        </xdr:cNvPicPr>
      </xdr:nvPicPr>
      <xdr:blipFill>
        <a:blip xmlns:r="http://schemas.openxmlformats.org/officeDocument/2006/relationships" r:embed="rId1"/>
        <a:stretch>
          <a:fillRect/>
        </a:stretch>
      </xdr:blipFill>
      <xdr:spPr>
        <a:xfrm>
          <a:off x="47625" y="28575"/>
          <a:ext cx="1857375" cy="4667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104775</xdr:colOff>
      <xdr:row>0</xdr:row>
      <xdr:rowOff>28575</xdr:rowOff>
    </xdr:from>
    <xdr:to>
      <xdr:col>1</xdr:col>
      <xdr:colOff>495139</xdr:colOff>
      <xdr:row>2</xdr:row>
      <xdr:rowOff>114300</xdr:rowOff>
    </xdr:to>
    <xdr:pic>
      <xdr:nvPicPr>
        <xdr:cNvPr id="2" name="Imagen 1">
          <a:extLst>
            <a:ext uri="{FF2B5EF4-FFF2-40B4-BE49-F238E27FC236}">
              <a16:creationId xmlns:a16="http://schemas.microsoft.com/office/drawing/2014/main" id="{C39AE922-7752-4B88-834F-007C4B6F9F4F}"/>
            </a:ext>
          </a:extLst>
        </xdr:cNvPr>
        <xdr:cNvPicPr>
          <a:picLocks noChangeAspect="1"/>
        </xdr:cNvPicPr>
      </xdr:nvPicPr>
      <xdr:blipFill>
        <a:blip xmlns:r="http://schemas.openxmlformats.org/officeDocument/2006/relationships" r:embed="rId1"/>
        <a:stretch>
          <a:fillRect/>
        </a:stretch>
      </xdr:blipFill>
      <xdr:spPr>
        <a:xfrm>
          <a:off x="104775" y="28575"/>
          <a:ext cx="1854833" cy="46672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142875</xdr:colOff>
      <xdr:row>0</xdr:row>
      <xdr:rowOff>38100</xdr:rowOff>
    </xdr:from>
    <xdr:to>
      <xdr:col>2</xdr:col>
      <xdr:colOff>537482</xdr:colOff>
      <xdr:row>2</xdr:row>
      <xdr:rowOff>171450</xdr:rowOff>
    </xdr:to>
    <xdr:pic>
      <xdr:nvPicPr>
        <xdr:cNvPr id="3" name="Imagen 2">
          <a:extLst>
            <a:ext uri="{FF2B5EF4-FFF2-40B4-BE49-F238E27FC236}">
              <a16:creationId xmlns:a16="http://schemas.microsoft.com/office/drawing/2014/main" id="{A5C5996C-548D-464F-A1C3-394BD387705F}"/>
            </a:ext>
          </a:extLst>
        </xdr:cNvPr>
        <xdr:cNvPicPr>
          <a:picLocks noChangeAspect="1"/>
        </xdr:cNvPicPr>
      </xdr:nvPicPr>
      <xdr:blipFill>
        <a:blip xmlns:r="http://schemas.openxmlformats.org/officeDocument/2006/relationships" r:embed="rId1"/>
        <a:stretch>
          <a:fillRect/>
        </a:stretch>
      </xdr:blipFill>
      <xdr:spPr>
        <a:xfrm>
          <a:off x="142875" y="38100"/>
          <a:ext cx="1857375" cy="466725"/>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2"/>
  <sheetViews>
    <sheetView showGridLines="0" tabSelected="1" zoomScale="80" zoomScaleNormal="80" workbookViewId="0">
      <pane xSplit="7" ySplit="5" topLeftCell="U15" activePane="bottomRight" state="frozen"/>
      <selection pane="topRight" activeCell="H1" sqref="H1"/>
      <selection pane="bottomLeft" activeCell="A6" sqref="A6"/>
      <selection pane="bottomRight" activeCell="U15" sqref="U15"/>
    </sheetView>
  </sheetViews>
  <sheetFormatPr baseColWidth="10" defaultColWidth="11.42578125" defaultRowHeight="15" customHeight="1" x14ac:dyDescent="0.25"/>
  <cols>
    <col min="1" max="1" width="19.42578125" customWidth="1"/>
    <col min="2" max="2" width="8.42578125" customWidth="1"/>
    <col min="3" max="3" width="32" customWidth="1"/>
    <col min="4" max="4" width="17.28515625" customWidth="1"/>
    <col min="5" max="5" width="21.7109375" customWidth="1"/>
    <col min="6" max="6" width="15.85546875" customWidth="1"/>
    <col min="7" max="7" width="13.85546875" customWidth="1"/>
    <col min="8" max="8" width="24.28515625" style="2" hidden="1" customWidth="1"/>
    <col min="9" max="9" width="55.85546875" hidden="1" customWidth="1"/>
    <col min="10" max="11" width="0" hidden="1" customWidth="1"/>
    <col min="12" max="12" width="13.85546875" customWidth="1"/>
    <col min="13" max="13" width="34.42578125" customWidth="1"/>
    <col min="14" max="14" width="20.28515625" hidden="1" customWidth="1"/>
    <col min="15" max="15" width="72.85546875" hidden="1" customWidth="1"/>
    <col min="16" max="16" width="15.140625" customWidth="1"/>
    <col min="17" max="17" width="42.7109375" customWidth="1"/>
    <col min="18" max="18" width="64.5703125" customWidth="1"/>
    <col min="19" max="19" width="20.28515625" customWidth="1"/>
    <col min="20" max="20" width="85.28515625" customWidth="1"/>
    <col min="21" max="21" width="14.85546875" customWidth="1"/>
    <col min="22" max="22" width="84.7109375" customWidth="1"/>
  </cols>
  <sheetData>
    <row r="1" spans="1:22" x14ac:dyDescent="0.25">
      <c r="A1" s="301" t="s">
        <v>0</v>
      </c>
      <c r="B1" s="302"/>
      <c r="C1" s="302"/>
      <c r="D1" s="302"/>
      <c r="E1" s="302"/>
      <c r="F1" s="302"/>
      <c r="G1" s="303"/>
    </row>
    <row r="2" spans="1:22" x14ac:dyDescent="0.25">
      <c r="A2" s="304"/>
      <c r="B2" s="305"/>
      <c r="C2" s="305"/>
      <c r="D2" s="305"/>
      <c r="E2" s="305"/>
      <c r="F2" s="305"/>
      <c r="G2" s="306"/>
    </row>
    <row r="3" spans="1:22" ht="15.75" thickBot="1" x14ac:dyDescent="0.3">
      <c r="A3" s="307"/>
      <c r="B3" s="308"/>
      <c r="C3" s="308"/>
      <c r="D3" s="308"/>
      <c r="E3" s="308"/>
      <c r="F3" s="308"/>
      <c r="G3" s="309"/>
    </row>
    <row r="4" spans="1:22" ht="39.75" customHeight="1" x14ac:dyDescent="0.25">
      <c r="A4" s="317" t="s">
        <v>1</v>
      </c>
      <c r="B4" s="318"/>
      <c r="C4" s="318"/>
      <c r="D4" s="318"/>
      <c r="E4" s="318"/>
      <c r="F4" s="318"/>
      <c r="G4" s="319"/>
      <c r="H4" s="310" t="s">
        <v>2</v>
      </c>
      <c r="I4" s="310"/>
      <c r="J4" s="69"/>
      <c r="K4" s="70" t="s">
        <v>3</v>
      </c>
      <c r="L4" s="320" t="s">
        <v>4</v>
      </c>
      <c r="M4" s="320"/>
      <c r="N4" s="310" t="s">
        <v>5</v>
      </c>
      <c r="O4" s="310"/>
      <c r="P4" s="320" t="s">
        <v>6</v>
      </c>
      <c r="Q4" s="321"/>
      <c r="R4" s="176" t="s">
        <v>7</v>
      </c>
      <c r="S4" s="310" t="s">
        <v>8</v>
      </c>
      <c r="T4" s="310"/>
      <c r="U4" s="311" t="s">
        <v>9</v>
      </c>
      <c r="V4" s="312"/>
    </row>
    <row r="5" spans="1:22" ht="48" customHeight="1" thickBot="1" x14ac:dyDescent="0.3">
      <c r="A5" s="315" t="s">
        <v>10</v>
      </c>
      <c r="B5" s="316"/>
      <c r="C5" s="3" t="s">
        <v>11</v>
      </c>
      <c r="D5" s="18" t="s">
        <v>12</v>
      </c>
      <c r="E5" s="18" t="s">
        <v>13</v>
      </c>
      <c r="F5" s="19" t="s">
        <v>14</v>
      </c>
      <c r="G5" s="36" t="s">
        <v>15</v>
      </c>
      <c r="H5" s="71" t="s">
        <v>16</v>
      </c>
      <c r="I5" s="71" t="s">
        <v>17</v>
      </c>
      <c r="J5" s="72"/>
      <c r="K5" s="72"/>
      <c r="L5" s="231" t="s">
        <v>16</v>
      </c>
      <c r="M5" s="231" t="s">
        <v>17</v>
      </c>
      <c r="N5" s="232" t="s">
        <v>16</v>
      </c>
      <c r="O5" s="232" t="s">
        <v>17</v>
      </c>
      <c r="P5" s="231" t="s">
        <v>16</v>
      </c>
      <c r="Q5" s="233" t="s">
        <v>17</v>
      </c>
      <c r="R5" s="234" t="s">
        <v>18</v>
      </c>
      <c r="S5" s="232" t="s">
        <v>16</v>
      </c>
      <c r="T5" s="232" t="s">
        <v>17</v>
      </c>
      <c r="U5" s="231" t="s">
        <v>16</v>
      </c>
      <c r="V5" s="233" t="s">
        <v>17</v>
      </c>
    </row>
    <row r="6" spans="1:22" ht="331.5" customHeight="1" x14ac:dyDescent="0.25">
      <c r="A6" s="313" t="s">
        <v>19</v>
      </c>
      <c r="B6" s="22" t="s">
        <v>20</v>
      </c>
      <c r="C6" s="9" t="s">
        <v>21</v>
      </c>
      <c r="D6" s="24" t="s">
        <v>22</v>
      </c>
      <c r="E6" s="24" t="s">
        <v>23</v>
      </c>
      <c r="F6" s="24" t="s">
        <v>24</v>
      </c>
      <c r="G6" s="37">
        <v>45015</v>
      </c>
      <c r="H6" s="65">
        <v>0</v>
      </c>
      <c r="I6" s="75" t="s">
        <v>25</v>
      </c>
      <c r="J6" s="72"/>
      <c r="K6" s="226"/>
      <c r="L6" s="235">
        <v>0.5</v>
      </c>
      <c r="M6" s="236" t="s">
        <v>838</v>
      </c>
      <c r="N6" s="237">
        <v>1</v>
      </c>
      <c r="O6" s="238" t="s">
        <v>26</v>
      </c>
      <c r="P6" s="239">
        <v>1</v>
      </c>
      <c r="Q6" s="240" t="s">
        <v>839</v>
      </c>
      <c r="R6" s="241" t="s">
        <v>27</v>
      </c>
      <c r="S6" s="237">
        <v>1</v>
      </c>
      <c r="T6" s="238" t="s">
        <v>28</v>
      </c>
      <c r="U6" s="252">
        <f>1/1</f>
        <v>1</v>
      </c>
      <c r="V6" s="253" t="s">
        <v>847</v>
      </c>
    </row>
    <row r="7" spans="1:22" ht="103.5" customHeight="1" x14ac:dyDescent="0.25">
      <c r="A7" s="313"/>
      <c r="B7" s="22" t="s">
        <v>29</v>
      </c>
      <c r="C7" s="9" t="s">
        <v>30</v>
      </c>
      <c r="D7" s="24" t="s">
        <v>31</v>
      </c>
      <c r="E7" s="24" t="s">
        <v>32</v>
      </c>
      <c r="F7" s="24" t="s">
        <v>24</v>
      </c>
      <c r="G7" s="37">
        <v>45044</v>
      </c>
      <c r="H7" s="65">
        <v>1</v>
      </c>
      <c r="I7" s="75" t="s">
        <v>33</v>
      </c>
      <c r="J7" s="72"/>
      <c r="K7" s="227"/>
      <c r="L7" s="242">
        <v>1</v>
      </c>
      <c r="M7" s="77" t="s">
        <v>34</v>
      </c>
      <c r="N7" s="65">
        <v>1</v>
      </c>
      <c r="O7" s="75" t="s">
        <v>33</v>
      </c>
      <c r="P7" s="65">
        <v>1</v>
      </c>
      <c r="Q7" s="152" t="s">
        <v>35</v>
      </c>
      <c r="R7" s="181" t="s">
        <v>579</v>
      </c>
      <c r="S7" s="65">
        <v>1</v>
      </c>
      <c r="T7" s="153" t="s">
        <v>35</v>
      </c>
      <c r="U7" s="254">
        <f>1/1</f>
        <v>1</v>
      </c>
      <c r="V7" s="251" t="s">
        <v>848</v>
      </c>
    </row>
    <row r="8" spans="1:22" ht="301.5" customHeight="1" x14ac:dyDescent="0.25">
      <c r="A8" s="313"/>
      <c r="B8" s="22" t="s">
        <v>36</v>
      </c>
      <c r="C8" s="9" t="s">
        <v>37</v>
      </c>
      <c r="D8" s="24" t="s">
        <v>38</v>
      </c>
      <c r="E8" s="24" t="s">
        <v>39</v>
      </c>
      <c r="F8" s="24" t="s">
        <v>24</v>
      </c>
      <c r="G8" s="37">
        <v>45077</v>
      </c>
      <c r="H8" s="65">
        <v>0</v>
      </c>
      <c r="I8" s="87" t="s">
        <v>40</v>
      </c>
      <c r="J8" s="78">
        <v>45107</v>
      </c>
      <c r="K8" s="208" t="s">
        <v>41</v>
      </c>
      <c r="L8" s="242">
        <v>0</v>
      </c>
      <c r="M8" s="77" t="s">
        <v>42</v>
      </c>
      <c r="N8" s="65">
        <v>0.5</v>
      </c>
      <c r="O8" s="139" t="s">
        <v>43</v>
      </c>
      <c r="P8" s="65">
        <v>0.5</v>
      </c>
      <c r="Q8" s="152" t="s">
        <v>44</v>
      </c>
      <c r="R8" s="249" t="s">
        <v>845</v>
      </c>
      <c r="S8" s="65">
        <v>1</v>
      </c>
      <c r="T8" s="114" t="s">
        <v>45</v>
      </c>
      <c r="U8" s="250">
        <f>1/2</f>
        <v>0.5</v>
      </c>
      <c r="V8" s="251" t="s">
        <v>908</v>
      </c>
    </row>
    <row r="9" spans="1:22" ht="189.75" customHeight="1" x14ac:dyDescent="0.25">
      <c r="A9" s="313"/>
      <c r="B9" s="22" t="s">
        <v>46</v>
      </c>
      <c r="C9" s="9" t="s">
        <v>47</v>
      </c>
      <c r="D9" s="24" t="s">
        <v>48</v>
      </c>
      <c r="E9" s="24" t="s">
        <v>49</v>
      </c>
      <c r="F9" s="24" t="s">
        <v>24</v>
      </c>
      <c r="G9" s="37">
        <v>45107</v>
      </c>
      <c r="H9" s="65">
        <v>0</v>
      </c>
      <c r="I9" s="66" t="s">
        <v>50</v>
      </c>
      <c r="J9" s="72"/>
      <c r="K9" s="227"/>
      <c r="L9" s="242">
        <v>0</v>
      </c>
      <c r="M9" s="77" t="s">
        <v>42</v>
      </c>
      <c r="N9" s="65">
        <v>1</v>
      </c>
      <c r="O9" s="75" t="s">
        <v>51</v>
      </c>
      <c r="P9" s="76">
        <v>1</v>
      </c>
      <c r="Q9" s="167" t="s">
        <v>52</v>
      </c>
      <c r="R9" s="178" t="s">
        <v>53</v>
      </c>
      <c r="S9" s="65">
        <v>1</v>
      </c>
      <c r="T9" s="178" t="s">
        <v>54</v>
      </c>
      <c r="U9" s="254">
        <f>1/1</f>
        <v>1</v>
      </c>
      <c r="V9" s="251" t="s">
        <v>849</v>
      </c>
    </row>
    <row r="10" spans="1:22" ht="203.25" customHeight="1" x14ac:dyDescent="0.25">
      <c r="A10" s="313"/>
      <c r="B10" s="22" t="s">
        <v>55</v>
      </c>
      <c r="C10" s="9" t="s">
        <v>56</v>
      </c>
      <c r="D10" s="24" t="s">
        <v>48</v>
      </c>
      <c r="E10" s="24" t="s">
        <v>57</v>
      </c>
      <c r="F10" s="24" t="s">
        <v>24</v>
      </c>
      <c r="G10" s="37">
        <v>45122</v>
      </c>
      <c r="H10" s="65">
        <v>0</v>
      </c>
      <c r="I10" s="66" t="s">
        <v>58</v>
      </c>
      <c r="J10" s="72"/>
      <c r="K10" s="227"/>
      <c r="L10" s="242">
        <v>0</v>
      </c>
      <c r="M10" s="77" t="s">
        <v>42</v>
      </c>
      <c r="N10" s="65">
        <v>1</v>
      </c>
      <c r="O10" s="75" t="s">
        <v>59</v>
      </c>
      <c r="P10" s="65">
        <v>1</v>
      </c>
      <c r="Q10" s="157" t="s">
        <v>60</v>
      </c>
      <c r="R10" s="173" t="s">
        <v>61</v>
      </c>
      <c r="S10" s="65">
        <v>1</v>
      </c>
      <c r="T10" s="173" t="s">
        <v>61</v>
      </c>
      <c r="U10" s="254">
        <f>1/1</f>
        <v>1</v>
      </c>
      <c r="V10" s="251" t="s">
        <v>850</v>
      </c>
    </row>
    <row r="11" spans="1:22" ht="165.75" customHeight="1" x14ac:dyDescent="0.25">
      <c r="A11" s="313"/>
      <c r="B11" s="22" t="s">
        <v>62</v>
      </c>
      <c r="C11" s="9" t="s">
        <v>63</v>
      </c>
      <c r="D11" s="24" t="s">
        <v>64</v>
      </c>
      <c r="E11" s="24" t="s">
        <v>39</v>
      </c>
      <c r="F11" s="24" t="s">
        <v>24</v>
      </c>
      <c r="G11" s="37">
        <v>45169</v>
      </c>
      <c r="H11" s="65">
        <v>0</v>
      </c>
      <c r="I11" s="66" t="s">
        <v>40</v>
      </c>
      <c r="J11" s="72"/>
      <c r="K11" s="227"/>
      <c r="L11" s="242">
        <v>0</v>
      </c>
      <c r="M11" s="77" t="s">
        <v>42</v>
      </c>
      <c r="N11" s="65">
        <v>0</v>
      </c>
      <c r="O11" s="75" t="s">
        <v>65</v>
      </c>
      <c r="P11" s="65">
        <v>0</v>
      </c>
      <c r="Q11" s="158" t="s">
        <v>66</v>
      </c>
      <c r="R11" s="9" t="s">
        <v>67</v>
      </c>
      <c r="S11" s="65">
        <v>1</v>
      </c>
      <c r="T11" s="75" t="s">
        <v>68</v>
      </c>
      <c r="U11" s="254">
        <f>1/1</f>
        <v>1</v>
      </c>
      <c r="V11" s="251" t="s">
        <v>882</v>
      </c>
    </row>
    <row r="12" spans="1:22" ht="141.75" customHeight="1" x14ac:dyDescent="0.25">
      <c r="A12" s="313" t="s">
        <v>69</v>
      </c>
      <c r="B12" s="22" t="s">
        <v>70</v>
      </c>
      <c r="C12" s="9" t="s">
        <v>71</v>
      </c>
      <c r="D12" s="24" t="s">
        <v>72</v>
      </c>
      <c r="E12" s="24" t="s">
        <v>73</v>
      </c>
      <c r="F12" s="24" t="s">
        <v>74</v>
      </c>
      <c r="G12" s="37">
        <v>44957</v>
      </c>
      <c r="H12" s="65">
        <v>1</v>
      </c>
      <c r="I12" s="75" t="s">
        <v>75</v>
      </c>
      <c r="J12" s="79">
        <v>45054</v>
      </c>
      <c r="K12" s="226" t="s">
        <v>76</v>
      </c>
      <c r="L12" s="242">
        <v>1</v>
      </c>
      <c r="M12" s="77" t="s">
        <v>77</v>
      </c>
      <c r="N12" s="65">
        <v>1</v>
      </c>
      <c r="O12" s="75" t="s">
        <v>78</v>
      </c>
      <c r="P12" s="65">
        <v>1</v>
      </c>
      <c r="Q12" s="152" t="s">
        <v>79</v>
      </c>
      <c r="R12" s="75" t="s">
        <v>78</v>
      </c>
      <c r="S12" s="65">
        <v>1</v>
      </c>
      <c r="T12" s="75" t="s">
        <v>80</v>
      </c>
      <c r="U12" s="254">
        <f>1/1</f>
        <v>1</v>
      </c>
      <c r="V12" s="251" t="s">
        <v>840</v>
      </c>
    </row>
    <row r="13" spans="1:22" ht="118.5" customHeight="1" x14ac:dyDescent="0.25">
      <c r="A13" s="313"/>
      <c r="B13" s="22" t="s">
        <v>81</v>
      </c>
      <c r="C13" s="9" t="s">
        <v>82</v>
      </c>
      <c r="D13" s="24" t="s">
        <v>83</v>
      </c>
      <c r="E13" s="24" t="s">
        <v>84</v>
      </c>
      <c r="F13" s="24" t="s">
        <v>85</v>
      </c>
      <c r="G13" s="37">
        <v>45260</v>
      </c>
      <c r="H13" s="65">
        <v>1</v>
      </c>
      <c r="I13" s="75" t="s">
        <v>86</v>
      </c>
      <c r="J13" s="72"/>
      <c r="K13" s="227"/>
      <c r="L13" s="242">
        <v>0</v>
      </c>
      <c r="M13" s="80" t="s">
        <v>87</v>
      </c>
      <c r="N13" s="65">
        <v>1</v>
      </c>
      <c r="O13" s="66" t="s">
        <v>88</v>
      </c>
      <c r="P13" s="65">
        <v>1</v>
      </c>
      <c r="Q13" s="152" t="s">
        <v>89</v>
      </c>
      <c r="R13" s="144" t="s">
        <v>90</v>
      </c>
      <c r="S13" s="65">
        <v>1</v>
      </c>
      <c r="T13" s="144" t="s">
        <v>91</v>
      </c>
      <c r="U13" s="250">
        <f>6/6</f>
        <v>1</v>
      </c>
      <c r="V13" s="251" t="s">
        <v>842</v>
      </c>
    </row>
    <row r="14" spans="1:22" ht="167.25" customHeight="1" x14ac:dyDescent="0.25">
      <c r="A14" s="313"/>
      <c r="B14" s="22" t="s">
        <v>92</v>
      </c>
      <c r="C14" s="9" t="s">
        <v>93</v>
      </c>
      <c r="D14" s="24" t="s">
        <v>94</v>
      </c>
      <c r="E14" s="24" t="s">
        <v>95</v>
      </c>
      <c r="F14" s="24" t="s">
        <v>74</v>
      </c>
      <c r="G14" s="37">
        <v>45260</v>
      </c>
      <c r="H14" s="65">
        <v>1</v>
      </c>
      <c r="I14" s="75" t="s">
        <v>96</v>
      </c>
      <c r="J14" s="72"/>
      <c r="K14" s="227"/>
      <c r="L14" s="242" t="s">
        <v>97</v>
      </c>
      <c r="M14" s="77" t="s">
        <v>98</v>
      </c>
      <c r="N14" s="65">
        <v>1</v>
      </c>
      <c r="O14" s="75" t="s">
        <v>99</v>
      </c>
      <c r="P14" s="87" t="s">
        <v>100</v>
      </c>
      <c r="Q14" s="156" t="s">
        <v>101</v>
      </c>
      <c r="R14" s="75" t="s">
        <v>99</v>
      </c>
      <c r="S14" s="65">
        <v>1</v>
      </c>
      <c r="T14" s="75" t="s">
        <v>102</v>
      </c>
      <c r="U14" s="250">
        <f>1/1</f>
        <v>1</v>
      </c>
      <c r="V14" s="255" t="s">
        <v>851</v>
      </c>
    </row>
    <row r="15" spans="1:22" ht="265.5" customHeight="1" x14ac:dyDescent="0.25">
      <c r="A15" s="313"/>
      <c r="B15" s="22" t="s">
        <v>103</v>
      </c>
      <c r="C15" s="9" t="s">
        <v>104</v>
      </c>
      <c r="D15" s="24" t="s">
        <v>105</v>
      </c>
      <c r="E15" s="24" t="s">
        <v>106</v>
      </c>
      <c r="F15" s="24" t="s">
        <v>74</v>
      </c>
      <c r="G15" s="37">
        <v>45168</v>
      </c>
      <c r="H15" s="65">
        <v>0</v>
      </c>
      <c r="I15" s="66" t="s">
        <v>40</v>
      </c>
      <c r="J15" s="72"/>
      <c r="K15" s="208" t="s">
        <v>107</v>
      </c>
      <c r="L15" s="242">
        <v>0</v>
      </c>
      <c r="M15" s="81" t="s">
        <v>42</v>
      </c>
      <c r="N15" s="65">
        <v>0.5</v>
      </c>
      <c r="O15" s="75" t="s">
        <v>108</v>
      </c>
      <c r="P15" s="65">
        <v>1</v>
      </c>
      <c r="Q15" s="152" t="s">
        <v>841</v>
      </c>
      <c r="R15" s="75" t="s">
        <v>109</v>
      </c>
      <c r="S15" s="65">
        <v>1</v>
      </c>
      <c r="T15" s="75" t="s">
        <v>110</v>
      </c>
      <c r="U15" s="250">
        <f>1/1</f>
        <v>1</v>
      </c>
      <c r="V15" s="251" t="s">
        <v>852</v>
      </c>
    </row>
    <row r="16" spans="1:22" ht="253.5" customHeight="1" x14ac:dyDescent="0.25">
      <c r="A16" s="314" t="s">
        <v>111</v>
      </c>
      <c r="B16" s="5" t="s">
        <v>112</v>
      </c>
      <c r="C16" s="9" t="s">
        <v>113</v>
      </c>
      <c r="D16" s="24" t="s">
        <v>114</v>
      </c>
      <c r="E16" s="24" t="s">
        <v>115</v>
      </c>
      <c r="F16" s="24" t="s">
        <v>85</v>
      </c>
      <c r="G16" s="37">
        <v>44957</v>
      </c>
      <c r="H16" s="65">
        <v>0</v>
      </c>
      <c r="I16" s="66" t="s">
        <v>40</v>
      </c>
      <c r="J16" s="82">
        <v>45056</v>
      </c>
      <c r="K16" s="228" t="s">
        <v>116</v>
      </c>
      <c r="L16" s="242">
        <v>0</v>
      </c>
      <c r="M16" s="81" t="s">
        <v>117</v>
      </c>
      <c r="N16" s="65">
        <v>1</v>
      </c>
      <c r="O16" s="75" t="s">
        <v>118</v>
      </c>
      <c r="P16" s="76">
        <v>0.5</v>
      </c>
      <c r="Q16" s="157" t="s">
        <v>119</v>
      </c>
      <c r="R16" s="173" t="s">
        <v>120</v>
      </c>
      <c r="S16" s="65">
        <v>1</v>
      </c>
      <c r="T16" s="75" t="s">
        <v>121</v>
      </c>
      <c r="U16" s="250">
        <f>0/2</f>
        <v>0</v>
      </c>
      <c r="V16" s="251" t="s">
        <v>846</v>
      </c>
    </row>
    <row r="17" spans="1:22" ht="103.5" customHeight="1" x14ac:dyDescent="0.25">
      <c r="A17" s="314"/>
      <c r="B17" s="5" t="s">
        <v>122</v>
      </c>
      <c r="C17" s="9" t="s">
        <v>123</v>
      </c>
      <c r="D17" s="24" t="s">
        <v>124</v>
      </c>
      <c r="E17" s="24" t="s">
        <v>125</v>
      </c>
      <c r="F17" s="24" t="s">
        <v>85</v>
      </c>
      <c r="G17" s="37">
        <v>44957</v>
      </c>
      <c r="H17" s="65">
        <v>1</v>
      </c>
      <c r="I17" s="67" t="s">
        <v>126</v>
      </c>
      <c r="J17" s="72"/>
      <c r="K17" s="227"/>
      <c r="L17" s="242">
        <v>1</v>
      </c>
      <c r="M17" s="81" t="s">
        <v>127</v>
      </c>
      <c r="N17" s="65">
        <v>1</v>
      </c>
      <c r="O17" s="75" t="s">
        <v>128</v>
      </c>
      <c r="P17" s="65">
        <v>1</v>
      </c>
      <c r="Q17" s="152" t="s">
        <v>129</v>
      </c>
      <c r="R17" s="75" t="s">
        <v>128</v>
      </c>
      <c r="S17" s="65">
        <v>1</v>
      </c>
      <c r="T17" s="75" t="s">
        <v>130</v>
      </c>
      <c r="U17" s="250">
        <v>1</v>
      </c>
      <c r="V17" s="251" t="s">
        <v>853</v>
      </c>
    </row>
    <row r="18" spans="1:22" ht="173.25" customHeight="1" x14ac:dyDescent="0.25">
      <c r="A18" s="314"/>
      <c r="B18" s="5" t="s">
        <v>131</v>
      </c>
      <c r="C18" s="9" t="s">
        <v>132</v>
      </c>
      <c r="D18" s="24" t="s">
        <v>133</v>
      </c>
      <c r="E18" s="24" t="s">
        <v>134</v>
      </c>
      <c r="F18" s="24" t="s">
        <v>85</v>
      </c>
      <c r="G18" s="37">
        <v>45260</v>
      </c>
      <c r="H18" s="65">
        <v>1</v>
      </c>
      <c r="I18" s="67" t="s">
        <v>135</v>
      </c>
      <c r="J18" s="72"/>
      <c r="K18" s="227"/>
      <c r="L18" s="242">
        <v>1</v>
      </c>
      <c r="M18" s="81" t="s">
        <v>136</v>
      </c>
      <c r="N18" s="65">
        <v>1</v>
      </c>
      <c r="O18" s="224" t="s">
        <v>137</v>
      </c>
      <c r="P18" s="65">
        <v>1</v>
      </c>
      <c r="Q18" s="156" t="s">
        <v>138</v>
      </c>
      <c r="R18" s="224" t="s">
        <v>139</v>
      </c>
      <c r="S18" s="65">
        <v>1</v>
      </c>
      <c r="T18" s="224" t="s">
        <v>139</v>
      </c>
      <c r="U18" s="250">
        <f>1/1</f>
        <v>1</v>
      </c>
      <c r="V18" s="255" t="s">
        <v>854</v>
      </c>
    </row>
    <row r="19" spans="1:22" ht="198" customHeight="1" x14ac:dyDescent="0.25">
      <c r="A19" s="314" t="s">
        <v>140</v>
      </c>
      <c r="B19" s="5" t="s">
        <v>141</v>
      </c>
      <c r="C19" s="9" t="s">
        <v>142</v>
      </c>
      <c r="D19" s="24" t="s">
        <v>143</v>
      </c>
      <c r="E19" s="24" t="s">
        <v>144</v>
      </c>
      <c r="F19" s="24" t="s">
        <v>145</v>
      </c>
      <c r="G19" s="37" t="s">
        <v>146</v>
      </c>
      <c r="H19" s="65">
        <v>0.83</v>
      </c>
      <c r="I19" s="67" t="s">
        <v>147</v>
      </c>
      <c r="J19" s="83"/>
      <c r="K19" s="227"/>
      <c r="L19" s="242">
        <v>0.27500000000000002</v>
      </c>
      <c r="M19" s="81" t="s">
        <v>148</v>
      </c>
      <c r="N19" s="65">
        <v>0.83330000000000004</v>
      </c>
      <c r="O19" s="224" t="s">
        <v>149</v>
      </c>
      <c r="P19" s="76">
        <v>0.83</v>
      </c>
      <c r="Q19" s="167" t="s">
        <v>150</v>
      </c>
      <c r="R19" s="243" t="s">
        <v>151</v>
      </c>
      <c r="S19" s="65">
        <v>1</v>
      </c>
      <c r="T19" s="243" t="s">
        <v>152</v>
      </c>
      <c r="U19" s="250">
        <f>((18*(17+15+17))/((18*(18+18+18))))</f>
        <v>0.90740740740740744</v>
      </c>
      <c r="V19" s="251" t="s">
        <v>910</v>
      </c>
    </row>
    <row r="20" spans="1:22" ht="138.75" customHeight="1" x14ac:dyDescent="0.25">
      <c r="A20" s="314"/>
      <c r="B20" s="5" t="s">
        <v>153</v>
      </c>
      <c r="C20" s="9" t="s">
        <v>154</v>
      </c>
      <c r="D20" s="24" t="s">
        <v>155</v>
      </c>
      <c r="E20" s="24" t="s">
        <v>156</v>
      </c>
      <c r="F20" s="24" t="s">
        <v>85</v>
      </c>
      <c r="G20" s="37" t="s">
        <v>157</v>
      </c>
      <c r="H20" s="65">
        <v>0.33</v>
      </c>
      <c r="I20" s="75" t="s">
        <v>158</v>
      </c>
      <c r="J20" s="78">
        <v>45061</v>
      </c>
      <c r="K20" s="229" t="s">
        <v>159</v>
      </c>
      <c r="L20" s="242">
        <v>0</v>
      </c>
      <c r="M20" s="77" t="s">
        <v>160</v>
      </c>
      <c r="N20" s="65">
        <v>0.83330000000000004</v>
      </c>
      <c r="O20" s="224" t="s">
        <v>161</v>
      </c>
      <c r="P20" s="65">
        <v>0.83</v>
      </c>
      <c r="Q20" s="172" t="s">
        <v>162</v>
      </c>
      <c r="R20" s="195" t="s">
        <v>163</v>
      </c>
      <c r="S20" s="113">
        <v>1</v>
      </c>
      <c r="T20" s="224" t="s">
        <v>164</v>
      </c>
      <c r="U20" s="250">
        <f>(17+15+18)/(17+15+18)</f>
        <v>1</v>
      </c>
      <c r="V20" s="251" t="s">
        <v>909</v>
      </c>
    </row>
    <row r="21" spans="1:22" ht="251.25" customHeight="1" thickBot="1" x14ac:dyDescent="0.3">
      <c r="A21" s="58" t="s">
        <v>165</v>
      </c>
      <c r="B21" s="59" t="s">
        <v>166</v>
      </c>
      <c r="C21" s="217" t="s">
        <v>167</v>
      </c>
      <c r="D21" s="40" t="s">
        <v>168</v>
      </c>
      <c r="E21" s="40" t="s">
        <v>169</v>
      </c>
      <c r="F21" s="40" t="s">
        <v>170</v>
      </c>
      <c r="G21" s="218" t="s">
        <v>171</v>
      </c>
      <c r="H21" s="88">
        <v>0.33</v>
      </c>
      <c r="I21" s="89" t="s">
        <v>172</v>
      </c>
      <c r="J21" s="84"/>
      <c r="K21" s="230" t="s">
        <v>173</v>
      </c>
      <c r="L21" s="244" t="s">
        <v>97</v>
      </c>
      <c r="M21" s="225" t="s">
        <v>843</v>
      </c>
      <c r="N21" s="245">
        <v>0.66</v>
      </c>
      <c r="O21" s="246" t="s">
        <v>174</v>
      </c>
      <c r="P21" s="245">
        <v>0.66</v>
      </c>
      <c r="Q21" s="175" t="s">
        <v>175</v>
      </c>
      <c r="R21" s="246" t="s">
        <v>176</v>
      </c>
      <c r="S21" s="247">
        <v>1</v>
      </c>
      <c r="T21" s="248" t="s">
        <v>177</v>
      </c>
      <c r="U21" s="256">
        <f>3/3</f>
        <v>1</v>
      </c>
      <c r="V21" s="257" t="s">
        <v>844</v>
      </c>
    </row>
    <row r="22" spans="1:22" ht="15" customHeight="1" x14ac:dyDescent="0.25">
      <c r="N22" s="164">
        <f>AVERAGE(N6:N21)</f>
        <v>0.83291249999999994</v>
      </c>
      <c r="P22" s="164">
        <f>AVERAGE(P6:P21)</f>
        <v>0.82133333333333336</v>
      </c>
      <c r="S22" s="164">
        <f>AVERAGE(S6:S21)</f>
        <v>1</v>
      </c>
      <c r="U22" s="164">
        <f>AVERAGE(U6:U21)</f>
        <v>0.90046296296296302</v>
      </c>
    </row>
  </sheetData>
  <sheetProtection selectLockedCells="1" selectUnlockedCells="1"/>
  <autoFilter ref="A5:Q22" xr:uid="{00000000-0001-0000-0000-000000000000}">
    <filterColumn colId="0" showButton="0"/>
  </autoFilter>
  <mergeCells count="13">
    <mergeCell ref="A19:A20"/>
    <mergeCell ref="A5:B5"/>
    <mergeCell ref="A4:G4"/>
    <mergeCell ref="A6:A11"/>
    <mergeCell ref="P4:Q4"/>
    <mergeCell ref="N4:O4"/>
    <mergeCell ref="H4:I4"/>
    <mergeCell ref="L4:M4"/>
    <mergeCell ref="A1:G3"/>
    <mergeCell ref="S4:T4"/>
    <mergeCell ref="U4:V4"/>
    <mergeCell ref="A12:A15"/>
    <mergeCell ref="A16:A18"/>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9"/>
  <sheetViews>
    <sheetView showGridLines="0" topLeftCell="A4" zoomScale="90" zoomScaleNormal="90" workbookViewId="0">
      <pane xSplit="7" ySplit="2" topLeftCell="U8" activePane="bottomRight" state="frozen"/>
      <selection activeCell="A4" sqref="A4"/>
      <selection pane="topRight" activeCell="H4" sqref="H4"/>
      <selection pane="bottomLeft" activeCell="A6" sqref="A6"/>
      <selection pane="bottomRight" activeCell="U8" sqref="U8"/>
    </sheetView>
  </sheetViews>
  <sheetFormatPr baseColWidth="10" defaultColWidth="11.42578125" defaultRowHeight="15" customHeight="1" x14ac:dyDescent="0.25"/>
  <cols>
    <col min="1" max="1" width="16.42578125" customWidth="1"/>
    <col min="2" max="2" width="8.28515625" customWidth="1"/>
    <col min="3" max="3" width="33.85546875" customWidth="1"/>
    <col min="4" max="4" width="14.85546875" bestFit="1" customWidth="1"/>
    <col min="5" max="5" width="19.7109375" customWidth="1"/>
    <col min="6" max="6" width="13.5703125" bestFit="1" customWidth="1"/>
    <col min="7" max="7" width="12.85546875" bestFit="1" customWidth="1"/>
    <col min="8" max="8" width="13.28515625" customWidth="1"/>
    <col min="9" max="9" width="37" customWidth="1"/>
    <col min="10" max="11" width="0" hidden="1" customWidth="1"/>
    <col min="12" max="12" width="35.85546875" customWidth="1"/>
    <col min="13" max="13" width="38.7109375" customWidth="1"/>
    <col min="14" max="14" width="22.7109375" customWidth="1"/>
    <col min="15" max="15" width="51" customWidth="1"/>
    <col min="16" max="16" width="22.7109375" customWidth="1"/>
    <col min="17" max="17" width="23.5703125" customWidth="1"/>
    <col min="18" max="18" width="54" customWidth="1"/>
    <col min="19" max="19" width="22.7109375" customWidth="1"/>
    <col min="20" max="20" width="51" customWidth="1"/>
    <col min="21" max="21" width="12.140625" customWidth="1"/>
    <col min="22" max="22" width="74.28515625" customWidth="1"/>
  </cols>
  <sheetData>
    <row r="1" spans="1:22" x14ac:dyDescent="0.25">
      <c r="A1" s="301" t="s">
        <v>0</v>
      </c>
      <c r="B1" s="302"/>
      <c r="C1" s="302"/>
      <c r="D1" s="302"/>
      <c r="E1" s="302"/>
      <c r="F1" s="302"/>
      <c r="G1" s="303"/>
    </row>
    <row r="2" spans="1:22" x14ac:dyDescent="0.25">
      <c r="A2" s="304"/>
      <c r="B2" s="305"/>
      <c r="C2" s="305"/>
      <c r="D2" s="305"/>
      <c r="E2" s="305"/>
      <c r="F2" s="305"/>
      <c r="G2" s="306"/>
    </row>
    <row r="3" spans="1:22" ht="15.75" thickBot="1" x14ac:dyDescent="0.3">
      <c r="A3" s="304"/>
      <c r="B3" s="305"/>
      <c r="C3" s="305"/>
      <c r="D3" s="305"/>
      <c r="E3" s="305"/>
      <c r="F3" s="305"/>
      <c r="G3" s="306"/>
    </row>
    <row r="4" spans="1:22" ht="46.5" customHeight="1" x14ac:dyDescent="0.25">
      <c r="A4" s="324" t="s">
        <v>178</v>
      </c>
      <c r="B4" s="325"/>
      <c r="C4" s="325"/>
      <c r="D4" s="325"/>
      <c r="E4" s="325"/>
      <c r="F4" s="325"/>
      <c r="G4" s="326"/>
      <c r="H4" s="327" t="s">
        <v>179</v>
      </c>
      <c r="I4" s="328"/>
      <c r="J4" s="329" t="s">
        <v>180</v>
      </c>
      <c r="K4" s="329"/>
      <c r="L4" s="330" t="s">
        <v>181</v>
      </c>
      <c r="M4" s="331"/>
      <c r="N4" s="310" t="s">
        <v>182</v>
      </c>
      <c r="O4" s="310"/>
      <c r="P4" s="320" t="s">
        <v>183</v>
      </c>
      <c r="Q4" s="321"/>
      <c r="R4" s="176" t="s">
        <v>7</v>
      </c>
      <c r="S4" s="310" t="s">
        <v>8</v>
      </c>
      <c r="T4" s="310"/>
      <c r="U4" s="311" t="s">
        <v>9</v>
      </c>
      <c r="V4" s="312"/>
    </row>
    <row r="5" spans="1:22" ht="48.75" customHeight="1" x14ac:dyDescent="0.25">
      <c r="A5" s="322" t="s">
        <v>10</v>
      </c>
      <c r="B5" s="323"/>
      <c r="C5" s="44" t="s">
        <v>11</v>
      </c>
      <c r="D5" s="45" t="s">
        <v>12</v>
      </c>
      <c r="E5" s="45" t="s">
        <v>13</v>
      </c>
      <c r="F5" s="46" t="s">
        <v>14</v>
      </c>
      <c r="G5" s="50" t="s">
        <v>15</v>
      </c>
      <c r="H5" s="71" t="s">
        <v>16</v>
      </c>
      <c r="I5" s="90" t="s">
        <v>17</v>
      </c>
      <c r="J5" s="90" t="s">
        <v>184</v>
      </c>
      <c r="K5" s="90" t="s">
        <v>185</v>
      </c>
      <c r="L5" s="91" t="s">
        <v>16</v>
      </c>
      <c r="M5" s="92" t="s">
        <v>17</v>
      </c>
      <c r="N5" s="71" t="s">
        <v>16</v>
      </c>
      <c r="O5" s="71" t="s">
        <v>17</v>
      </c>
      <c r="P5" s="73" t="s">
        <v>16</v>
      </c>
      <c r="Q5" s="74" t="s">
        <v>17</v>
      </c>
      <c r="R5" s="177" t="s">
        <v>18</v>
      </c>
      <c r="S5" s="71" t="s">
        <v>16</v>
      </c>
      <c r="T5" s="71" t="s">
        <v>17</v>
      </c>
      <c r="U5" s="73" t="s">
        <v>16</v>
      </c>
      <c r="V5" s="74" t="s">
        <v>17</v>
      </c>
    </row>
    <row r="6" spans="1:22" s="1" customFormat="1" ht="184.5" customHeight="1" x14ac:dyDescent="0.25">
      <c r="A6" s="51" t="s">
        <v>186</v>
      </c>
      <c r="B6" s="47" t="s">
        <v>20</v>
      </c>
      <c r="C6" s="48" t="s">
        <v>187</v>
      </c>
      <c r="D6" s="49" t="s">
        <v>188</v>
      </c>
      <c r="E6" s="49" t="s">
        <v>189</v>
      </c>
      <c r="F6" s="49" t="s">
        <v>190</v>
      </c>
      <c r="G6" s="52">
        <v>44985</v>
      </c>
      <c r="H6" s="93">
        <v>1</v>
      </c>
      <c r="I6" s="94" t="s">
        <v>191</v>
      </c>
      <c r="J6" s="95">
        <v>45016</v>
      </c>
      <c r="K6" s="49" t="s">
        <v>192</v>
      </c>
      <c r="L6" s="76">
        <v>0</v>
      </c>
      <c r="M6" s="80" t="s">
        <v>193</v>
      </c>
      <c r="N6" s="65">
        <v>1</v>
      </c>
      <c r="O6" s="94" t="s">
        <v>194</v>
      </c>
      <c r="P6" s="65">
        <v>1</v>
      </c>
      <c r="Q6" s="156" t="s">
        <v>195</v>
      </c>
      <c r="R6" s="171" t="s">
        <v>196</v>
      </c>
      <c r="S6" s="65">
        <v>1</v>
      </c>
      <c r="T6" s="94" t="s">
        <v>197</v>
      </c>
      <c r="U6" s="65">
        <f>1/1</f>
        <v>1</v>
      </c>
      <c r="V6" s="156" t="s">
        <v>917</v>
      </c>
    </row>
    <row r="7" spans="1:22" ht="216" customHeight="1" x14ac:dyDescent="0.25">
      <c r="A7" s="51" t="s">
        <v>198</v>
      </c>
      <c r="B7" s="47" t="s">
        <v>199</v>
      </c>
      <c r="C7" s="48" t="s">
        <v>200</v>
      </c>
      <c r="D7" s="49" t="s">
        <v>201</v>
      </c>
      <c r="E7" s="49" t="s">
        <v>202</v>
      </c>
      <c r="F7" s="49" t="s">
        <v>190</v>
      </c>
      <c r="G7" s="52">
        <v>44985</v>
      </c>
      <c r="H7" s="93">
        <v>1</v>
      </c>
      <c r="I7" s="94" t="s">
        <v>855</v>
      </c>
      <c r="J7" s="95">
        <v>45049</v>
      </c>
      <c r="K7" s="49" t="s">
        <v>192</v>
      </c>
      <c r="L7" s="96">
        <v>1</v>
      </c>
      <c r="M7" s="97" t="s">
        <v>203</v>
      </c>
      <c r="N7" s="65">
        <v>1</v>
      </c>
      <c r="O7" s="139" t="s">
        <v>204</v>
      </c>
      <c r="P7" s="65">
        <v>1</v>
      </c>
      <c r="Q7" s="156" t="s">
        <v>205</v>
      </c>
      <c r="R7" s="171" t="s">
        <v>206</v>
      </c>
      <c r="S7" s="65">
        <v>1</v>
      </c>
      <c r="T7" s="139" t="s">
        <v>207</v>
      </c>
      <c r="U7" s="258">
        <v>1</v>
      </c>
      <c r="V7" s="156" t="s">
        <v>918</v>
      </c>
    </row>
    <row r="8" spans="1:22" ht="255" customHeight="1" thickBot="1" x14ac:dyDescent="0.3">
      <c r="A8" s="53" t="s">
        <v>208</v>
      </c>
      <c r="B8" s="54" t="s">
        <v>209</v>
      </c>
      <c r="C8" s="55" t="s">
        <v>210</v>
      </c>
      <c r="D8" s="56" t="s">
        <v>211</v>
      </c>
      <c r="E8" s="56" t="s">
        <v>212</v>
      </c>
      <c r="F8" s="56" t="s">
        <v>190</v>
      </c>
      <c r="G8" s="57" t="s">
        <v>213</v>
      </c>
      <c r="H8" s="98">
        <v>0.14000000000000001</v>
      </c>
      <c r="I8" s="99" t="s">
        <v>214</v>
      </c>
      <c r="J8" s="86"/>
      <c r="K8" s="86"/>
      <c r="L8" s="100">
        <v>0</v>
      </c>
      <c r="M8" s="101" t="s">
        <v>215</v>
      </c>
      <c r="N8" s="68">
        <v>0.5</v>
      </c>
      <c r="O8" s="143" t="s">
        <v>856</v>
      </c>
      <c r="P8" s="100">
        <v>0.25</v>
      </c>
      <c r="Q8" s="169" t="s">
        <v>216</v>
      </c>
      <c r="R8" s="180" t="s">
        <v>217</v>
      </c>
      <c r="S8" s="68">
        <v>0.95</v>
      </c>
      <c r="T8" s="143" t="s">
        <v>218</v>
      </c>
      <c r="U8" s="296">
        <f>1/3</f>
        <v>0.33333333333333331</v>
      </c>
      <c r="V8" s="297" t="s">
        <v>919</v>
      </c>
    </row>
    <row r="9" spans="1:22" ht="15" customHeight="1" x14ac:dyDescent="0.25">
      <c r="N9" s="164"/>
      <c r="P9" s="164"/>
      <c r="S9" s="164">
        <f>AVERAGE(S6:S8)</f>
        <v>0.98333333333333339</v>
      </c>
      <c r="U9" s="164">
        <f>AVERAGE(U6:U8)</f>
        <v>0.77777777777777779</v>
      </c>
    </row>
  </sheetData>
  <sheetProtection selectLockedCells="1" selectUnlockedCells="1"/>
  <autoFilter ref="A5:Q5" xr:uid="{00000000-0001-0000-0100-000000000000}">
    <filterColumn colId="0" showButton="0"/>
  </autoFilter>
  <mergeCells count="10">
    <mergeCell ref="S4:T4"/>
    <mergeCell ref="U4:V4"/>
    <mergeCell ref="A1:G3"/>
    <mergeCell ref="A5:B5"/>
    <mergeCell ref="A4:G4"/>
    <mergeCell ref="H4:I4"/>
    <mergeCell ref="P4:Q4"/>
    <mergeCell ref="J4:K4"/>
    <mergeCell ref="L4:M4"/>
    <mergeCell ref="N4:O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20"/>
  <sheetViews>
    <sheetView showGridLines="0" zoomScale="75" zoomScaleNormal="75" workbookViewId="0">
      <pane xSplit="7" ySplit="5" topLeftCell="R17" activePane="bottomRight" state="frozen"/>
      <selection pane="topRight" activeCell="H1" sqref="H1"/>
      <selection pane="bottomLeft" activeCell="A6" sqref="A6"/>
      <selection pane="bottomRight" activeCell="S18" sqref="S18"/>
    </sheetView>
  </sheetViews>
  <sheetFormatPr baseColWidth="10" defaultColWidth="11.42578125" defaultRowHeight="15" customHeight="1" x14ac:dyDescent="0.25"/>
  <cols>
    <col min="1" max="1" width="20" customWidth="1"/>
    <col min="2" max="2" width="7.7109375" customWidth="1"/>
    <col min="3" max="3" width="22.85546875" customWidth="1"/>
    <col min="4" max="4" width="19.85546875" customWidth="1"/>
    <col min="5" max="5" width="30" customWidth="1"/>
    <col min="6" max="6" width="19.28515625" customWidth="1"/>
    <col min="7" max="7" width="16" customWidth="1"/>
    <col min="8" max="8" width="12.7109375" customWidth="1"/>
    <col min="9" max="9" width="41.42578125" customWidth="1"/>
    <col min="10" max="10" width="16.28515625" customWidth="1"/>
    <col min="11" max="11" width="40.85546875" customWidth="1"/>
    <col min="12" max="12" width="18.7109375" customWidth="1"/>
    <col min="13" max="13" width="47.42578125" customWidth="1"/>
    <col min="14" max="14" width="27.5703125" customWidth="1"/>
    <col min="15" max="15" width="34.5703125" customWidth="1"/>
    <col min="16" max="16" width="43.42578125" customWidth="1"/>
    <col min="17" max="17" width="18.7109375" customWidth="1"/>
    <col min="18" max="18" width="43.42578125" customWidth="1"/>
    <col min="19" max="19" width="19.5703125" customWidth="1"/>
    <col min="20" max="20" width="85.28515625" customWidth="1"/>
  </cols>
  <sheetData>
    <row r="1" spans="1:20" x14ac:dyDescent="0.25">
      <c r="A1" s="343"/>
      <c r="B1" s="344"/>
      <c r="C1" s="344"/>
      <c r="D1" s="344"/>
      <c r="E1" s="344"/>
      <c r="F1" s="344"/>
      <c r="G1" s="345"/>
    </row>
    <row r="2" spans="1:20" x14ac:dyDescent="0.25">
      <c r="A2" s="304" t="s">
        <v>0</v>
      </c>
      <c r="B2" s="305"/>
      <c r="C2" s="305"/>
      <c r="D2" s="305"/>
      <c r="E2" s="305"/>
      <c r="F2" s="305"/>
      <c r="G2" s="306"/>
    </row>
    <row r="3" spans="1:20" x14ac:dyDescent="0.25">
      <c r="A3" s="346"/>
      <c r="B3" s="347"/>
      <c r="C3" s="347"/>
      <c r="D3" s="347"/>
      <c r="E3" s="347"/>
      <c r="F3" s="347"/>
      <c r="G3" s="348"/>
    </row>
    <row r="4" spans="1:20" ht="40.5" customHeight="1" x14ac:dyDescent="0.25">
      <c r="A4" s="349" t="s">
        <v>219</v>
      </c>
      <c r="B4" s="350"/>
      <c r="C4" s="350"/>
      <c r="D4" s="350"/>
      <c r="E4" s="350"/>
      <c r="F4" s="350"/>
      <c r="G4" s="351"/>
      <c r="H4" s="337" t="s">
        <v>220</v>
      </c>
      <c r="I4" s="338"/>
      <c r="J4" s="339" t="s">
        <v>221</v>
      </c>
      <c r="K4" s="339"/>
      <c r="L4" s="340" t="s">
        <v>222</v>
      </c>
      <c r="M4" s="340"/>
      <c r="N4" s="339" t="s">
        <v>183</v>
      </c>
      <c r="O4" s="341"/>
      <c r="P4" s="183" t="s">
        <v>7</v>
      </c>
      <c r="Q4" s="340" t="s">
        <v>8</v>
      </c>
      <c r="R4" s="340"/>
      <c r="S4" s="341" t="s">
        <v>9</v>
      </c>
      <c r="T4" s="342"/>
    </row>
    <row r="5" spans="1:20" ht="39" customHeight="1" x14ac:dyDescent="0.25">
      <c r="A5" s="336" t="s">
        <v>10</v>
      </c>
      <c r="B5" s="316"/>
      <c r="C5" s="3" t="s">
        <v>11</v>
      </c>
      <c r="D5" s="18" t="s">
        <v>12</v>
      </c>
      <c r="E5" s="18" t="s">
        <v>13</v>
      </c>
      <c r="F5" s="19" t="s">
        <v>14</v>
      </c>
      <c r="G5" s="36" t="s">
        <v>15</v>
      </c>
      <c r="H5" s="102" t="s">
        <v>16</v>
      </c>
      <c r="I5" s="103" t="s">
        <v>17</v>
      </c>
      <c r="J5" s="73" t="s">
        <v>16</v>
      </c>
      <c r="K5" s="73" t="s">
        <v>17</v>
      </c>
      <c r="L5" s="71" t="s">
        <v>16</v>
      </c>
      <c r="M5" s="71" t="s">
        <v>17</v>
      </c>
      <c r="N5" s="73" t="s">
        <v>16</v>
      </c>
      <c r="O5" s="187" t="s">
        <v>17</v>
      </c>
      <c r="P5" s="184" t="s">
        <v>18</v>
      </c>
      <c r="Q5" s="71" t="s">
        <v>16</v>
      </c>
      <c r="R5" s="71" t="s">
        <v>17</v>
      </c>
      <c r="S5" s="73" t="s">
        <v>16</v>
      </c>
      <c r="T5" s="147" t="s">
        <v>17</v>
      </c>
    </row>
    <row r="6" spans="1:20" ht="249" customHeight="1" x14ac:dyDescent="0.25">
      <c r="A6" s="334" t="s">
        <v>223</v>
      </c>
      <c r="B6" s="21" t="s">
        <v>224</v>
      </c>
      <c r="C6" s="6" t="s">
        <v>225</v>
      </c>
      <c r="D6" s="10" t="s">
        <v>226</v>
      </c>
      <c r="E6" s="10" t="s">
        <v>227</v>
      </c>
      <c r="F6" s="10" t="s">
        <v>228</v>
      </c>
      <c r="G6" s="29">
        <v>45260</v>
      </c>
      <c r="H6" s="65">
        <v>0.33</v>
      </c>
      <c r="I6" s="66" t="s">
        <v>229</v>
      </c>
      <c r="J6" s="104">
        <v>0</v>
      </c>
      <c r="K6" s="105" t="s">
        <v>230</v>
      </c>
      <c r="L6" s="65">
        <v>0.62</v>
      </c>
      <c r="M6" s="139" t="s">
        <v>231</v>
      </c>
      <c r="N6" s="65" t="s">
        <v>232</v>
      </c>
      <c r="O6" s="172" t="s">
        <v>233</v>
      </c>
      <c r="P6" s="189" t="s">
        <v>234</v>
      </c>
      <c r="Q6" s="65">
        <v>1</v>
      </c>
      <c r="R6" s="189" t="s">
        <v>235</v>
      </c>
      <c r="S6" s="65">
        <f>1/1</f>
        <v>1</v>
      </c>
      <c r="T6" s="154" t="s">
        <v>859</v>
      </c>
    </row>
    <row r="7" spans="1:20" ht="93" customHeight="1" x14ac:dyDescent="0.25">
      <c r="A7" s="335"/>
      <c r="B7" s="22" t="s">
        <v>236</v>
      </c>
      <c r="C7" s="6" t="s">
        <v>237</v>
      </c>
      <c r="D7" s="10" t="s">
        <v>238</v>
      </c>
      <c r="E7" s="10" t="s">
        <v>239</v>
      </c>
      <c r="F7" s="10" t="s">
        <v>228</v>
      </c>
      <c r="G7" s="29">
        <v>45260</v>
      </c>
      <c r="H7" s="65">
        <v>0.33</v>
      </c>
      <c r="I7" s="66" t="s">
        <v>240</v>
      </c>
      <c r="J7" s="106">
        <v>0</v>
      </c>
      <c r="K7" s="81" t="s">
        <v>241</v>
      </c>
      <c r="L7" s="65">
        <v>1</v>
      </c>
      <c r="M7" s="114" t="s">
        <v>242</v>
      </c>
      <c r="N7" s="65">
        <v>1</v>
      </c>
      <c r="O7" s="172" t="s">
        <v>243</v>
      </c>
      <c r="P7" s="185" t="s">
        <v>244</v>
      </c>
      <c r="Q7" s="65">
        <v>1</v>
      </c>
      <c r="R7" s="66" t="s">
        <v>245</v>
      </c>
      <c r="S7" s="65">
        <f>1/1</f>
        <v>1</v>
      </c>
      <c r="T7" s="154" t="s">
        <v>857</v>
      </c>
    </row>
    <row r="8" spans="1:20" ht="194.25" customHeight="1" x14ac:dyDescent="0.25">
      <c r="A8" s="334" t="s">
        <v>246</v>
      </c>
      <c r="B8" s="21" t="s">
        <v>247</v>
      </c>
      <c r="C8" s="6" t="s">
        <v>248</v>
      </c>
      <c r="D8" s="10" t="s">
        <v>249</v>
      </c>
      <c r="E8" s="10" t="s">
        <v>250</v>
      </c>
      <c r="F8" s="10" t="s">
        <v>251</v>
      </c>
      <c r="G8" s="29">
        <v>45076</v>
      </c>
      <c r="H8" s="76">
        <v>0.5</v>
      </c>
      <c r="I8" s="67" t="s">
        <v>252</v>
      </c>
      <c r="J8" s="76">
        <v>1</v>
      </c>
      <c r="K8" s="259" t="s">
        <v>253</v>
      </c>
      <c r="L8" s="65">
        <v>1</v>
      </c>
      <c r="M8" s="114" t="s">
        <v>254</v>
      </c>
      <c r="N8" s="65">
        <v>1</v>
      </c>
      <c r="O8" s="172" t="s">
        <v>255</v>
      </c>
      <c r="P8" s="185" t="s">
        <v>256</v>
      </c>
      <c r="Q8" s="65">
        <v>1</v>
      </c>
      <c r="R8" s="114" t="s">
        <v>257</v>
      </c>
      <c r="S8" s="65">
        <f>1/1</f>
        <v>1</v>
      </c>
      <c r="T8" s="154" t="s">
        <v>858</v>
      </c>
    </row>
    <row r="9" spans="1:20" ht="180" x14ac:dyDescent="0.25">
      <c r="A9" s="335"/>
      <c r="B9" s="22" t="s">
        <v>258</v>
      </c>
      <c r="C9" s="6" t="s">
        <v>259</v>
      </c>
      <c r="D9" s="10" t="s">
        <v>260</v>
      </c>
      <c r="E9" s="10" t="s">
        <v>261</v>
      </c>
      <c r="F9" s="10" t="s">
        <v>262</v>
      </c>
      <c r="G9" s="182">
        <v>45260</v>
      </c>
      <c r="H9" s="65">
        <v>0</v>
      </c>
      <c r="I9" s="66" t="s">
        <v>58</v>
      </c>
      <c r="J9" s="76">
        <v>0</v>
      </c>
      <c r="K9" s="105" t="s">
        <v>42</v>
      </c>
      <c r="L9" s="65">
        <v>0</v>
      </c>
      <c r="M9" s="144" t="s">
        <v>263</v>
      </c>
      <c r="N9" s="65">
        <v>0</v>
      </c>
      <c r="O9" s="174" t="s">
        <v>264</v>
      </c>
      <c r="P9" s="66" t="s">
        <v>265</v>
      </c>
      <c r="Q9" s="65">
        <v>1</v>
      </c>
      <c r="R9" s="66" t="s">
        <v>266</v>
      </c>
      <c r="S9" s="65">
        <f>1/1</f>
        <v>1</v>
      </c>
      <c r="T9" s="159" t="s">
        <v>860</v>
      </c>
    </row>
    <row r="10" spans="1:20" ht="168" customHeight="1" x14ac:dyDescent="0.25">
      <c r="A10" s="335"/>
      <c r="B10" s="22" t="s">
        <v>267</v>
      </c>
      <c r="C10" s="6" t="s">
        <v>268</v>
      </c>
      <c r="D10" s="10" t="s">
        <v>269</v>
      </c>
      <c r="E10" s="10" t="s">
        <v>270</v>
      </c>
      <c r="F10" s="10" t="s">
        <v>271</v>
      </c>
      <c r="G10" s="29">
        <v>45030</v>
      </c>
      <c r="H10" s="141">
        <v>1</v>
      </c>
      <c r="I10" s="67" t="s">
        <v>272</v>
      </c>
      <c r="J10" s="76">
        <v>1</v>
      </c>
      <c r="K10" s="105" t="s">
        <v>273</v>
      </c>
      <c r="L10" s="65">
        <v>1</v>
      </c>
      <c r="M10" s="144" t="s">
        <v>274</v>
      </c>
      <c r="N10" s="65">
        <v>1</v>
      </c>
      <c r="O10" s="171" t="s">
        <v>275</v>
      </c>
      <c r="P10" s="75" t="s">
        <v>276</v>
      </c>
      <c r="Q10" s="65">
        <v>1</v>
      </c>
      <c r="R10" s="75" t="s">
        <v>277</v>
      </c>
      <c r="S10" s="65">
        <f>1/1</f>
        <v>1</v>
      </c>
      <c r="T10" s="159" t="s">
        <v>861</v>
      </c>
    </row>
    <row r="11" spans="1:20" s="211" customFormat="1" ht="343.5" customHeight="1" x14ac:dyDescent="0.25">
      <c r="A11" s="335"/>
      <c r="B11" s="200" t="s">
        <v>278</v>
      </c>
      <c r="C11" s="201" t="s">
        <v>279</v>
      </c>
      <c r="D11" s="291" t="s">
        <v>280</v>
      </c>
      <c r="E11" s="202" t="s">
        <v>281</v>
      </c>
      <c r="F11" s="202" t="s">
        <v>282</v>
      </c>
      <c r="G11" s="203">
        <v>45260</v>
      </c>
      <c r="H11" s="204">
        <v>0.25</v>
      </c>
      <c r="I11" s="107" t="s">
        <v>283</v>
      </c>
      <c r="J11" s="205">
        <v>0.1</v>
      </c>
      <c r="K11" s="206" t="s">
        <v>284</v>
      </c>
      <c r="L11" s="207">
        <v>0.16</v>
      </c>
      <c r="M11" s="192" t="s">
        <v>862</v>
      </c>
      <c r="N11" s="207">
        <v>0.12</v>
      </c>
      <c r="O11" s="208" t="s">
        <v>285</v>
      </c>
      <c r="P11" s="209" t="s">
        <v>286</v>
      </c>
      <c r="Q11" s="65">
        <v>0.99</v>
      </c>
      <c r="R11" s="67" t="s">
        <v>287</v>
      </c>
      <c r="S11" s="207">
        <v>0.57999999999999996</v>
      </c>
      <c r="T11" s="210" t="s">
        <v>864</v>
      </c>
    </row>
    <row r="12" spans="1:20" ht="107.25" customHeight="1" x14ac:dyDescent="0.25">
      <c r="A12" s="335"/>
      <c r="B12" s="22" t="s">
        <v>288</v>
      </c>
      <c r="C12" s="138" t="s">
        <v>289</v>
      </c>
      <c r="D12" s="145" t="s">
        <v>290</v>
      </c>
      <c r="E12" s="145" t="s">
        <v>291</v>
      </c>
      <c r="F12" s="145" t="s">
        <v>85</v>
      </c>
      <c r="G12" s="146">
        <v>45260</v>
      </c>
      <c r="H12" s="65">
        <v>0.05</v>
      </c>
      <c r="I12" s="107" t="s">
        <v>292</v>
      </c>
      <c r="J12" s="76">
        <v>0</v>
      </c>
      <c r="K12" s="77" t="s">
        <v>293</v>
      </c>
      <c r="L12" s="76">
        <v>0</v>
      </c>
      <c r="M12" s="77" t="s">
        <v>293</v>
      </c>
      <c r="N12" s="65">
        <v>0</v>
      </c>
      <c r="O12" s="172" t="s">
        <v>293</v>
      </c>
      <c r="P12" s="185" t="s">
        <v>294</v>
      </c>
      <c r="Q12" s="76">
        <v>0</v>
      </c>
      <c r="R12" s="77" t="s">
        <v>295</v>
      </c>
      <c r="S12" s="65">
        <v>0</v>
      </c>
      <c r="T12" s="154" t="s">
        <v>863</v>
      </c>
    </row>
    <row r="13" spans="1:20" ht="99.75" customHeight="1" x14ac:dyDescent="0.25">
      <c r="A13" s="332" t="s">
        <v>296</v>
      </c>
      <c r="B13" s="20" t="s">
        <v>297</v>
      </c>
      <c r="C13" s="138" t="s">
        <v>298</v>
      </c>
      <c r="D13" s="145" t="s">
        <v>299</v>
      </c>
      <c r="E13" s="145" t="s">
        <v>300</v>
      </c>
      <c r="F13" s="145" t="s">
        <v>85</v>
      </c>
      <c r="G13" s="146">
        <v>45260</v>
      </c>
      <c r="H13" s="108" t="s">
        <v>301</v>
      </c>
      <c r="I13" s="114" t="s">
        <v>302</v>
      </c>
      <c r="J13" s="76">
        <v>0</v>
      </c>
      <c r="K13" s="77" t="s">
        <v>293</v>
      </c>
      <c r="L13" s="65">
        <v>0.66600000000000004</v>
      </c>
      <c r="M13" s="139" t="s">
        <v>303</v>
      </c>
      <c r="N13" s="65">
        <v>0</v>
      </c>
      <c r="O13" s="173" t="s">
        <v>293</v>
      </c>
      <c r="P13" s="198" t="s">
        <v>304</v>
      </c>
      <c r="Q13" s="65">
        <v>1</v>
      </c>
      <c r="R13" s="139" t="s">
        <v>305</v>
      </c>
      <c r="S13" s="65">
        <f>1/1</f>
        <v>1</v>
      </c>
      <c r="T13" s="170" t="s">
        <v>867</v>
      </c>
    </row>
    <row r="14" spans="1:20" ht="225.75" customHeight="1" x14ac:dyDescent="0.25">
      <c r="A14" s="332"/>
      <c r="B14" s="20" t="s">
        <v>306</v>
      </c>
      <c r="C14" s="138" t="s">
        <v>307</v>
      </c>
      <c r="D14" s="145" t="s">
        <v>308</v>
      </c>
      <c r="E14" s="145" t="s">
        <v>309</v>
      </c>
      <c r="F14" s="145" t="s">
        <v>85</v>
      </c>
      <c r="G14" s="146">
        <v>45122</v>
      </c>
      <c r="H14" s="137">
        <v>0</v>
      </c>
      <c r="I14" s="66" t="s">
        <v>58</v>
      </c>
      <c r="J14" s="76">
        <v>0</v>
      </c>
      <c r="K14" s="77" t="s">
        <v>42</v>
      </c>
      <c r="L14" s="65">
        <v>1</v>
      </c>
      <c r="M14" s="114" t="s">
        <v>310</v>
      </c>
      <c r="N14" s="76">
        <v>1</v>
      </c>
      <c r="O14" s="178" t="s">
        <v>311</v>
      </c>
      <c r="P14" s="197" t="s">
        <v>865</v>
      </c>
      <c r="Q14" s="65">
        <v>1</v>
      </c>
      <c r="R14" s="114" t="s">
        <v>312</v>
      </c>
      <c r="S14" s="76">
        <f>1/1</f>
        <v>1</v>
      </c>
      <c r="T14" s="162" t="s">
        <v>866</v>
      </c>
    </row>
    <row r="15" spans="1:20" ht="240" x14ac:dyDescent="0.25">
      <c r="A15" s="332"/>
      <c r="B15" s="20" t="s">
        <v>313</v>
      </c>
      <c r="C15" s="138" t="s">
        <v>314</v>
      </c>
      <c r="D15" s="145" t="s">
        <v>315</v>
      </c>
      <c r="E15" s="145" t="s">
        <v>316</v>
      </c>
      <c r="F15" s="145" t="s">
        <v>85</v>
      </c>
      <c r="G15" s="146">
        <v>45275</v>
      </c>
      <c r="H15" s="65">
        <v>0.05</v>
      </c>
      <c r="I15" s="116" t="s">
        <v>317</v>
      </c>
      <c r="J15" s="76">
        <v>0</v>
      </c>
      <c r="K15" s="81" t="s">
        <v>293</v>
      </c>
      <c r="L15" s="65">
        <v>0</v>
      </c>
      <c r="M15" s="81" t="s">
        <v>293</v>
      </c>
      <c r="N15" s="65">
        <v>0</v>
      </c>
      <c r="O15" s="172" t="s">
        <v>293</v>
      </c>
      <c r="P15" s="199" t="s">
        <v>318</v>
      </c>
      <c r="Q15" s="65">
        <v>1</v>
      </c>
      <c r="R15" s="81" t="s">
        <v>319</v>
      </c>
      <c r="S15" s="65">
        <f>1/1</f>
        <v>1</v>
      </c>
      <c r="T15" s="170" t="s">
        <v>868</v>
      </c>
    </row>
    <row r="16" spans="1:20" ht="135.75" customHeight="1" x14ac:dyDescent="0.25">
      <c r="A16" s="332"/>
      <c r="B16" s="20" t="s">
        <v>320</v>
      </c>
      <c r="C16" s="138" t="s">
        <v>869</v>
      </c>
      <c r="D16" s="10" t="s">
        <v>321</v>
      </c>
      <c r="E16" s="10" t="s">
        <v>322</v>
      </c>
      <c r="F16" s="10" t="s">
        <v>85</v>
      </c>
      <c r="G16" s="29">
        <v>45077</v>
      </c>
      <c r="H16" s="76">
        <v>1</v>
      </c>
      <c r="I16" s="107" t="s">
        <v>323</v>
      </c>
      <c r="J16" s="76">
        <v>1</v>
      </c>
      <c r="K16" s="81" t="s">
        <v>324</v>
      </c>
      <c r="L16" s="65">
        <v>1</v>
      </c>
      <c r="M16" s="114" t="s">
        <v>325</v>
      </c>
      <c r="N16" s="65">
        <v>1</v>
      </c>
      <c r="O16" s="172" t="s">
        <v>326</v>
      </c>
      <c r="P16" s="114" t="s">
        <v>327</v>
      </c>
      <c r="Q16" s="65">
        <v>1</v>
      </c>
      <c r="R16" s="114" t="s">
        <v>328</v>
      </c>
      <c r="S16" s="65">
        <f>1/1</f>
        <v>1</v>
      </c>
      <c r="T16" s="154" t="s">
        <v>870</v>
      </c>
    </row>
    <row r="17" spans="1:20" ht="159.75" customHeight="1" x14ac:dyDescent="0.25">
      <c r="A17" s="332"/>
      <c r="B17" s="20" t="s">
        <v>329</v>
      </c>
      <c r="C17" s="138" t="s">
        <v>330</v>
      </c>
      <c r="D17" s="145" t="s">
        <v>331</v>
      </c>
      <c r="E17" s="145" t="s">
        <v>332</v>
      </c>
      <c r="F17" s="145" t="s">
        <v>85</v>
      </c>
      <c r="G17" s="146">
        <v>45260</v>
      </c>
      <c r="H17" s="108">
        <v>0</v>
      </c>
      <c r="I17" s="116" t="s">
        <v>333</v>
      </c>
      <c r="J17" s="76">
        <v>0</v>
      </c>
      <c r="K17" s="81" t="s">
        <v>293</v>
      </c>
      <c r="L17" s="65">
        <v>0</v>
      </c>
      <c r="M17" s="66" t="s">
        <v>334</v>
      </c>
      <c r="N17" s="65">
        <v>0</v>
      </c>
      <c r="O17" s="172" t="s">
        <v>293</v>
      </c>
      <c r="P17" s="199" t="s">
        <v>871</v>
      </c>
      <c r="Q17" s="65">
        <v>1</v>
      </c>
      <c r="R17" s="66" t="s">
        <v>335</v>
      </c>
      <c r="S17" s="65">
        <f>1/1</f>
        <v>1</v>
      </c>
      <c r="T17" s="154" t="s">
        <v>872</v>
      </c>
    </row>
    <row r="18" spans="1:20" ht="215.25" customHeight="1" x14ac:dyDescent="0.25">
      <c r="A18" s="333"/>
      <c r="B18" s="148" t="s">
        <v>336</v>
      </c>
      <c r="C18" s="214" t="s">
        <v>337</v>
      </c>
      <c r="D18" s="215" t="s">
        <v>338</v>
      </c>
      <c r="E18" s="215" t="s">
        <v>339</v>
      </c>
      <c r="F18" s="215" t="s">
        <v>340</v>
      </c>
      <c r="G18" s="216" t="s">
        <v>341</v>
      </c>
      <c r="H18" s="260">
        <v>0.33</v>
      </c>
      <c r="I18" s="149" t="s">
        <v>342</v>
      </c>
      <c r="J18" s="150" t="s">
        <v>343</v>
      </c>
      <c r="K18" s="212" t="s">
        <v>344</v>
      </c>
      <c r="L18" s="150" t="s">
        <v>343</v>
      </c>
      <c r="M18" s="151" t="s">
        <v>345</v>
      </c>
      <c r="N18" s="161" t="s">
        <v>301</v>
      </c>
      <c r="O18" s="179" t="s">
        <v>346</v>
      </c>
      <c r="P18" s="196" t="s">
        <v>347</v>
      </c>
      <c r="Q18" s="186">
        <v>1</v>
      </c>
      <c r="R18" s="114" t="s">
        <v>348</v>
      </c>
      <c r="S18" s="261">
        <f>2/2</f>
        <v>1</v>
      </c>
      <c r="T18" s="160" t="s">
        <v>873</v>
      </c>
    </row>
    <row r="19" spans="1:20" ht="15" customHeight="1" x14ac:dyDescent="0.25">
      <c r="L19" s="164">
        <f>AVERAGE(L6:L18)</f>
        <v>0.53716666666666668</v>
      </c>
      <c r="N19" s="164">
        <f>AVERAGE(N6:N18)</f>
        <v>0.46545454545454545</v>
      </c>
      <c r="Q19" s="262">
        <f>AVERAGE(Q6:Q18)</f>
        <v>0.92230769230769227</v>
      </c>
      <c r="R19" s="1"/>
      <c r="S19" s="262">
        <f>AVERAGE(S6:S18)</f>
        <v>0.89076923076923076</v>
      </c>
    </row>
    <row r="20" spans="1:20" ht="15" customHeight="1" x14ac:dyDescent="0.25">
      <c r="L20" s="164"/>
      <c r="N20" s="164"/>
    </row>
  </sheetData>
  <sheetProtection selectLockedCells="1" selectUnlockedCells="1"/>
  <autoFilter ref="A5:O20" xr:uid="{00000000-0001-0000-0200-000000000000}">
    <filterColumn colId="0" showButton="0"/>
  </autoFilter>
  <mergeCells count="14">
    <mergeCell ref="J4:K4"/>
    <mergeCell ref="L4:M4"/>
    <mergeCell ref="Q4:R4"/>
    <mergeCell ref="S4:T4"/>
    <mergeCell ref="A1:G1"/>
    <mergeCell ref="A2:G2"/>
    <mergeCell ref="A3:G3"/>
    <mergeCell ref="A4:G4"/>
    <mergeCell ref="N4:O4"/>
    <mergeCell ref="A13:A18"/>
    <mergeCell ref="A8:A12"/>
    <mergeCell ref="A6:A7"/>
    <mergeCell ref="A5:B5"/>
    <mergeCell ref="H4:I4"/>
  </mergeCells>
  <pageMargins left="0.7" right="0.7" top="0.75" bottom="0.75" header="0.3" footer="0.3"/>
  <pageSetup orientation="portrait" horizontalDpi="4294967295" verticalDpi="4294967295"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42"/>
  <sheetViews>
    <sheetView showGridLines="0" zoomScale="80" zoomScaleNormal="80" workbookViewId="0">
      <pane xSplit="7" ySplit="5" topLeftCell="R38" activePane="bottomRight" state="frozen"/>
      <selection pane="topRight" activeCell="H1" sqref="H1"/>
      <selection pane="bottomLeft" activeCell="A6" sqref="A6"/>
      <selection pane="bottomRight" activeCell="T39" sqref="T39"/>
    </sheetView>
  </sheetViews>
  <sheetFormatPr baseColWidth="10" defaultColWidth="11.42578125" defaultRowHeight="15" x14ac:dyDescent="0.25"/>
  <cols>
    <col min="1" max="1" width="17.7109375" customWidth="1"/>
    <col min="2" max="2" width="6.7109375" customWidth="1"/>
    <col min="3" max="3" width="39.28515625" customWidth="1"/>
    <col min="4" max="4" width="17.85546875" customWidth="1"/>
    <col min="5" max="5" width="21.42578125" customWidth="1"/>
    <col min="6" max="6" width="20.42578125" customWidth="1"/>
    <col min="7" max="7" width="14.85546875" customWidth="1"/>
    <col min="8" max="8" width="15" customWidth="1"/>
    <col min="9" max="9" width="32.140625" customWidth="1"/>
    <col min="10" max="10" width="16.85546875" customWidth="1"/>
    <col min="11" max="11" width="25" customWidth="1"/>
    <col min="12" max="12" width="11.85546875" customWidth="1"/>
    <col min="13" max="13" width="44.42578125" customWidth="1"/>
    <col min="14" max="14" width="14.7109375" customWidth="1"/>
    <col min="15" max="15" width="40.28515625" customWidth="1"/>
    <col min="16" max="16" width="59.7109375" customWidth="1"/>
    <col min="17" max="17" width="11.85546875" customWidth="1"/>
    <col min="18" max="18" width="64.7109375" customWidth="1"/>
    <col min="19" max="19" width="13.85546875" customWidth="1"/>
    <col min="20" max="20" width="75.42578125" customWidth="1"/>
  </cols>
  <sheetData>
    <row r="1" spans="1:20" x14ac:dyDescent="0.25">
      <c r="A1" s="343"/>
      <c r="B1" s="344"/>
      <c r="C1" s="344"/>
      <c r="D1" s="344"/>
      <c r="E1" s="344"/>
      <c r="F1" s="344"/>
      <c r="G1" s="345"/>
    </row>
    <row r="2" spans="1:20" x14ac:dyDescent="0.25">
      <c r="A2" s="304" t="s">
        <v>0</v>
      </c>
      <c r="B2" s="305"/>
      <c r="C2" s="305"/>
      <c r="D2" s="305"/>
      <c r="E2" s="305"/>
      <c r="F2" s="305"/>
      <c r="G2" s="306"/>
    </row>
    <row r="3" spans="1:20" ht="15.75" thickBot="1" x14ac:dyDescent="0.3">
      <c r="A3" s="346"/>
      <c r="B3" s="347"/>
      <c r="C3" s="347"/>
      <c r="D3" s="347"/>
      <c r="E3" s="347"/>
      <c r="F3" s="347"/>
      <c r="G3" s="348"/>
    </row>
    <row r="4" spans="1:20" ht="28.5" customHeight="1" x14ac:dyDescent="0.25">
      <c r="A4" s="324" t="s">
        <v>349</v>
      </c>
      <c r="B4" s="325"/>
      <c r="C4" s="325"/>
      <c r="D4" s="325"/>
      <c r="E4" s="325"/>
      <c r="F4" s="325"/>
      <c r="G4" s="326"/>
      <c r="H4" s="358" t="s">
        <v>220</v>
      </c>
      <c r="I4" s="359"/>
      <c r="J4" s="360" t="s">
        <v>350</v>
      </c>
      <c r="K4" s="361"/>
      <c r="L4" s="362" t="s">
        <v>182</v>
      </c>
      <c r="M4" s="362"/>
      <c r="N4" s="363" t="s">
        <v>183</v>
      </c>
      <c r="O4" s="363"/>
      <c r="P4" s="176" t="s">
        <v>7</v>
      </c>
      <c r="Q4" s="310" t="s">
        <v>8</v>
      </c>
      <c r="R4" s="310"/>
      <c r="S4" s="311" t="s">
        <v>9</v>
      </c>
      <c r="T4" s="312"/>
    </row>
    <row r="5" spans="1:20" ht="40.5" customHeight="1" thickBot="1" x14ac:dyDescent="0.3">
      <c r="A5" s="356" t="s">
        <v>10</v>
      </c>
      <c r="B5" s="357"/>
      <c r="C5" s="44" t="s">
        <v>11</v>
      </c>
      <c r="D5" s="45" t="s">
        <v>12</v>
      </c>
      <c r="E5" s="45" t="s">
        <v>13</v>
      </c>
      <c r="F5" s="46" t="s">
        <v>14</v>
      </c>
      <c r="G5" s="50" t="s">
        <v>15</v>
      </c>
      <c r="H5" s="268" t="s">
        <v>16</v>
      </c>
      <c r="I5" s="269" t="s">
        <v>17</v>
      </c>
      <c r="J5" s="109" t="s">
        <v>16</v>
      </c>
      <c r="K5" s="110" t="s">
        <v>17</v>
      </c>
      <c r="L5" s="232" t="s">
        <v>16</v>
      </c>
      <c r="M5" s="232" t="s">
        <v>17</v>
      </c>
      <c r="N5" s="231" t="s">
        <v>16</v>
      </c>
      <c r="O5" s="231" t="s">
        <v>17</v>
      </c>
      <c r="P5" s="234" t="s">
        <v>18</v>
      </c>
      <c r="Q5" s="232" t="s">
        <v>16</v>
      </c>
      <c r="R5" s="232" t="s">
        <v>17</v>
      </c>
      <c r="S5" s="231" t="s">
        <v>16</v>
      </c>
      <c r="T5" s="233" t="s">
        <v>17</v>
      </c>
    </row>
    <row r="6" spans="1:20" ht="152.25" customHeight="1" x14ac:dyDescent="0.25">
      <c r="A6" s="352" t="s">
        <v>351</v>
      </c>
      <c r="B6" s="270" t="s">
        <v>20</v>
      </c>
      <c r="C6" s="271" t="s">
        <v>352</v>
      </c>
      <c r="D6" s="272" t="s">
        <v>353</v>
      </c>
      <c r="E6" s="272" t="s">
        <v>354</v>
      </c>
      <c r="F6" s="272" t="s">
        <v>355</v>
      </c>
      <c r="G6" s="273">
        <v>45168</v>
      </c>
      <c r="H6" s="274">
        <v>0</v>
      </c>
      <c r="I6" s="275" t="s">
        <v>356</v>
      </c>
      <c r="J6" s="276">
        <v>0</v>
      </c>
      <c r="K6" s="277" t="s">
        <v>42</v>
      </c>
      <c r="L6" s="237">
        <v>1</v>
      </c>
      <c r="M6" s="277" t="s">
        <v>357</v>
      </c>
      <c r="N6" s="237">
        <v>1</v>
      </c>
      <c r="O6" s="277" t="s">
        <v>358</v>
      </c>
      <c r="P6" s="278" t="s">
        <v>359</v>
      </c>
      <c r="Q6" s="237">
        <v>1</v>
      </c>
      <c r="R6" s="277" t="s">
        <v>360</v>
      </c>
      <c r="S6" s="237">
        <f>28/28</f>
        <v>1</v>
      </c>
      <c r="T6" s="279" t="s">
        <v>874</v>
      </c>
    </row>
    <row r="7" spans="1:20" ht="165.75" customHeight="1" x14ac:dyDescent="0.25">
      <c r="A7" s="353"/>
      <c r="B7" s="23" t="s">
        <v>29</v>
      </c>
      <c r="C7" s="266" t="s">
        <v>361</v>
      </c>
      <c r="D7" s="15" t="s">
        <v>362</v>
      </c>
      <c r="E7" s="15" t="s">
        <v>363</v>
      </c>
      <c r="F7" s="15" t="s">
        <v>364</v>
      </c>
      <c r="G7" s="60">
        <v>45250</v>
      </c>
      <c r="H7" s="111">
        <v>0</v>
      </c>
      <c r="I7" s="112" t="s">
        <v>365</v>
      </c>
      <c r="J7" s="113">
        <v>0</v>
      </c>
      <c r="K7" s="114" t="s">
        <v>42</v>
      </c>
      <c r="L7" s="65">
        <v>0.2</v>
      </c>
      <c r="M7" s="139" t="s">
        <v>366</v>
      </c>
      <c r="N7" s="213">
        <v>0</v>
      </c>
      <c r="O7" s="190" t="s">
        <v>367</v>
      </c>
      <c r="P7" s="190" t="s">
        <v>368</v>
      </c>
      <c r="Q7" s="213">
        <v>0</v>
      </c>
      <c r="R7" s="114" t="s">
        <v>875</v>
      </c>
      <c r="S7" s="292">
        <f>0/1</f>
        <v>0</v>
      </c>
      <c r="T7" s="293" t="s">
        <v>920</v>
      </c>
    </row>
    <row r="8" spans="1:20" ht="117.75" customHeight="1" x14ac:dyDescent="0.25">
      <c r="A8" s="354" t="s">
        <v>369</v>
      </c>
      <c r="B8" s="23" t="s">
        <v>70</v>
      </c>
      <c r="C8" s="263" t="s">
        <v>370</v>
      </c>
      <c r="D8" s="4" t="s">
        <v>371</v>
      </c>
      <c r="E8" s="4" t="s">
        <v>372</v>
      </c>
      <c r="F8" s="4" t="s">
        <v>373</v>
      </c>
      <c r="G8" s="42">
        <v>45260</v>
      </c>
      <c r="H8" s="111">
        <v>0</v>
      </c>
      <c r="I8" s="115" t="s">
        <v>374</v>
      </c>
      <c r="J8" s="113">
        <v>0</v>
      </c>
      <c r="K8" s="116" t="s">
        <v>293</v>
      </c>
      <c r="L8" s="65">
        <v>0.2</v>
      </c>
      <c r="M8" s="114" t="s">
        <v>876</v>
      </c>
      <c r="N8" s="65">
        <v>0</v>
      </c>
      <c r="O8" s="114" t="s">
        <v>293</v>
      </c>
      <c r="P8" s="280" t="s">
        <v>877</v>
      </c>
      <c r="Q8" s="65">
        <v>0.5</v>
      </c>
      <c r="R8" s="114" t="s">
        <v>375</v>
      </c>
      <c r="S8" s="65">
        <f>1/1</f>
        <v>1</v>
      </c>
      <c r="T8" s="152" t="s">
        <v>878</v>
      </c>
    </row>
    <row r="9" spans="1:20" ht="121.5" customHeight="1" x14ac:dyDescent="0.25">
      <c r="A9" s="353"/>
      <c r="B9" s="23" t="s">
        <v>81</v>
      </c>
      <c r="C9" s="263" t="s">
        <v>376</v>
      </c>
      <c r="D9" s="4" t="s">
        <v>377</v>
      </c>
      <c r="E9" s="4" t="s">
        <v>378</v>
      </c>
      <c r="F9" s="4" t="s">
        <v>379</v>
      </c>
      <c r="G9" s="42">
        <v>45275</v>
      </c>
      <c r="H9" s="111">
        <v>0</v>
      </c>
      <c r="I9" s="115" t="s">
        <v>374</v>
      </c>
      <c r="J9" s="113">
        <v>0</v>
      </c>
      <c r="K9" s="116" t="s">
        <v>293</v>
      </c>
      <c r="L9" s="65">
        <v>0.2</v>
      </c>
      <c r="M9" s="114" t="s">
        <v>380</v>
      </c>
      <c r="N9" s="65">
        <v>0</v>
      </c>
      <c r="O9" s="114" t="s">
        <v>293</v>
      </c>
      <c r="P9" s="114" t="s">
        <v>381</v>
      </c>
      <c r="Q9" s="65">
        <v>1</v>
      </c>
      <c r="R9" s="114" t="s">
        <v>382</v>
      </c>
      <c r="S9" s="65">
        <f>1/1</f>
        <v>1</v>
      </c>
      <c r="T9" s="152" t="s">
        <v>879</v>
      </c>
    </row>
    <row r="10" spans="1:20" ht="81" customHeight="1" x14ac:dyDescent="0.25">
      <c r="A10" s="353"/>
      <c r="B10" s="23" t="s">
        <v>383</v>
      </c>
      <c r="C10" s="263" t="s">
        <v>384</v>
      </c>
      <c r="D10" s="4" t="s">
        <v>385</v>
      </c>
      <c r="E10" s="4" t="s">
        <v>386</v>
      </c>
      <c r="F10" s="4" t="s">
        <v>379</v>
      </c>
      <c r="G10" s="42">
        <v>45260</v>
      </c>
      <c r="H10" s="111">
        <v>0</v>
      </c>
      <c r="I10" s="115" t="s">
        <v>374</v>
      </c>
      <c r="J10" s="113">
        <v>0</v>
      </c>
      <c r="K10" s="116" t="s">
        <v>293</v>
      </c>
      <c r="L10" s="65">
        <v>0.5</v>
      </c>
      <c r="M10" s="139" t="s">
        <v>387</v>
      </c>
      <c r="N10" s="76">
        <v>0</v>
      </c>
      <c r="O10" s="81" t="s">
        <v>388</v>
      </c>
      <c r="P10" s="81" t="s">
        <v>389</v>
      </c>
      <c r="Q10" s="76">
        <v>1</v>
      </c>
      <c r="R10" s="114" t="s">
        <v>390</v>
      </c>
      <c r="S10" s="292">
        <f>2/2</f>
        <v>1</v>
      </c>
      <c r="T10" s="293" t="s">
        <v>921</v>
      </c>
    </row>
    <row r="11" spans="1:20" ht="204" customHeight="1" x14ac:dyDescent="0.25">
      <c r="A11" s="353"/>
      <c r="B11" s="23" t="s">
        <v>391</v>
      </c>
      <c r="C11" s="263" t="s">
        <v>392</v>
      </c>
      <c r="D11" s="4" t="s">
        <v>393</v>
      </c>
      <c r="E11" s="4" t="s">
        <v>394</v>
      </c>
      <c r="F11" s="4" t="s">
        <v>379</v>
      </c>
      <c r="G11" s="42">
        <v>45275</v>
      </c>
      <c r="H11" s="111">
        <v>0</v>
      </c>
      <c r="I11" s="115" t="s">
        <v>374</v>
      </c>
      <c r="J11" s="113">
        <v>0</v>
      </c>
      <c r="K11" s="116" t="s">
        <v>293</v>
      </c>
      <c r="L11" s="65">
        <v>0.3</v>
      </c>
      <c r="M11" s="114" t="s">
        <v>395</v>
      </c>
      <c r="N11" s="65">
        <v>0</v>
      </c>
      <c r="O11" s="114" t="s">
        <v>293</v>
      </c>
      <c r="P11" s="114" t="s">
        <v>396</v>
      </c>
      <c r="Q11" s="65">
        <v>1</v>
      </c>
      <c r="R11" s="139" t="s">
        <v>397</v>
      </c>
      <c r="S11" s="65">
        <f>8/8</f>
        <v>1</v>
      </c>
      <c r="T11" s="152" t="s">
        <v>881</v>
      </c>
    </row>
    <row r="12" spans="1:20" ht="111" customHeight="1" x14ac:dyDescent="0.25">
      <c r="A12" s="353"/>
      <c r="B12" s="23" t="s">
        <v>398</v>
      </c>
      <c r="C12" s="263" t="s">
        <v>399</v>
      </c>
      <c r="D12" s="4" t="s">
        <v>400</v>
      </c>
      <c r="E12" s="4" t="s">
        <v>401</v>
      </c>
      <c r="F12" s="4" t="s">
        <v>379</v>
      </c>
      <c r="G12" s="42">
        <v>45260</v>
      </c>
      <c r="H12" s="111">
        <v>0</v>
      </c>
      <c r="I12" s="115" t="s">
        <v>374</v>
      </c>
      <c r="J12" s="113">
        <v>0</v>
      </c>
      <c r="K12" s="116" t="s">
        <v>293</v>
      </c>
      <c r="L12" s="65">
        <v>0.2</v>
      </c>
      <c r="M12" s="139" t="s">
        <v>402</v>
      </c>
      <c r="N12" s="65">
        <v>0</v>
      </c>
      <c r="O12" s="114" t="s">
        <v>293</v>
      </c>
      <c r="P12" s="114" t="s">
        <v>880</v>
      </c>
      <c r="Q12" s="65">
        <v>1</v>
      </c>
      <c r="R12" s="67" t="s">
        <v>404</v>
      </c>
      <c r="S12" s="65">
        <f>1/1</f>
        <v>1</v>
      </c>
      <c r="T12" s="152" t="s">
        <v>883</v>
      </c>
    </row>
    <row r="13" spans="1:20" ht="120.75" customHeight="1" x14ac:dyDescent="0.25">
      <c r="A13" s="353"/>
      <c r="B13" s="23" t="s">
        <v>405</v>
      </c>
      <c r="C13" s="263" t="s">
        <v>406</v>
      </c>
      <c r="D13" s="4" t="s">
        <v>400</v>
      </c>
      <c r="E13" s="4" t="s">
        <v>401</v>
      </c>
      <c r="F13" s="4" t="s">
        <v>379</v>
      </c>
      <c r="G13" s="42">
        <v>45260</v>
      </c>
      <c r="H13" s="111">
        <v>0</v>
      </c>
      <c r="I13" s="115" t="s">
        <v>374</v>
      </c>
      <c r="J13" s="113">
        <v>0</v>
      </c>
      <c r="K13" s="116" t="s">
        <v>293</v>
      </c>
      <c r="L13" s="65">
        <v>0.2</v>
      </c>
      <c r="M13" s="139" t="s">
        <v>407</v>
      </c>
      <c r="N13" s="65">
        <v>0</v>
      </c>
      <c r="O13" s="114" t="s">
        <v>293</v>
      </c>
      <c r="P13" s="281" t="s">
        <v>403</v>
      </c>
      <c r="Q13" s="65">
        <v>1</v>
      </c>
      <c r="R13" s="67" t="s">
        <v>404</v>
      </c>
      <c r="S13" s="65">
        <f>1/1</f>
        <v>1</v>
      </c>
      <c r="T13" s="152" t="s">
        <v>883</v>
      </c>
    </row>
    <row r="14" spans="1:20" ht="94.5" customHeight="1" x14ac:dyDescent="0.25">
      <c r="A14" s="353"/>
      <c r="B14" s="23" t="s">
        <v>408</v>
      </c>
      <c r="C14" s="263" t="s">
        <v>409</v>
      </c>
      <c r="D14" s="4" t="s">
        <v>410</v>
      </c>
      <c r="E14" s="4" t="s">
        <v>411</v>
      </c>
      <c r="F14" s="4" t="s">
        <v>412</v>
      </c>
      <c r="G14" s="42">
        <v>45169</v>
      </c>
      <c r="H14" s="111">
        <v>1</v>
      </c>
      <c r="I14" s="115" t="s">
        <v>413</v>
      </c>
      <c r="J14" s="124">
        <v>1</v>
      </c>
      <c r="K14" s="116" t="s">
        <v>414</v>
      </c>
      <c r="L14" s="65">
        <v>1</v>
      </c>
      <c r="M14" s="114" t="s">
        <v>415</v>
      </c>
      <c r="N14" s="65">
        <v>1</v>
      </c>
      <c r="O14" s="114" t="s">
        <v>416</v>
      </c>
      <c r="P14" s="114" t="s">
        <v>417</v>
      </c>
      <c r="Q14" s="65">
        <v>1</v>
      </c>
      <c r="R14" s="114" t="s">
        <v>418</v>
      </c>
      <c r="S14" s="65">
        <f>1/1</f>
        <v>1</v>
      </c>
      <c r="T14" s="152" t="s">
        <v>884</v>
      </c>
    </row>
    <row r="15" spans="1:20" ht="69" customHeight="1" x14ac:dyDescent="0.25">
      <c r="A15" s="354" t="s">
        <v>419</v>
      </c>
      <c r="B15" s="23" t="s">
        <v>209</v>
      </c>
      <c r="C15" s="263" t="s">
        <v>420</v>
      </c>
      <c r="D15" s="4" t="s">
        <v>421</v>
      </c>
      <c r="E15" s="4" t="s">
        <v>422</v>
      </c>
      <c r="F15" s="4" t="s">
        <v>423</v>
      </c>
      <c r="G15" s="42">
        <v>45230</v>
      </c>
      <c r="H15" s="111">
        <v>0</v>
      </c>
      <c r="I15" s="112" t="s">
        <v>424</v>
      </c>
      <c r="J15" s="113">
        <v>0</v>
      </c>
      <c r="K15" s="116" t="s">
        <v>293</v>
      </c>
      <c r="L15" s="65">
        <v>0</v>
      </c>
      <c r="M15" s="66" t="s">
        <v>425</v>
      </c>
      <c r="N15" s="65">
        <v>0</v>
      </c>
      <c r="O15" s="114" t="s">
        <v>293</v>
      </c>
      <c r="P15" s="114" t="s">
        <v>426</v>
      </c>
      <c r="Q15" s="65">
        <v>0.5</v>
      </c>
      <c r="R15" s="66" t="s">
        <v>427</v>
      </c>
      <c r="S15" s="264">
        <f>0/1</f>
        <v>0</v>
      </c>
      <c r="T15" s="282" t="s">
        <v>885</v>
      </c>
    </row>
    <row r="16" spans="1:20" ht="129" customHeight="1" x14ac:dyDescent="0.25">
      <c r="A16" s="353"/>
      <c r="B16" s="23" t="s">
        <v>428</v>
      </c>
      <c r="C16" s="263" t="s">
        <v>429</v>
      </c>
      <c r="D16" s="4" t="s">
        <v>430</v>
      </c>
      <c r="E16" s="4" t="s">
        <v>422</v>
      </c>
      <c r="F16" s="4" t="s">
        <v>431</v>
      </c>
      <c r="G16" s="42">
        <v>45230</v>
      </c>
      <c r="H16" s="111">
        <v>0</v>
      </c>
      <c r="I16" s="112" t="s">
        <v>432</v>
      </c>
      <c r="J16" s="113">
        <v>0</v>
      </c>
      <c r="K16" s="116" t="s">
        <v>293</v>
      </c>
      <c r="L16" s="65">
        <v>0</v>
      </c>
      <c r="M16" s="66" t="s">
        <v>433</v>
      </c>
      <c r="N16" s="65">
        <v>0</v>
      </c>
      <c r="O16" s="116" t="s">
        <v>293</v>
      </c>
      <c r="P16" s="116" t="s">
        <v>434</v>
      </c>
      <c r="Q16" s="65">
        <v>0.5</v>
      </c>
      <c r="R16" s="66" t="s">
        <v>435</v>
      </c>
      <c r="S16" s="264">
        <f>0/1</f>
        <v>0</v>
      </c>
      <c r="T16" s="283" t="s">
        <v>915</v>
      </c>
    </row>
    <row r="17" spans="1:20" ht="219" customHeight="1" x14ac:dyDescent="0.25">
      <c r="A17" s="353"/>
      <c r="B17" s="23" t="s">
        <v>436</v>
      </c>
      <c r="C17" s="263" t="s">
        <v>437</v>
      </c>
      <c r="D17" s="4" t="s">
        <v>438</v>
      </c>
      <c r="E17" s="4" t="s">
        <v>422</v>
      </c>
      <c r="F17" s="4" t="s">
        <v>431</v>
      </c>
      <c r="G17" s="42">
        <v>45230</v>
      </c>
      <c r="H17" s="111">
        <v>0</v>
      </c>
      <c r="I17" s="112" t="s">
        <v>432</v>
      </c>
      <c r="J17" s="113">
        <v>0</v>
      </c>
      <c r="K17" s="116" t="s">
        <v>293</v>
      </c>
      <c r="L17" s="65">
        <v>0</v>
      </c>
      <c r="M17" s="66" t="s">
        <v>433</v>
      </c>
      <c r="N17" s="65">
        <v>0</v>
      </c>
      <c r="O17" s="114" t="s">
        <v>293</v>
      </c>
      <c r="P17" s="116" t="s">
        <v>439</v>
      </c>
      <c r="Q17" s="65">
        <v>0.5</v>
      </c>
      <c r="R17" s="107" t="s">
        <v>440</v>
      </c>
      <c r="S17" s="264">
        <f>0/1</f>
        <v>0</v>
      </c>
      <c r="T17" s="282" t="s">
        <v>922</v>
      </c>
    </row>
    <row r="18" spans="1:20" ht="129" customHeight="1" x14ac:dyDescent="0.25">
      <c r="A18" s="353"/>
      <c r="B18" s="23" t="s">
        <v>441</v>
      </c>
      <c r="C18" s="263" t="s">
        <v>442</v>
      </c>
      <c r="D18" s="4" t="s">
        <v>443</v>
      </c>
      <c r="E18" s="4" t="s">
        <v>444</v>
      </c>
      <c r="F18" s="4" t="s">
        <v>445</v>
      </c>
      <c r="G18" s="42" t="s">
        <v>446</v>
      </c>
      <c r="H18" s="117">
        <v>0</v>
      </c>
      <c r="I18" s="118" t="s">
        <v>447</v>
      </c>
      <c r="J18" s="113">
        <v>0</v>
      </c>
      <c r="K18" s="116" t="s">
        <v>448</v>
      </c>
      <c r="L18" s="65">
        <f>1/2</f>
        <v>0.5</v>
      </c>
      <c r="M18" s="75" t="s">
        <v>449</v>
      </c>
      <c r="N18" s="65">
        <v>0.5</v>
      </c>
      <c r="O18" s="116" t="s">
        <v>450</v>
      </c>
      <c r="P18" s="75" t="s">
        <v>451</v>
      </c>
      <c r="Q18" s="65">
        <v>1</v>
      </c>
      <c r="R18" s="75" t="s">
        <v>452</v>
      </c>
      <c r="S18" s="65">
        <f>2/2</f>
        <v>1</v>
      </c>
      <c r="T18" s="156" t="s">
        <v>886</v>
      </c>
    </row>
    <row r="19" spans="1:20" ht="95.25" customHeight="1" x14ac:dyDescent="0.25">
      <c r="A19" s="353"/>
      <c r="B19" s="23" t="s">
        <v>453</v>
      </c>
      <c r="C19" s="263" t="s">
        <v>454</v>
      </c>
      <c r="D19" s="4" t="s">
        <v>455</v>
      </c>
      <c r="E19" s="4" t="s">
        <v>456</v>
      </c>
      <c r="F19" s="4" t="s">
        <v>457</v>
      </c>
      <c r="G19" s="42" t="s">
        <v>458</v>
      </c>
      <c r="H19" s="117">
        <v>0</v>
      </c>
      <c r="I19" s="112" t="s">
        <v>459</v>
      </c>
      <c r="J19" s="113">
        <v>0</v>
      </c>
      <c r="K19" s="116" t="s">
        <v>460</v>
      </c>
      <c r="L19" s="65">
        <v>0</v>
      </c>
      <c r="M19" s="66" t="s">
        <v>461</v>
      </c>
      <c r="N19" s="65">
        <v>0</v>
      </c>
      <c r="O19" s="114" t="s">
        <v>293</v>
      </c>
      <c r="P19" s="114" t="s">
        <v>462</v>
      </c>
      <c r="Q19" s="65">
        <v>1</v>
      </c>
      <c r="R19" s="66" t="s">
        <v>463</v>
      </c>
      <c r="S19" s="65">
        <f>1/1</f>
        <v>1</v>
      </c>
      <c r="T19" s="152" t="s">
        <v>887</v>
      </c>
    </row>
    <row r="20" spans="1:20" ht="225" customHeight="1" x14ac:dyDescent="0.25">
      <c r="A20" s="353"/>
      <c r="B20" s="23" t="s">
        <v>464</v>
      </c>
      <c r="C20" s="263" t="s">
        <v>465</v>
      </c>
      <c r="D20" s="4" t="s">
        <v>455</v>
      </c>
      <c r="E20" s="4" t="s">
        <v>466</v>
      </c>
      <c r="F20" s="4" t="s">
        <v>85</v>
      </c>
      <c r="G20" s="42" t="s">
        <v>467</v>
      </c>
      <c r="H20" s="117">
        <v>0</v>
      </c>
      <c r="I20" s="112" t="s">
        <v>459</v>
      </c>
      <c r="J20" s="113">
        <v>0</v>
      </c>
      <c r="K20" s="116" t="s">
        <v>460</v>
      </c>
      <c r="L20" s="65">
        <v>0</v>
      </c>
      <c r="M20" s="66" t="s">
        <v>461</v>
      </c>
      <c r="N20" s="65">
        <v>0</v>
      </c>
      <c r="O20" s="114" t="s">
        <v>293</v>
      </c>
      <c r="P20" s="114" t="s">
        <v>468</v>
      </c>
      <c r="Q20" s="65">
        <v>1</v>
      </c>
      <c r="R20" s="66" t="s">
        <v>469</v>
      </c>
      <c r="S20" s="250">
        <f>1/1</f>
        <v>1</v>
      </c>
      <c r="T20" s="251" t="s">
        <v>907</v>
      </c>
    </row>
    <row r="21" spans="1:20" ht="148.5" customHeight="1" x14ac:dyDescent="0.25">
      <c r="A21" s="353"/>
      <c r="B21" s="23" t="s">
        <v>470</v>
      </c>
      <c r="C21" s="263" t="s">
        <v>471</v>
      </c>
      <c r="D21" s="4" t="s">
        <v>472</v>
      </c>
      <c r="E21" s="4" t="s">
        <v>473</v>
      </c>
      <c r="F21" s="4" t="s">
        <v>474</v>
      </c>
      <c r="G21" s="42">
        <v>45275</v>
      </c>
      <c r="H21" s="111">
        <v>0</v>
      </c>
      <c r="I21" s="115" t="s">
        <v>374</v>
      </c>
      <c r="J21" s="113">
        <v>0</v>
      </c>
      <c r="K21" s="116" t="s">
        <v>293</v>
      </c>
      <c r="L21" s="65">
        <v>0.5</v>
      </c>
      <c r="M21" s="116" t="s">
        <v>475</v>
      </c>
      <c r="N21" s="76">
        <v>0</v>
      </c>
      <c r="O21" s="81" t="s">
        <v>476</v>
      </c>
      <c r="P21" s="194" t="s">
        <v>477</v>
      </c>
      <c r="Q21" s="76">
        <v>1</v>
      </c>
      <c r="R21" s="116" t="s">
        <v>478</v>
      </c>
      <c r="S21" s="76">
        <f>1/1</f>
        <v>1</v>
      </c>
      <c r="T21" s="157" t="s">
        <v>888</v>
      </c>
    </row>
    <row r="22" spans="1:20" ht="151.5" customHeight="1" x14ac:dyDescent="0.25">
      <c r="A22" s="353"/>
      <c r="B22" s="23" t="s">
        <v>479</v>
      </c>
      <c r="C22" s="263" t="s">
        <v>480</v>
      </c>
      <c r="D22" s="4" t="s">
        <v>481</v>
      </c>
      <c r="E22" s="4" t="s">
        <v>482</v>
      </c>
      <c r="F22" s="4" t="s">
        <v>457</v>
      </c>
      <c r="G22" s="42" t="s">
        <v>483</v>
      </c>
      <c r="H22" s="111">
        <v>0.25</v>
      </c>
      <c r="I22" s="112" t="s">
        <v>484</v>
      </c>
      <c r="J22" s="113">
        <v>0.25</v>
      </c>
      <c r="K22" s="116" t="s">
        <v>485</v>
      </c>
      <c r="L22" s="65">
        <v>0.75</v>
      </c>
      <c r="M22" s="66" t="s">
        <v>486</v>
      </c>
      <c r="N22" s="76">
        <v>0.75</v>
      </c>
      <c r="O22" s="105" t="s">
        <v>889</v>
      </c>
      <c r="P22" s="105" t="s">
        <v>487</v>
      </c>
      <c r="Q22" s="76">
        <v>1</v>
      </c>
      <c r="R22" s="66" t="s">
        <v>488</v>
      </c>
      <c r="S22" s="76">
        <f>4/4</f>
        <v>1</v>
      </c>
      <c r="T22" s="167" t="s">
        <v>890</v>
      </c>
    </row>
    <row r="23" spans="1:20" ht="107.25" customHeight="1" x14ac:dyDescent="0.25">
      <c r="A23" s="353"/>
      <c r="B23" s="23" t="s">
        <v>489</v>
      </c>
      <c r="C23" s="263" t="s">
        <v>490</v>
      </c>
      <c r="D23" s="4" t="s">
        <v>491</v>
      </c>
      <c r="E23" s="4" t="s">
        <v>492</v>
      </c>
      <c r="F23" s="4" t="s">
        <v>493</v>
      </c>
      <c r="G23" s="42">
        <v>45260</v>
      </c>
      <c r="H23" s="119">
        <v>0</v>
      </c>
      <c r="I23" s="24" t="s">
        <v>494</v>
      </c>
      <c r="J23" s="113">
        <v>0</v>
      </c>
      <c r="K23" s="116" t="s">
        <v>293</v>
      </c>
      <c r="L23" s="65">
        <v>1</v>
      </c>
      <c r="M23" s="114" t="s">
        <v>495</v>
      </c>
      <c r="N23" s="65">
        <v>1</v>
      </c>
      <c r="O23" s="116" t="s">
        <v>496</v>
      </c>
      <c r="P23" s="116" t="s">
        <v>497</v>
      </c>
      <c r="Q23" s="65">
        <v>1</v>
      </c>
      <c r="R23" s="114" t="s">
        <v>498</v>
      </c>
      <c r="S23" s="65">
        <f>1/1</f>
        <v>1</v>
      </c>
      <c r="T23" s="156" t="s">
        <v>891</v>
      </c>
    </row>
    <row r="24" spans="1:20" ht="91.5" customHeight="1" x14ac:dyDescent="0.25">
      <c r="A24" s="353"/>
      <c r="B24" s="23" t="s">
        <v>499</v>
      </c>
      <c r="C24" s="263" t="s">
        <v>500</v>
      </c>
      <c r="D24" s="4" t="s">
        <v>501</v>
      </c>
      <c r="E24" s="4" t="s">
        <v>502</v>
      </c>
      <c r="F24" s="4" t="s">
        <v>457</v>
      </c>
      <c r="G24" s="42">
        <v>45153</v>
      </c>
      <c r="H24" s="117">
        <v>0</v>
      </c>
      <c r="I24" s="112" t="s">
        <v>503</v>
      </c>
      <c r="J24" s="113">
        <v>0</v>
      </c>
      <c r="K24" s="116" t="s">
        <v>42</v>
      </c>
      <c r="L24" s="65">
        <v>1</v>
      </c>
      <c r="M24" s="114" t="s">
        <v>504</v>
      </c>
      <c r="N24" s="65">
        <v>1</v>
      </c>
      <c r="O24" s="114" t="s">
        <v>505</v>
      </c>
      <c r="P24" s="116" t="s">
        <v>506</v>
      </c>
      <c r="Q24" s="65">
        <v>1</v>
      </c>
      <c r="R24" s="114" t="s">
        <v>507</v>
      </c>
      <c r="S24" s="65">
        <f>1/1</f>
        <v>1</v>
      </c>
      <c r="T24" s="156" t="s">
        <v>891</v>
      </c>
    </row>
    <row r="25" spans="1:20" ht="135" customHeight="1" x14ac:dyDescent="0.25">
      <c r="A25" s="353"/>
      <c r="B25" s="23" t="s">
        <v>508</v>
      </c>
      <c r="C25" s="263" t="s">
        <v>509</v>
      </c>
      <c r="D25" s="4" t="s">
        <v>510</v>
      </c>
      <c r="E25" s="4" t="s">
        <v>511</v>
      </c>
      <c r="F25" s="4" t="s">
        <v>457</v>
      </c>
      <c r="G25" s="42" t="s">
        <v>512</v>
      </c>
      <c r="H25" s="117">
        <v>0.5</v>
      </c>
      <c r="I25" s="112" t="s">
        <v>513</v>
      </c>
      <c r="J25" s="113">
        <v>0.5</v>
      </c>
      <c r="K25" s="116" t="s">
        <v>514</v>
      </c>
      <c r="L25" s="65">
        <v>0.5</v>
      </c>
      <c r="M25" s="139" t="s">
        <v>515</v>
      </c>
      <c r="N25" s="76">
        <v>0.5</v>
      </c>
      <c r="O25" s="81" t="s">
        <v>516</v>
      </c>
      <c r="P25" s="114" t="s">
        <v>517</v>
      </c>
      <c r="Q25" s="76">
        <v>1</v>
      </c>
      <c r="R25" s="139" t="s">
        <v>518</v>
      </c>
      <c r="S25" s="292">
        <v>0</v>
      </c>
      <c r="T25" s="293" t="s">
        <v>923</v>
      </c>
    </row>
    <row r="26" spans="1:20" ht="63" customHeight="1" x14ac:dyDescent="0.25">
      <c r="A26" s="353"/>
      <c r="B26" s="23" t="s">
        <v>519</v>
      </c>
      <c r="C26" s="263" t="s">
        <v>520</v>
      </c>
      <c r="D26" s="4" t="s">
        <v>521</v>
      </c>
      <c r="E26" s="4" t="s">
        <v>522</v>
      </c>
      <c r="F26" s="4" t="s">
        <v>457</v>
      </c>
      <c r="G26" s="42">
        <v>45153</v>
      </c>
      <c r="H26" s="117">
        <v>0</v>
      </c>
      <c r="I26" s="120" t="s">
        <v>523</v>
      </c>
      <c r="J26" s="113">
        <v>0</v>
      </c>
      <c r="K26" s="116" t="s">
        <v>42</v>
      </c>
      <c r="L26" s="65">
        <v>1</v>
      </c>
      <c r="M26" s="116" t="s">
        <v>524</v>
      </c>
      <c r="N26" s="65">
        <v>1</v>
      </c>
      <c r="O26" s="114" t="s">
        <v>525</v>
      </c>
      <c r="P26" s="114" t="s">
        <v>526</v>
      </c>
      <c r="Q26" s="65">
        <v>1</v>
      </c>
      <c r="R26" s="116" t="s">
        <v>527</v>
      </c>
      <c r="S26" s="65">
        <f>1/1</f>
        <v>1</v>
      </c>
      <c r="T26" s="156" t="s">
        <v>891</v>
      </c>
    </row>
    <row r="27" spans="1:20" ht="201" customHeight="1" x14ac:dyDescent="0.25">
      <c r="A27" s="353"/>
      <c r="B27" s="23" t="s">
        <v>528</v>
      </c>
      <c r="C27" s="263" t="s">
        <v>529</v>
      </c>
      <c r="D27" s="4" t="s">
        <v>530</v>
      </c>
      <c r="E27" s="4" t="s">
        <v>531</v>
      </c>
      <c r="F27" s="4" t="s">
        <v>532</v>
      </c>
      <c r="G27" s="42">
        <v>45275</v>
      </c>
      <c r="H27" s="117">
        <v>0</v>
      </c>
      <c r="I27" s="121" t="s">
        <v>533</v>
      </c>
      <c r="J27" s="113">
        <v>0</v>
      </c>
      <c r="K27" s="116" t="s">
        <v>293</v>
      </c>
      <c r="L27" s="65">
        <v>1</v>
      </c>
      <c r="M27" s="140" t="s">
        <v>534</v>
      </c>
      <c r="N27" s="76">
        <v>1</v>
      </c>
      <c r="O27" s="81" t="s">
        <v>535</v>
      </c>
      <c r="P27" s="114" t="s">
        <v>536</v>
      </c>
      <c r="Q27" s="76">
        <v>1</v>
      </c>
      <c r="R27" s="191" t="s">
        <v>537</v>
      </c>
      <c r="S27" s="76">
        <f>38/38</f>
        <v>1</v>
      </c>
      <c r="T27" s="284" t="s">
        <v>892</v>
      </c>
    </row>
    <row r="28" spans="1:20" ht="216" customHeight="1" x14ac:dyDescent="0.25">
      <c r="A28" s="353"/>
      <c r="B28" s="23" t="s">
        <v>538</v>
      </c>
      <c r="C28" s="263" t="s">
        <v>539</v>
      </c>
      <c r="D28" s="4" t="s">
        <v>540</v>
      </c>
      <c r="E28" s="4" t="s">
        <v>541</v>
      </c>
      <c r="F28" s="4" t="s">
        <v>542</v>
      </c>
      <c r="G28" s="42">
        <v>45275</v>
      </c>
      <c r="H28" s="111">
        <v>0</v>
      </c>
      <c r="I28" s="112" t="s">
        <v>543</v>
      </c>
      <c r="J28" s="113">
        <v>0</v>
      </c>
      <c r="K28" s="116" t="s">
        <v>293</v>
      </c>
      <c r="L28" s="65">
        <v>0</v>
      </c>
      <c r="M28" s="116" t="s">
        <v>293</v>
      </c>
      <c r="N28" s="65">
        <v>0</v>
      </c>
      <c r="O28" s="116" t="s">
        <v>293</v>
      </c>
      <c r="P28" s="116" t="s">
        <v>544</v>
      </c>
      <c r="Q28" s="65">
        <v>1</v>
      </c>
      <c r="R28" s="116" t="s">
        <v>545</v>
      </c>
      <c r="S28" s="65">
        <f>1/1</f>
        <v>1</v>
      </c>
      <c r="T28" s="157" t="s">
        <v>893</v>
      </c>
    </row>
    <row r="29" spans="1:20" ht="99.75" customHeight="1" x14ac:dyDescent="0.25">
      <c r="A29" s="353"/>
      <c r="B29" s="23" t="s">
        <v>546</v>
      </c>
      <c r="C29" s="263" t="s">
        <v>547</v>
      </c>
      <c r="D29" s="4" t="s">
        <v>548</v>
      </c>
      <c r="E29" s="4" t="s">
        <v>549</v>
      </c>
      <c r="F29" s="4" t="s">
        <v>550</v>
      </c>
      <c r="G29" s="42" t="s">
        <v>512</v>
      </c>
      <c r="H29" s="111">
        <v>0</v>
      </c>
      <c r="I29" s="112" t="s">
        <v>551</v>
      </c>
      <c r="J29" s="113">
        <v>0</v>
      </c>
      <c r="K29" s="116" t="s">
        <v>448</v>
      </c>
      <c r="L29" s="65">
        <v>0</v>
      </c>
      <c r="M29" s="140" t="s">
        <v>894</v>
      </c>
      <c r="N29" s="65">
        <v>0</v>
      </c>
      <c r="O29" s="116" t="s">
        <v>552</v>
      </c>
      <c r="P29" s="116" t="s">
        <v>553</v>
      </c>
      <c r="Q29" s="65">
        <v>0.5</v>
      </c>
      <c r="R29" s="191" t="s">
        <v>895</v>
      </c>
      <c r="S29" s="65">
        <f>1/2</f>
        <v>0.5</v>
      </c>
      <c r="T29" s="285" t="s">
        <v>896</v>
      </c>
    </row>
    <row r="30" spans="1:20" ht="84" customHeight="1" x14ac:dyDescent="0.25">
      <c r="A30" s="353"/>
      <c r="B30" s="23" t="s">
        <v>554</v>
      </c>
      <c r="C30" s="263" t="s">
        <v>555</v>
      </c>
      <c r="D30" s="4" t="s">
        <v>556</v>
      </c>
      <c r="E30" s="4" t="s">
        <v>557</v>
      </c>
      <c r="F30" s="4" t="s">
        <v>457</v>
      </c>
      <c r="G30" s="42">
        <v>45275</v>
      </c>
      <c r="H30" s="111">
        <v>0.5</v>
      </c>
      <c r="I30" s="112" t="s">
        <v>558</v>
      </c>
      <c r="J30" s="122">
        <v>1</v>
      </c>
      <c r="K30" s="105" t="s">
        <v>559</v>
      </c>
      <c r="L30" s="65">
        <v>1</v>
      </c>
      <c r="M30" s="66" t="s">
        <v>560</v>
      </c>
      <c r="N30" s="65">
        <v>1</v>
      </c>
      <c r="O30" s="114" t="s">
        <v>561</v>
      </c>
      <c r="P30" s="114" t="s">
        <v>562</v>
      </c>
      <c r="Q30" s="65">
        <v>1</v>
      </c>
      <c r="R30" s="66" t="s">
        <v>563</v>
      </c>
      <c r="S30" s="65">
        <f>1/1</f>
        <v>1</v>
      </c>
      <c r="T30" s="152" t="s">
        <v>897</v>
      </c>
    </row>
    <row r="31" spans="1:20" ht="81" customHeight="1" x14ac:dyDescent="0.25">
      <c r="A31" s="353"/>
      <c r="B31" s="23" t="s">
        <v>564</v>
      </c>
      <c r="C31" s="263" t="s">
        <v>565</v>
      </c>
      <c r="D31" s="4" t="s">
        <v>566</v>
      </c>
      <c r="E31" s="4" t="s">
        <v>511</v>
      </c>
      <c r="F31" s="4" t="s">
        <v>457</v>
      </c>
      <c r="G31" s="42">
        <v>45275</v>
      </c>
      <c r="H31" s="111">
        <v>1</v>
      </c>
      <c r="I31" s="112" t="s">
        <v>567</v>
      </c>
      <c r="J31" s="124">
        <v>1</v>
      </c>
      <c r="K31" s="116" t="s">
        <v>568</v>
      </c>
      <c r="L31" s="65">
        <v>1</v>
      </c>
      <c r="M31" s="66" t="s">
        <v>569</v>
      </c>
      <c r="N31" s="65">
        <v>1</v>
      </c>
      <c r="O31" s="114" t="s">
        <v>561</v>
      </c>
      <c r="P31" s="139" t="s">
        <v>570</v>
      </c>
      <c r="Q31" s="65">
        <v>1</v>
      </c>
      <c r="R31" s="66" t="s">
        <v>571</v>
      </c>
      <c r="S31" s="65">
        <f>2/2</f>
        <v>1</v>
      </c>
      <c r="T31" s="152" t="s">
        <v>884</v>
      </c>
    </row>
    <row r="32" spans="1:20" ht="89.25" customHeight="1" x14ac:dyDescent="0.25">
      <c r="A32" s="353"/>
      <c r="B32" s="23" t="s">
        <v>572</v>
      </c>
      <c r="C32" s="263" t="s">
        <v>573</v>
      </c>
      <c r="D32" s="4" t="s">
        <v>574</v>
      </c>
      <c r="E32" s="4" t="s">
        <v>575</v>
      </c>
      <c r="F32" s="4" t="s">
        <v>576</v>
      </c>
      <c r="G32" s="42">
        <v>45260</v>
      </c>
      <c r="H32" s="221">
        <v>0.68100000000000005</v>
      </c>
      <c r="I32" s="222" t="s">
        <v>577</v>
      </c>
      <c r="J32" s="113">
        <v>0.68179999999999996</v>
      </c>
      <c r="K32" s="116" t="s">
        <v>898</v>
      </c>
      <c r="L32" s="65">
        <v>0.75</v>
      </c>
      <c r="M32" s="81" t="s">
        <v>578</v>
      </c>
      <c r="N32" s="142">
        <f>30/44</f>
        <v>0.68181818181818177</v>
      </c>
      <c r="O32" s="114" t="s">
        <v>899</v>
      </c>
      <c r="P32" s="114" t="s">
        <v>579</v>
      </c>
      <c r="Q32" s="65">
        <v>0.85</v>
      </c>
      <c r="R32" s="265" t="s">
        <v>580</v>
      </c>
      <c r="S32" s="142">
        <f>34/40</f>
        <v>0.85</v>
      </c>
      <c r="T32" s="152" t="s">
        <v>916</v>
      </c>
    </row>
    <row r="33" spans="1:20" ht="91.5" customHeight="1" x14ac:dyDescent="0.25">
      <c r="A33" s="354" t="s">
        <v>581</v>
      </c>
      <c r="B33" s="23" t="s">
        <v>582</v>
      </c>
      <c r="C33" s="263" t="s">
        <v>583</v>
      </c>
      <c r="D33" s="4" t="s">
        <v>584</v>
      </c>
      <c r="E33" s="4" t="s">
        <v>585</v>
      </c>
      <c r="F33" s="4" t="s">
        <v>445</v>
      </c>
      <c r="G33" s="42" t="s">
        <v>446</v>
      </c>
      <c r="H33" s="123">
        <v>0</v>
      </c>
      <c r="I33" s="118" t="s">
        <v>586</v>
      </c>
      <c r="J33" s="113">
        <v>0</v>
      </c>
      <c r="K33" s="116" t="s">
        <v>460</v>
      </c>
      <c r="L33" s="65">
        <v>0.5</v>
      </c>
      <c r="M33" s="80" t="s">
        <v>587</v>
      </c>
      <c r="N33" s="65">
        <v>0.5</v>
      </c>
      <c r="O33" s="163" t="s">
        <v>588</v>
      </c>
      <c r="P33" s="75" t="s">
        <v>589</v>
      </c>
      <c r="Q33" s="65">
        <v>1</v>
      </c>
      <c r="R33" s="80" t="s">
        <v>590</v>
      </c>
      <c r="S33" s="65">
        <f>2/2</f>
        <v>1</v>
      </c>
      <c r="T33" s="156" t="s">
        <v>924</v>
      </c>
    </row>
    <row r="34" spans="1:20" ht="126.75" customHeight="1" x14ac:dyDescent="0.25">
      <c r="A34" s="353"/>
      <c r="B34" s="23" t="s">
        <v>591</v>
      </c>
      <c r="C34" s="263" t="s">
        <v>592</v>
      </c>
      <c r="D34" s="4" t="s">
        <v>593</v>
      </c>
      <c r="E34" s="4" t="s">
        <v>594</v>
      </c>
      <c r="F34" s="4" t="s">
        <v>445</v>
      </c>
      <c r="G34" s="42">
        <v>45230</v>
      </c>
      <c r="H34" s="123">
        <v>0</v>
      </c>
      <c r="I34" s="118" t="s">
        <v>595</v>
      </c>
      <c r="J34" s="113">
        <v>0</v>
      </c>
      <c r="K34" s="116" t="s">
        <v>293</v>
      </c>
      <c r="L34" s="65">
        <v>0</v>
      </c>
      <c r="M34" s="116" t="s">
        <v>293</v>
      </c>
      <c r="N34" s="65">
        <v>0</v>
      </c>
      <c r="O34" s="116" t="s">
        <v>293</v>
      </c>
      <c r="P34" s="75" t="s">
        <v>596</v>
      </c>
      <c r="Q34" s="65">
        <v>1</v>
      </c>
      <c r="R34" s="116" t="s">
        <v>597</v>
      </c>
      <c r="S34" s="250">
        <f>1/1</f>
        <v>1</v>
      </c>
      <c r="T34" s="294" t="s">
        <v>912</v>
      </c>
    </row>
    <row r="35" spans="1:20" ht="261" customHeight="1" x14ac:dyDescent="0.25">
      <c r="A35" s="353"/>
      <c r="B35" s="23" t="s">
        <v>598</v>
      </c>
      <c r="C35" s="263" t="s">
        <v>599</v>
      </c>
      <c r="D35" s="4" t="s">
        <v>600</v>
      </c>
      <c r="E35" s="4" t="s">
        <v>601</v>
      </c>
      <c r="F35" s="4" t="s">
        <v>602</v>
      </c>
      <c r="G35" s="42">
        <v>45256</v>
      </c>
      <c r="H35" s="123">
        <v>0</v>
      </c>
      <c r="I35" s="118" t="s">
        <v>603</v>
      </c>
      <c r="J35" s="113">
        <v>0</v>
      </c>
      <c r="K35" s="116" t="s">
        <v>293</v>
      </c>
      <c r="L35" s="65">
        <v>0</v>
      </c>
      <c r="M35" s="116" t="s">
        <v>293</v>
      </c>
      <c r="N35" s="65">
        <v>0</v>
      </c>
      <c r="O35" s="114" t="s">
        <v>293</v>
      </c>
      <c r="P35" s="75" t="s">
        <v>604</v>
      </c>
      <c r="Q35" s="65">
        <v>1</v>
      </c>
      <c r="R35" s="67" t="s">
        <v>605</v>
      </c>
      <c r="S35" s="65">
        <f>1/1</f>
        <v>1</v>
      </c>
      <c r="T35" s="152" t="s">
        <v>901</v>
      </c>
    </row>
    <row r="36" spans="1:20" ht="85.5" customHeight="1" x14ac:dyDescent="0.25">
      <c r="A36" s="353"/>
      <c r="B36" s="23" t="s">
        <v>606</v>
      </c>
      <c r="C36" s="263" t="s">
        <v>607</v>
      </c>
      <c r="D36" s="4" t="s">
        <v>566</v>
      </c>
      <c r="E36" s="4" t="s">
        <v>608</v>
      </c>
      <c r="F36" s="4" t="s">
        <v>609</v>
      </c>
      <c r="G36" s="42">
        <v>45199</v>
      </c>
      <c r="H36" s="111">
        <v>1</v>
      </c>
      <c r="I36" s="112" t="s">
        <v>610</v>
      </c>
      <c r="J36" s="124">
        <v>1</v>
      </c>
      <c r="K36" s="116" t="s">
        <v>611</v>
      </c>
      <c r="L36" s="65">
        <v>1</v>
      </c>
      <c r="M36" s="66" t="s">
        <v>612</v>
      </c>
      <c r="N36" s="65">
        <v>1</v>
      </c>
      <c r="O36" s="114" t="s">
        <v>613</v>
      </c>
      <c r="P36" s="114" t="s">
        <v>613</v>
      </c>
      <c r="Q36" s="65">
        <v>1</v>
      </c>
      <c r="R36" s="66" t="s">
        <v>614</v>
      </c>
      <c r="S36" s="65">
        <f>2/2</f>
        <v>1</v>
      </c>
      <c r="T36" s="152" t="s">
        <v>900</v>
      </c>
    </row>
    <row r="37" spans="1:20" ht="131.25" customHeight="1" x14ac:dyDescent="0.25">
      <c r="A37" s="353"/>
      <c r="B37" s="23" t="s">
        <v>615</v>
      </c>
      <c r="C37" s="263" t="s">
        <v>616</v>
      </c>
      <c r="D37" s="4" t="s">
        <v>617</v>
      </c>
      <c r="E37" s="4" t="s">
        <v>618</v>
      </c>
      <c r="F37" s="4" t="s">
        <v>457</v>
      </c>
      <c r="G37" s="42">
        <v>45107</v>
      </c>
      <c r="H37" s="111">
        <v>1</v>
      </c>
      <c r="I37" s="112" t="s">
        <v>619</v>
      </c>
      <c r="J37" s="124">
        <v>1</v>
      </c>
      <c r="K37" s="116" t="s">
        <v>620</v>
      </c>
      <c r="L37" s="65">
        <v>1</v>
      </c>
      <c r="M37" s="66" t="s">
        <v>612</v>
      </c>
      <c r="N37" s="65">
        <v>1</v>
      </c>
      <c r="O37" s="114" t="s">
        <v>613</v>
      </c>
      <c r="P37" s="114" t="s">
        <v>613</v>
      </c>
      <c r="Q37" s="65">
        <v>1</v>
      </c>
      <c r="R37" s="66" t="s">
        <v>621</v>
      </c>
      <c r="S37" s="65">
        <f>1/1</f>
        <v>1</v>
      </c>
      <c r="T37" s="152" t="s">
        <v>884</v>
      </c>
    </row>
    <row r="38" spans="1:20" ht="97.5" customHeight="1" x14ac:dyDescent="0.25">
      <c r="A38" s="354" t="s">
        <v>622</v>
      </c>
      <c r="B38" s="23" t="s">
        <v>623</v>
      </c>
      <c r="C38" s="263" t="s">
        <v>624</v>
      </c>
      <c r="D38" s="4" t="s">
        <v>625</v>
      </c>
      <c r="E38" s="4" t="s">
        <v>626</v>
      </c>
      <c r="F38" s="4" t="s">
        <v>457</v>
      </c>
      <c r="G38" s="42">
        <v>45168</v>
      </c>
      <c r="H38" s="111">
        <v>0</v>
      </c>
      <c r="I38" s="112" t="s">
        <v>503</v>
      </c>
      <c r="J38" s="113">
        <v>0</v>
      </c>
      <c r="K38" s="116" t="s">
        <v>293</v>
      </c>
      <c r="L38" s="65">
        <v>1</v>
      </c>
      <c r="M38" s="114" t="s">
        <v>627</v>
      </c>
      <c r="N38" s="76">
        <v>1</v>
      </c>
      <c r="O38" s="81" t="s">
        <v>628</v>
      </c>
      <c r="P38" s="114" t="s">
        <v>629</v>
      </c>
      <c r="Q38" s="76">
        <v>1</v>
      </c>
      <c r="R38" s="114" t="s">
        <v>630</v>
      </c>
      <c r="S38" s="76">
        <f>1/1</f>
        <v>1</v>
      </c>
      <c r="T38" s="152" t="s">
        <v>902</v>
      </c>
    </row>
    <row r="39" spans="1:20" ht="231.75" customHeight="1" x14ac:dyDescent="0.25">
      <c r="A39" s="353"/>
      <c r="B39" s="23" t="s">
        <v>631</v>
      </c>
      <c r="C39" s="263" t="s">
        <v>632</v>
      </c>
      <c r="D39" s="4" t="s">
        <v>633</v>
      </c>
      <c r="E39" s="4" t="s">
        <v>634</v>
      </c>
      <c r="F39" s="4" t="s">
        <v>635</v>
      </c>
      <c r="G39" s="42" t="s">
        <v>483</v>
      </c>
      <c r="H39" s="111">
        <v>0.25</v>
      </c>
      <c r="I39" s="112" t="s">
        <v>636</v>
      </c>
      <c r="J39" s="113">
        <v>0.25</v>
      </c>
      <c r="K39" s="116" t="s">
        <v>637</v>
      </c>
      <c r="L39" s="128">
        <v>0.75</v>
      </c>
      <c r="M39" s="66" t="s">
        <v>638</v>
      </c>
      <c r="N39" s="76">
        <v>0.75</v>
      </c>
      <c r="O39" s="81" t="s">
        <v>639</v>
      </c>
      <c r="P39" s="81" t="s">
        <v>640</v>
      </c>
      <c r="Q39" s="76">
        <v>1</v>
      </c>
      <c r="R39" s="66" t="s">
        <v>641</v>
      </c>
      <c r="S39" s="76">
        <f>4/4</f>
        <v>1</v>
      </c>
      <c r="T39" s="157" t="s">
        <v>903</v>
      </c>
    </row>
    <row r="40" spans="1:20" ht="198.75" customHeight="1" x14ac:dyDescent="0.25">
      <c r="A40" s="353"/>
      <c r="B40" s="23" t="s">
        <v>642</v>
      </c>
      <c r="C40" s="263" t="s">
        <v>643</v>
      </c>
      <c r="D40" s="4" t="s">
        <v>644</v>
      </c>
      <c r="E40" s="4" t="s">
        <v>645</v>
      </c>
      <c r="F40" s="4" t="s">
        <v>646</v>
      </c>
      <c r="G40" s="42">
        <v>45275</v>
      </c>
      <c r="H40" s="119">
        <v>0</v>
      </c>
      <c r="I40" s="24" t="s">
        <v>647</v>
      </c>
      <c r="J40" s="113">
        <v>0</v>
      </c>
      <c r="K40" s="116" t="s">
        <v>648</v>
      </c>
      <c r="L40" s="65">
        <v>0.75</v>
      </c>
      <c r="M40" s="114" t="s">
        <v>649</v>
      </c>
      <c r="N40" s="76">
        <v>0.75</v>
      </c>
      <c r="O40" s="114" t="s">
        <v>650</v>
      </c>
      <c r="P40" s="114" t="s">
        <v>651</v>
      </c>
      <c r="Q40" s="76">
        <v>1</v>
      </c>
      <c r="R40" s="114" t="s">
        <v>652</v>
      </c>
      <c r="S40" s="76">
        <f>30/30</f>
        <v>1</v>
      </c>
      <c r="T40" s="152" t="s">
        <v>904</v>
      </c>
    </row>
    <row r="41" spans="1:20" ht="83.25" customHeight="1" thickBot="1" x14ac:dyDescent="0.3">
      <c r="A41" s="355"/>
      <c r="B41" s="43" t="s">
        <v>653</v>
      </c>
      <c r="C41" s="267" t="s">
        <v>654</v>
      </c>
      <c r="D41" s="219" t="s">
        <v>655</v>
      </c>
      <c r="E41" s="219" t="s">
        <v>656</v>
      </c>
      <c r="F41" s="219" t="s">
        <v>657</v>
      </c>
      <c r="G41" s="220" t="s">
        <v>658</v>
      </c>
      <c r="H41" s="286">
        <v>0</v>
      </c>
      <c r="I41" s="287" t="s">
        <v>659</v>
      </c>
      <c r="J41" s="288">
        <v>0</v>
      </c>
      <c r="K41" s="127" t="s">
        <v>660</v>
      </c>
      <c r="L41" s="68">
        <v>1</v>
      </c>
      <c r="M41" s="188" t="s">
        <v>661</v>
      </c>
      <c r="N41" s="68">
        <v>1</v>
      </c>
      <c r="O41" s="289" t="s">
        <v>662</v>
      </c>
      <c r="P41" s="188" t="s">
        <v>663</v>
      </c>
      <c r="Q41" s="68">
        <v>1</v>
      </c>
      <c r="R41" s="188" t="s">
        <v>661</v>
      </c>
      <c r="S41" s="68">
        <f>1/1</f>
        <v>1</v>
      </c>
      <c r="T41" s="155" t="s">
        <v>902</v>
      </c>
    </row>
    <row r="42" spans="1:20" x14ac:dyDescent="0.25">
      <c r="H42" s="164">
        <f>AVERAGE(H6:H41)</f>
        <v>0.17169444444444446</v>
      </c>
      <c r="J42" s="164">
        <f>AVERAGE(J6:J41)</f>
        <v>0.18560555555555555</v>
      </c>
      <c r="L42" s="164">
        <f>AVERAGE(L6:L41)</f>
        <v>0.52222222222222225</v>
      </c>
      <c r="N42" s="164">
        <f>AVERAGE(N6:N41)</f>
        <v>0.45643939393939387</v>
      </c>
      <c r="Q42" s="164">
        <f>AVERAGE(Q6:Q41)</f>
        <v>0.89861111111111114</v>
      </c>
      <c r="S42" s="164">
        <f>AVERAGE(S6:S41)</f>
        <v>0.84305555555555556</v>
      </c>
    </row>
  </sheetData>
  <sheetProtection selectLockedCells="1" selectUnlockedCells="1"/>
  <autoFilter ref="A5:K42" xr:uid="{00000000-0001-0000-0300-000000000000}">
    <filterColumn colId="0" showButton="0"/>
  </autoFilter>
  <mergeCells count="16">
    <mergeCell ref="Q4:R4"/>
    <mergeCell ref="S4:T4"/>
    <mergeCell ref="A33:A37"/>
    <mergeCell ref="A38:A41"/>
    <mergeCell ref="A15:A32"/>
    <mergeCell ref="A5:B5"/>
    <mergeCell ref="H4:I4"/>
    <mergeCell ref="J4:K4"/>
    <mergeCell ref="L4:M4"/>
    <mergeCell ref="N4:O4"/>
    <mergeCell ref="A8:A14"/>
    <mergeCell ref="A1:G1"/>
    <mergeCell ref="A2:G2"/>
    <mergeCell ref="A3:G3"/>
    <mergeCell ref="A4:G4"/>
    <mergeCell ref="A6:A7"/>
  </mergeCells>
  <phoneticPr fontId="46" type="noConversion"/>
  <pageMargins left="0.7" right="0.7" top="0.75" bottom="0.75" header="0.3" footer="0.3"/>
  <pageSetup orientation="portrait" r:id="rId1"/>
  <ignoredErrors>
    <ignoredError sqref="S32"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21"/>
  <sheetViews>
    <sheetView showGridLines="0" zoomScale="80" zoomScaleNormal="80" workbookViewId="0">
      <pane xSplit="7" ySplit="5" topLeftCell="R14" activePane="bottomRight" state="frozen"/>
      <selection pane="topRight" activeCell="H1" sqref="H1"/>
      <selection pane="bottomLeft" activeCell="A6" sqref="A6"/>
      <selection pane="bottomRight" activeCell="E16" sqref="E16"/>
    </sheetView>
  </sheetViews>
  <sheetFormatPr baseColWidth="10" defaultColWidth="11.42578125" defaultRowHeight="15" customHeight="1" x14ac:dyDescent="0.25"/>
  <cols>
    <col min="1" max="1" width="22" customWidth="1"/>
    <col min="2" max="2" width="8" customWidth="1"/>
    <col min="3" max="3" width="32.140625" customWidth="1"/>
    <col min="4" max="4" width="19.85546875" customWidth="1"/>
    <col min="5" max="5" width="26.140625" customWidth="1"/>
    <col min="6" max="6" width="20.7109375" customWidth="1"/>
    <col min="7" max="7" width="14.5703125" customWidth="1"/>
    <col min="8" max="8" width="17.140625" customWidth="1"/>
    <col min="9" max="9" width="50" customWidth="1"/>
    <col min="10" max="10" width="23" customWidth="1"/>
    <col min="11" max="11" width="51.28515625" customWidth="1"/>
    <col min="12" max="12" width="22.5703125" customWidth="1"/>
    <col min="13" max="13" width="47" customWidth="1"/>
    <col min="14" max="14" width="22.28515625" customWidth="1"/>
    <col min="15" max="15" width="34.7109375" customWidth="1"/>
    <col min="16" max="16" width="52.85546875" customWidth="1"/>
    <col min="17" max="17" width="21" customWidth="1"/>
    <col min="18" max="18" width="67.28515625" customWidth="1"/>
    <col min="19" max="19" width="14.42578125" customWidth="1"/>
    <col min="20" max="20" width="60.5703125" customWidth="1"/>
  </cols>
  <sheetData>
    <row r="1" spans="1:20" x14ac:dyDescent="0.25">
      <c r="A1" s="343"/>
      <c r="B1" s="344"/>
      <c r="C1" s="344"/>
      <c r="D1" s="344"/>
      <c r="E1" s="344"/>
      <c r="F1" s="344"/>
      <c r="G1" s="345"/>
    </row>
    <row r="2" spans="1:20" x14ac:dyDescent="0.25">
      <c r="A2" s="304" t="s">
        <v>0</v>
      </c>
      <c r="B2" s="305"/>
      <c r="C2" s="305"/>
      <c r="D2" s="305"/>
      <c r="E2" s="305"/>
      <c r="F2" s="305"/>
      <c r="G2" s="306"/>
    </row>
    <row r="3" spans="1:20" ht="15.75" thickBot="1" x14ac:dyDescent="0.3">
      <c r="A3" s="346"/>
      <c r="B3" s="347"/>
      <c r="C3" s="347"/>
      <c r="D3" s="347"/>
      <c r="E3" s="347"/>
      <c r="F3" s="347"/>
      <c r="G3" s="348"/>
    </row>
    <row r="4" spans="1:20" ht="37.5" customHeight="1" x14ac:dyDescent="0.25">
      <c r="A4" s="324" t="s">
        <v>664</v>
      </c>
      <c r="B4" s="325"/>
      <c r="C4" s="325"/>
      <c r="D4" s="325"/>
      <c r="E4" s="325"/>
      <c r="F4" s="325"/>
      <c r="G4" s="326"/>
      <c r="H4" s="366" t="s">
        <v>220</v>
      </c>
      <c r="I4" s="328"/>
      <c r="J4" s="320" t="s">
        <v>221</v>
      </c>
      <c r="K4" s="320"/>
      <c r="L4" s="310" t="s">
        <v>222</v>
      </c>
      <c r="M4" s="310"/>
      <c r="N4" s="320" t="s">
        <v>183</v>
      </c>
      <c r="O4" s="321"/>
      <c r="P4" s="176" t="s">
        <v>7</v>
      </c>
      <c r="Q4" s="310" t="s">
        <v>8</v>
      </c>
      <c r="R4" s="310"/>
      <c r="S4" s="311" t="s">
        <v>9</v>
      </c>
      <c r="T4" s="312"/>
    </row>
    <row r="5" spans="1:20" ht="41.25" customHeight="1" x14ac:dyDescent="0.25">
      <c r="A5" s="26" t="s">
        <v>10</v>
      </c>
      <c r="B5" s="11"/>
      <c r="C5" s="3" t="s">
        <v>11</v>
      </c>
      <c r="D5" s="12" t="s">
        <v>12</v>
      </c>
      <c r="E5" s="12" t="s">
        <v>13</v>
      </c>
      <c r="F5" s="11" t="s">
        <v>14</v>
      </c>
      <c r="G5" s="27" t="s">
        <v>15</v>
      </c>
      <c r="H5" s="125" t="s">
        <v>16</v>
      </c>
      <c r="I5" s="126" t="s">
        <v>17</v>
      </c>
      <c r="J5" s="73" t="s">
        <v>16</v>
      </c>
      <c r="K5" s="73" t="s">
        <v>17</v>
      </c>
      <c r="L5" s="71" t="s">
        <v>16</v>
      </c>
      <c r="M5" s="71" t="s">
        <v>17</v>
      </c>
      <c r="N5" s="73" t="s">
        <v>16</v>
      </c>
      <c r="O5" s="74" t="s">
        <v>17</v>
      </c>
      <c r="P5" s="177" t="s">
        <v>18</v>
      </c>
      <c r="Q5" s="71" t="s">
        <v>16</v>
      </c>
      <c r="R5" s="71" t="s">
        <v>17</v>
      </c>
      <c r="S5" s="73" t="s">
        <v>16</v>
      </c>
      <c r="T5" s="74" t="s">
        <v>17</v>
      </c>
    </row>
    <row r="6" spans="1:20" ht="97.5" customHeight="1" x14ac:dyDescent="0.25">
      <c r="A6" s="364" t="s">
        <v>665</v>
      </c>
      <c r="B6" s="7" t="s">
        <v>623</v>
      </c>
      <c r="C6" s="13" t="s">
        <v>666</v>
      </c>
      <c r="D6" s="14" t="s">
        <v>667</v>
      </c>
      <c r="E6" s="14" t="s">
        <v>668</v>
      </c>
      <c r="F6" s="14" t="s">
        <v>669</v>
      </c>
      <c r="G6" s="28">
        <v>45275</v>
      </c>
      <c r="H6" s="128">
        <v>1</v>
      </c>
      <c r="I6" s="66" t="s">
        <v>670</v>
      </c>
      <c r="J6" s="65">
        <v>0.83</v>
      </c>
      <c r="K6" s="67" t="s">
        <v>671</v>
      </c>
      <c r="L6" s="142">
        <v>0.88500000000000001</v>
      </c>
      <c r="M6" s="114" t="s">
        <v>672</v>
      </c>
      <c r="N6" s="76">
        <v>0.88</v>
      </c>
      <c r="O6" s="157" t="s">
        <v>673</v>
      </c>
      <c r="P6" s="191" t="s">
        <v>674</v>
      </c>
      <c r="Q6" s="142">
        <v>0.96379999999999999</v>
      </c>
      <c r="R6" s="191" t="s">
        <v>675</v>
      </c>
      <c r="S6" s="250" t="s">
        <v>930</v>
      </c>
      <c r="T6" s="251" t="s">
        <v>935</v>
      </c>
    </row>
    <row r="7" spans="1:20" ht="126.75" customHeight="1" x14ac:dyDescent="0.25">
      <c r="A7" s="365"/>
      <c r="B7" s="7" t="s">
        <v>676</v>
      </c>
      <c r="C7" s="13" t="s">
        <v>677</v>
      </c>
      <c r="D7" s="14" t="s">
        <v>678</v>
      </c>
      <c r="E7" s="14" t="s">
        <v>679</v>
      </c>
      <c r="F7" s="14" t="s">
        <v>669</v>
      </c>
      <c r="G7" s="28" t="s">
        <v>680</v>
      </c>
      <c r="H7" s="65">
        <v>0.33</v>
      </c>
      <c r="I7" s="66" t="s">
        <v>681</v>
      </c>
      <c r="J7" s="65">
        <v>0.33</v>
      </c>
      <c r="K7" s="66" t="s">
        <v>682</v>
      </c>
      <c r="L7" s="65">
        <v>0.66</v>
      </c>
      <c r="M7" s="66" t="s">
        <v>683</v>
      </c>
      <c r="N7" s="65">
        <v>0.66</v>
      </c>
      <c r="O7" s="156" t="s">
        <v>684</v>
      </c>
      <c r="P7" s="192" t="s">
        <v>685</v>
      </c>
      <c r="Q7" s="65">
        <v>1</v>
      </c>
      <c r="R7" s="192" t="s">
        <v>686</v>
      </c>
      <c r="S7" s="250">
        <v>1</v>
      </c>
      <c r="T7" s="255" t="s">
        <v>936</v>
      </c>
    </row>
    <row r="8" spans="1:20" ht="124.5" customHeight="1" x14ac:dyDescent="0.25">
      <c r="A8" s="62" t="s">
        <v>687</v>
      </c>
      <c r="B8" s="7" t="s">
        <v>631</v>
      </c>
      <c r="C8" s="6" t="s">
        <v>688</v>
      </c>
      <c r="D8" s="10" t="s">
        <v>689</v>
      </c>
      <c r="E8" s="10" t="s">
        <v>634</v>
      </c>
      <c r="F8" s="10" t="s">
        <v>635</v>
      </c>
      <c r="G8" s="61" t="s">
        <v>483</v>
      </c>
      <c r="H8" s="65">
        <v>0.25</v>
      </c>
      <c r="I8" s="66" t="s">
        <v>636</v>
      </c>
      <c r="J8" s="65">
        <v>0.25</v>
      </c>
      <c r="K8" s="67" t="s">
        <v>637</v>
      </c>
      <c r="L8" s="65">
        <v>0.75</v>
      </c>
      <c r="M8" s="139" t="s">
        <v>690</v>
      </c>
      <c r="N8" s="65">
        <v>0.75</v>
      </c>
      <c r="O8" s="152" t="s">
        <v>691</v>
      </c>
      <c r="P8" s="172" t="s">
        <v>692</v>
      </c>
      <c r="Q8" s="65">
        <v>1</v>
      </c>
      <c r="R8" s="67" t="s">
        <v>693</v>
      </c>
      <c r="S8" s="250">
        <v>1</v>
      </c>
      <c r="T8" s="251" t="s">
        <v>931</v>
      </c>
    </row>
    <row r="9" spans="1:20" ht="153" customHeight="1" x14ac:dyDescent="0.25">
      <c r="A9" s="364" t="s">
        <v>694</v>
      </c>
      <c r="B9" s="7" t="s">
        <v>695</v>
      </c>
      <c r="C9" s="6" t="s">
        <v>696</v>
      </c>
      <c r="D9" s="10" t="s">
        <v>697</v>
      </c>
      <c r="E9" s="10" t="s">
        <v>698</v>
      </c>
      <c r="F9" s="10" t="s">
        <v>699</v>
      </c>
      <c r="G9" s="29">
        <v>45270</v>
      </c>
      <c r="H9" s="65">
        <v>0</v>
      </c>
      <c r="I9" s="66" t="s">
        <v>50</v>
      </c>
      <c r="J9" s="65">
        <v>0</v>
      </c>
      <c r="K9" s="114" t="s">
        <v>293</v>
      </c>
      <c r="L9" s="65">
        <v>0</v>
      </c>
      <c r="M9" s="66" t="s">
        <v>700</v>
      </c>
      <c r="N9" s="65">
        <v>0</v>
      </c>
      <c r="O9" s="152" t="s">
        <v>701</v>
      </c>
      <c r="P9" s="172" t="s">
        <v>702</v>
      </c>
      <c r="Q9" s="65">
        <v>1</v>
      </c>
      <c r="R9" s="66" t="s">
        <v>703</v>
      </c>
      <c r="S9" s="250">
        <f>1/1</f>
        <v>1</v>
      </c>
      <c r="T9" s="251" t="s">
        <v>937</v>
      </c>
    </row>
    <row r="10" spans="1:20" ht="99" customHeight="1" x14ac:dyDescent="0.25">
      <c r="A10" s="365"/>
      <c r="B10" s="15" t="s">
        <v>704</v>
      </c>
      <c r="C10" s="6" t="s">
        <v>705</v>
      </c>
      <c r="D10" s="10" t="s">
        <v>706</v>
      </c>
      <c r="E10" s="10" t="s">
        <v>668</v>
      </c>
      <c r="F10" s="10" t="s">
        <v>699</v>
      </c>
      <c r="G10" s="29">
        <v>45270</v>
      </c>
      <c r="H10" s="65">
        <v>0</v>
      </c>
      <c r="I10" s="87" t="s">
        <v>50</v>
      </c>
      <c r="J10" s="65">
        <v>0</v>
      </c>
      <c r="K10" s="116" t="s">
        <v>293</v>
      </c>
      <c r="L10" s="65">
        <v>0</v>
      </c>
      <c r="M10" s="66" t="s">
        <v>700</v>
      </c>
      <c r="N10" s="65">
        <v>0</v>
      </c>
      <c r="O10" s="152" t="s">
        <v>701</v>
      </c>
      <c r="P10" s="172" t="s">
        <v>707</v>
      </c>
      <c r="Q10" s="65">
        <v>1</v>
      </c>
      <c r="R10" s="66" t="s">
        <v>708</v>
      </c>
      <c r="S10" s="250">
        <v>1</v>
      </c>
      <c r="T10" s="251" t="s">
        <v>932</v>
      </c>
    </row>
    <row r="11" spans="1:20" ht="134.25" customHeight="1" x14ac:dyDescent="0.25">
      <c r="A11" s="365"/>
      <c r="B11" s="15" t="s">
        <v>709</v>
      </c>
      <c r="C11" s="16" t="s">
        <v>710</v>
      </c>
      <c r="D11" s="17" t="s">
        <v>711</v>
      </c>
      <c r="E11" s="17" t="s">
        <v>712</v>
      </c>
      <c r="F11" s="17" t="s">
        <v>713</v>
      </c>
      <c r="G11" s="30" t="s">
        <v>714</v>
      </c>
      <c r="H11" s="65">
        <v>0</v>
      </c>
      <c r="I11" s="87" t="s">
        <v>50</v>
      </c>
      <c r="J11" s="65">
        <v>0</v>
      </c>
      <c r="K11" s="67" t="s">
        <v>448</v>
      </c>
      <c r="L11" s="65">
        <v>0.5</v>
      </c>
      <c r="M11" s="166" t="s">
        <v>715</v>
      </c>
      <c r="N11" s="76">
        <v>0.5</v>
      </c>
      <c r="O11" s="157" t="s">
        <v>716</v>
      </c>
      <c r="P11" s="173" t="s">
        <v>717</v>
      </c>
      <c r="Q11" s="65">
        <v>1</v>
      </c>
      <c r="R11" s="166" t="s">
        <v>718</v>
      </c>
      <c r="S11" s="250">
        <v>1</v>
      </c>
      <c r="T11" s="251" t="s">
        <v>933</v>
      </c>
    </row>
    <row r="12" spans="1:20" ht="184.5" customHeight="1" x14ac:dyDescent="0.25">
      <c r="A12" s="365"/>
      <c r="B12" s="15" t="s">
        <v>719</v>
      </c>
      <c r="C12" s="6" t="s">
        <v>720</v>
      </c>
      <c r="D12" s="10" t="s">
        <v>721</v>
      </c>
      <c r="E12" s="10" t="s">
        <v>722</v>
      </c>
      <c r="F12" s="10" t="s">
        <v>723</v>
      </c>
      <c r="G12" s="29" t="s">
        <v>724</v>
      </c>
      <c r="H12" s="65">
        <v>0</v>
      </c>
      <c r="I12" s="87" t="s">
        <v>50</v>
      </c>
      <c r="J12" s="65">
        <v>0</v>
      </c>
      <c r="K12" s="114" t="s">
        <v>448</v>
      </c>
      <c r="L12" s="65">
        <v>0.13</v>
      </c>
      <c r="M12" s="166" t="s">
        <v>725</v>
      </c>
      <c r="N12" s="76">
        <v>0</v>
      </c>
      <c r="O12" s="167" t="s">
        <v>726</v>
      </c>
      <c r="P12" s="178" t="s">
        <v>727</v>
      </c>
      <c r="Q12" s="65">
        <v>1</v>
      </c>
      <c r="R12" s="206" t="s">
        <v>728</v>
      </c>
      <c r="S12" s="250">
        <v>1</v>
      </c>
      <c r="T12" s="251" t="s">
        <v>938</v>
      </c>
    </row>
    <row r="13" spans="1:20" ht="127.5" customHeight="1" x14ac:dyDescent="0.25">
      <c r="A13" s="63" t="s">
        <v>729</v>
      </c>
      <c r="B13" s="8" t="s">
        <v>730</v>
      </c>
      <c r="C13" s="13" t="s">
        <v>731</v>
      </c>
      <c r="D13" s="14" t="s">
        <v>732</v>
      </c>
      <c r="E13" s="14" t="s">
        <v>733</v>
      </c>
      <c r="F13" s="14" t="s">
        <v>734</v>
      </c>
      <c r="G13" s="28" t="s">
        <v>680</v>
      </c>
      <c r="H13" s="65">
        <v>0.33</v>
      </c>
      <c r="I13" s="66" t="s">
        <v>735</v>
      </c>
      <c r="J13" s="65">
        <v>0.33</v>
      </c>
      <c r="K13" s="114" t="s">
        <v>736</v>
      </c>
      <c r="L13" s="65">
        <v>0.66</v>
      </c>
      <c r="M13" s="114" t="s">
        <v>737</v>
      </c>
      <c r="N13" s="65">
        <v>0.66</v>
      </c>
      <c r="O13" s="152" t="s">
        <v>738</v>
      </c>
      <c r="P13" s="193" t="s">
        <v>739</v>
      </c>
      <c r="Q13" s="65">
        <v>1</v>
      </c>
      <c r="R13" s="193" t="s">
        <v>740</v>
      </c>
      <c r="S13" s="250">
        <v>1</v>
      </c>
      <c r="T13" s="251" t="s">
        <v>939</v>
      </c>
    </row>
    <row r="14" spans="1:20" ht="199.5" customHeight="1" thickBot="1" x14ac:dyDescent="0.3">
      <c r="A14" s="64" t="s">
        <v>741</v>
      </c>
      <c r="B14" s="31" t="s">
        <v>742</v>
      </c>
      <c r="C14" s="32" t="s">
        <v>743</v>
      </c>
      <c r="D14" s="33" t="s">
        <v>744</v>
      </c>
      <c r="E14" s="33" t="s">
        <v>745</v>
      </c>
      <c r="F14" s="33" t="s">
        <v>746</v>
      </c>
      <c r="G14" s="34">
        <v>45229</v>
      </c>
      <c r="H14" s="68">
        <v>0</v>
      </c>
      <c r="I14" s="129" t="s">
        <v>747</v>
      </c>
      <c r="J14" s="68">
        <v>0</v>
      </c>
      <c r="K14" s="127" t="s">
        <v>293</v>
      </c>
      <c r="L14" s="136">
        <v>1</v>
      </c>
      <c r="M14" s="143" t="s">
        <v>748</v>
      </c>
      <c r="N14" s="68">
        <v>1</v>
      </c>
      <c r="O14" s="155" t="s">
        <v>749</v>
      </c>
      <c r="P14" s="175" t="s">
        <v>750</v>
      </c>
      <c r="Q14" s="136">
        <v>1</v>
      </c>
      <c r="R14" s="188" t="s">
        <v>751</v>
      </c>
      <c r="S14" s="299">
        <v>1</v>
      </c>
      <c r="T14" s="257" t="s">
        <v>934</v>
      </c>
    </row>
    <row r="15" spans="1:20" x14ac:dyDescent="0.25">
      <c r="A15" s="1"/>
      <c r="B15" s="1"/>
      <c r="L15" s="168">
        <f>AVERAGE(L6:L14)</f>
        <v>0.50944444444444448</v>
      </c>
      <c r="N15" s="164"/>
      <c r="S15" s="300">
        <f>AVERAGE(S6:S14)</f>
        <v>1</v>
      </c>
    </row>
    <row r="21" spans="4:4" ht="15" customHeight="1" x14ac:dyDescent="0.25">
      <c r="D21" t="s">
        <v>579</v>
      </c>
    </row>
  </sheetData>
  <sheetProtection selectLockedCells="1" selectUnlockedCells="1"/>
  <autoFilter ref="A5:T15" xr:uid="{00000000-0001-0000-0400-000000000000}"/>
  <mergeCells count="12">
    <mergeCell ref="N4:O4"/>
    <mergeCell ref="Q4:R4"/>
    <mergeCell ref="S4:T4"/>
    <mergeCell ref="A1:G1"/>
    <mergeCell ref="A2:G2"/>
    <mergeCell ref="A3:G3"/>
    <mergeCell ref="A4:G4"/>
    <mergeCell ref="A9:A12"/>
    <mergeCell ref="A6:A7"/>
    <mergeCell ref="H4:I4"/>
    <mergeCell ref="J4:K4"/>
    <mergeCell ref="L4:M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15"/>
  <sheetViews>
    <sheetView showGridLines="0" topLeftCell="A4" zoomScale="84" zoomScaleNormal="84" workbookViewId="0">
      <pane xSplit="7" ySplit="2" topLeftCell="S6" activePane="bottomRight" state="frozen"/>
      <selection activeCell="A4" sqref="A4"/>
      <selection pane="topRight" activeCell="H4" sqref="H4"/>
      <selection pane="bottomLeft" activeCell="A6" sqref="A6"/>
      <selection pane="bottomRight" activeCell="T6" sqref="T6"/>
    </sheetView>
  </sheetViews>
  <sheetFormatPr baseColWidth="10" defaultColWidth="11.42578125" defaultRowHeight="15" customHeight="1" x14ac:dyDescent="0.25"/>
  <cols>
    <col min="1" max="1" width="13.42578125" customWidth="1"/>
    <col min="2" max="2" width="8.5703125" customWidth="1"/>
    <col min="3" max="3" width="28.42578125" customWidth="1"/>
    <col min="4" max="4" width="30.140625" customWidth="1"/>
    <col min="5" max="5" width="25.42578125" customWidth="1"/>
    <col min="6" max="6" width="18.140625" customWidth="1"/>
    <col min="7" max="7" width="17" customWidth="1"/>
    <col min="8" max="8" width="15" customWidth="1"/>
    <col min="9" max="9" width="51.7109375" customWidth="1"/>
    <col min="10" max="10" width="15.7109375" customWidth="1"/>
    <col min="11" max="11" width="32" customWidth="1"/>
    <col min="12" max="12" width="14.140625" customWidth="1"/>
    <col min="13" max="13" width="56.42578125" customWidth="1"/>
    <col min="14" max="14" width="14.7109375" customWidth="1"/>
    <col min="15" max="15" width="29.85546875" customWidth="1"/>
    <col min="16" max="16" width="55.5703125" customWidth="1"/>
    <col min="17" max="17" width="12.85546875" customWidth="1"/>
    <col min="18" max="18" width="68.28515625" customWidth="1"/>
    <col min="19" max="19" width="13.28515625" customWidth="1"/>
    <col min="20" max="20" width="66.85546875" customWidth="1"/>
  </cols>
  <sheetData>
    <row r="1" spans="1:20" x14ac:dyDescent="0.25">
      <c r="A1" s="343"/>
      <c r="B1" s="344"/>
      <c r="C1" s="344"/>
      <c r="D1" s="344"/>
      <c r="E1" s="344"/>
      <c r="F1" s="344"/>
      <c r="G1" s="345"/>
    </row>
    <row r="2" spans="1:20" ht="11.25" customHeight="1" x14ac:dyDescent="0.25">
      <c r="A2" s="304" t="s">
        <v>0</v>
      </c>
      <c r="B2" s="305"/>
      <c r="C2" s="305"/>
      <c r="D2" s="305"/>
      <c r="E2" s="305"/>
      <c r="F2" s="305"/>
      <c r="G2" s="306"/>
    </row>
    <row r="3" spans="1:20" ht="15.75" thickBot="1" x14ac:dyDescent="0.3">
      <c r="A3" s="346"/>
      <c r="B3" s="347"/>
      <c r="C3" s="347"/>
      <c r="D3" s="347"/>
      <c r="E3" s="347"/>
      <c r="F3" s="347"/>
      <c r="G3" s="348"/>
    </row>
    <row r="4" spans="1:20" ht="36" customHeight="1" x14ac:dyDescent="0.25">
      <c r="A4" s="368" t="s">
        <v>752</v>
      </c>
      <c r="B4" s="369"/>
      <c r="C4" s="369"/>
      <c r="D4" s="369"/>
      <c r="E4" s="369"/>
      <c r="F4" s="369"/>
      <c r="G4" s="370"/>
      <c r="H4" s="366" t="s">
        <v>220</v>
      </c>
      <c r="I4" s="328"/>
      <c r="J4" s="330" t="s">
        <v>753</v>
      </c>
      <c r="K4" s="331"/>
      <c r="L4" s="310" t="s">
        <v>222</v>
      </c>
      <c r="M4" s="310"/>
      <c r="N4" s="320" t="s">
        <v>183</v>
      </c>
      <c r="O4" s="321"/>
      <c r="P4" s="176" t="s">
        <v>7</v>
      </c>
      <c r="Q4" s="310" t="s">
        <v>8</v>
      </c>
      <c r="R4" s="310"/>
      <c r="S4" s="311" t="s">
        <v>9</v>
      </c>
      <c r="T4" s="312"/>
    </row>
    <row r="5" spans="1:20" ht="30" customHeight="1" x14ac:dyDescent="0.25">
      <c r="A5" s="35" t="s">
        <v>10</v>
      </c>
      <c r="B5" s="19"/>
      <c r="C5" s="3" t="s">
        <v>11</v>
      </c>
      <c r="D5" s="18" t="s">
        <v>12</v>
      </c>
      <c r="E5" s="18" t="s">
        <v>13</v>
      </c>
      <c r="F5" s="19" t="s">
        <v>14</v>
      </c>
      <c r="G5" s="36" t="s">
        <v>15</v>
      </c>
      <c r="H5" s="133" t="s">
        <v>16</v>
      </c>
      <c r="I5" s="134" t="s">
        <v>17</v>
      </c>
      <c r="J5" s="130" t="s">
        <v>16</v>
      </c>
      <c r="K5" s="131" t="s">
        <v>17</v>
      </c>
      <c r="L5" s="71" t="s">
        <v>16</v>
      </c>
      <c r="M5" s="71" t="s">
        <v>17</v>
      </c>
      <c r="N5" s="73" t="s">
        <v>16</v>
      </c>
      <c r="O5" s="74" t="s">
        <v>17</v>
      </c>
      <c r="P5" s="177" t="s">
        <v>18</v>
      </c>
      <c r="Q5" s="71" t="s">
        <v>16</v>
      </c>
      <c r="R5" s="71" t="s">
        <v>17</v>
      </c>
      <c r="S5" s="73" t="s">
        <v>16</v>
      </c>
      <c r="T5" s="74" t="s">
        <v>17</v>
      </c>
    </row>
    <row r="6" spans="1:20" ht="170.25" customHeight="1" x14ac:dyDescent="0.25">
      <c r="A6" s="313" t="s">
        <v>754</v>
      </c>
      <c r="B6" s="25" t="s">
        <v>755</v>
      </c>
      <c r="C6" s="24" t="s">
        <v>756</v>
      </c>
      <c r="D6" s="24" t="s">
        <v>757</v>
      </c>
      <c r="E6" s="24" t="s">
        <v>758</v>
      </c>
      <c r="F6" s="24" t="s">
        <v>759</v>
      </c>
      <c r="G6" s="37">
        <v>45275</v>
      </c>
      <c r="H6" s="66" t="s">
        <v>760</v>
      </c>
      <c r="I6" s="223" t="s">
        <v>761</v>
      </c>
      <c r="J6" s="65">
        <v>0</v>
      </c>
      <c r="K6" s="114" t="s">
        <v>762</v>
      </c>
      <c r="L6" s="66" t="s">
        <v>760</v>
      </c>
      <c r="M6" s="139" t="s">
        <v>763</v>
      </c>
      <c r="N6" s="65">
        <v>0</v>
      </c>
      <c r="O6" s="156" t="s">
        <v>764</v>
      </c>
      <c r="P6" s="171" t="s">
        <v>765</v>
      </c>
      <c r="Q6" s="65">
        <v>1</v>
      </c>
      <c r="R6" s="67" t="s">
        <v>766</v>
      </c>
      <c r="S6" s="250">
        <f>1/1</f>
        <v>1</v>
      </c>
      <c r="T6" s="255" t="s">
        <v>926</v>
      </c>
    </row>
    <row r="7" spans="1:20" ht="152.25" customHeight="1" x14ac:dyDescent="0.25">
      <c r="A7" s="313"/>
      <c r="B7" s="371" t="s">
        <v>767</v>
      </c>
      <c r="C7" s="372" t="s">
        <v>768</v>
      </c>
      <c r="D7" s="24" t="s">
        <v>769</v>
      </c>
      <c r="E7" s="24" t="s">
        <v>770</v>
      </c>
      <c r="F7" s="24" t="s">
        <v>771</v>
      </c>
      <c r="G7" s="37">
        <v>45275</v>
      </c>
      <c r="H7" s="135" t="s">
        <v>772</v>
      </c>
      <c r="I7" s="116" t="s">
        <v>773</v>
      </c>
      <c r="J7" s="132">
        <v>0.33</v>
      </c>
      <c r="K7" s="114" t="s">
        <v>774</v>
      </c>
      <c r="L7" s="65">
        <v>0.67</v>
      </c>
      <c r="M7" s="114" t="s">
        <v>775</v>
      </c>
      <c r="N7" s="65">
        <v>0.67</v>
      </c>
      <c r="O7" s="152" t="s">
        <v>776</v>
      </c>
      <c r="P7" s="172" t="s">
        <v>777</v>
      </c>
      <c r="Q7" s="65">
        <v>1</v>
      </c>
      <c r="R7" s="139" t="s">
        <v>778</v>
      </c>
      <c r="S7" s="250">
        <f>1027/1027</f>
        <v>1</v>
      </c>
      <c r="T7" s="251" t="s">
        <v>905</v>
      </c>
    </row>
    <row r="8" spans="1:20" ht="150" customHeight="1" x14ac:dyDescent="0.25">
      <c r="A8" s="313"/>
      <c r="B8" s="371"/>
      <c r="C8" s="372"/>
      <c r="D8" s="24" t="s">
        <v>779</v>
      </c>
      <c r="E8" s="24" t="s">
        <v>780</v>
      </c>
      <c r="F8" s="24" t="s">
        <v>771</v>
      </c>
      <c r="G8" s="37">
        <v>45275</v>
      </c>
      <c r="H8" s="135" t="s">
        <v>781</v>
      </c>
      <c r="I8" s="116" t="s">
        <v>782</v>
      </c>
      <c r="J8" s="65">
        <v>0</v>
      </c>
      <c r="K8" s="67" t="s">
        <v>783</v>
      </c>
      <c r="L8" s="106">
        <v>0.6865</v>
      </c>
      <c r="M8" s="81" t="s">
        <v>784</v>
      </c>
      <c r="N8" s="76">
        <v>0.68</v>
      </c>
      <c r="O8" s="157" t="s">
        <v>785</v>
      </c>
      <c r="P8" s="173" t="s">
        <v>786</v>
      </c>
      <c r="Q8" s="106">
        <v>0.82220000000000004</v>
      </c>
      <c r="R8" s="81" t="s">
        <v>787</v>
      </c>
      <c r="S8" s="292">
        <v>1</v>
      </c>
      <c r="T8" s="251" t="s">
        <v>913</v>
      </c>
    </row>
    <row r="9" spans="1:20" ht="296.25" customHeight="1" x14ac:dyDescent="0.25">
      <c r="A9" s="313"/>
      <c r="B9" s="25" t="s">
        <v>788</v>
      </c>
      <c r="C9" s="24" t="s">
        <v>789</v>
      </c>
      <c r="D9" s="24" t="s">
        <v>790</v>
      </c>
      <c r="E9" s="24" t="s">
        <v>791</v>
      </c>
      <c r="F9" s="24" t="s">
        <v>379</v>
      </c>
      <c r="G9" s="37">
        <v>45275</v>
      </c>
      <c r="H9" s="65">
        <v>0</v>
      </c>
      <c r="I9" s="66" t="s">
        <v>58</v>
      </c>
      <c r="J9" s="65"/>
      <c r="K9" s="114"/>
      <c r="L9" s="65">
        <v>0.56000000000000005</v>
      </c>
      <c r="M9" s="114" t="s">
        <v>792</v>
      </c>
      <c r="N9" s="65">
        <v>0.56000000000000005</v>
      </c>
      <c r="O9" s="156" t="s">
        <v>793</v>
      </c>
      <c r="P9" s="171" t="s">
        <v>794</v>
      </c>
      <c r="Q9" s="65">
        <v>0.8</v>
      </c>
      <c r="R9" s="114" t="s">
        <v>795</v>
      </c>
      <c r="S9" s="250">
        <f>10/11</f>
        <v>0.90909090909090906</v>
      </c>
      <c r="T9" s="255" t="s">
        <v>911</v>
      </c>
    </row>
    <row r="10" spans="1:20" ht="210" x14ac:dyDescent="0.25">
      <c r="A10" s="313"/>
      <c r="B10" s="25" t="s">
        <v>796</v>
      </c>
      <c r="C10" s="24" t="s">
        <v>797</v>
      </c>
      <c r="D10" s="24" t="s">
        <v>798</v>
      </c>
      <c r="E10" s="24" t="s">
        <v>799</v>
      </c>
      <c r="F10" s="24" t="s">
        <v>379</v>
      </c>
      <c r="G10" s="38" t="s">
        <v>800</v>
      </c>
      <c r="H10" s="65">
        <v>0</v>
      </c>
      <c r="I10" s="66" t="s">
        <v>58</v>
      </c>
      <c r="J10" s="65">
        <v>0</v>
      </c>
      <c r="K10" s="114" t="s">
        <v>801</v>
      </c>
      <c r="L10" s="65">
        <v>0.5</v>
      </c>
      <c r="M10" s="114" t="s">
        <v>802</v>
      </c>
      <c r="N10" s="65">
        <v>0.5</v>
      </c>
      <c r="O10" s="152" t="s">
        <v>803</v>
      </c>
      <c r="P10" s="172" t="s">
        <v>804</v>
      </c>
      <c r="Q10" s="65">
        <v>1</v>
      </c>
      <c r="R10" s="114" t="s">
        <v>805</v>
      </c>
      <c r="S10" s="250">
        <f>2/2</f>
        <v>1</v>
      </c>
      <c r="T10" s="251" t="s">
        <v>927</v>
      </c>
    </row>
    <row r="11" spans="1:20" ht="190.5" customHeight="1" x14ac:dyDescent="0.25">
      <c r="A11" s="313"/>
      <c r="B11" s="25" t="s">
        <v>806</v>
      </c>
      <c r="C11" s="24" t="s">
        <v>807</v>
      </c>
      <c r="D11" s="24" t="s">
        <v>808</v>
      </c>
      <c r="E11" s="24" t="s">
        <v>809</v>
      </c>
      <c r="F11" s="24" t="s">
        <v>379</v>
      </c>
      <c r="G11" s="37">
        <v>45275</v>
      </c>
      <c r="H11" s="65">
        <v>0</v>
      </c>
      <c r="I11" s="66" t="s">
        <v>58</v>
      </c>
      <c r="J11" s="65">
        <v>0</v>
      </c>
      <c r="K11" s="87" t="s">
        <v>810</v>
      </c>
      <c r="L11" s="65">
        <v>0.2</v>
      </c>
      <c r="M11" s="114" t="s">
        <v>811</v>
      </c>
      <c r="N11" s="65">
        <v>0</v>
      </c>
      <c r="O11" s="152" t="s">
        <v>812</v>
      </c>
      <c r="P11" s="172" t="s">
        <v>813</v>
      </c>
      <c r="Q11" s="65">
        <v>1</v>
      </c>
      <c r="R11" s="114" t="s">
        <v>814</v>
      </c>
      <c r="S11" s="250">
        <f>26/(159+1027)</f>
        <v>2.1922428330522766E-2</v>
      </c>
      <c r="T11" s="251" t="s">
        <v>928</v>
      </c>
    </row>
    <row r="12" spans="1:20" ht="246.75" customHeight="1" x14ac:dyDescent="0.25">
      <c r="A12" s="313"/>
      <c r="B12" s="25" t="s">
        <v>815</v>
      </c>
      <c r="C12" s="24" t="s">
        <v>816</v>
      </c>
      <c r="D12" s="24" t="s">
        <v>817</v>
      </c>
      <c r="E12" s="24" t="s">
        <v>817</v>
      </c>
      <c r="F12" s="24" t="s">
        <v>379</v>
      </c>
      <c r="G12" s="37">
        <v>45230</v>
      </c>
      <c r="H12" s="65">
        <v>0</v>
      </c>
      <c r="I12" s="66" t="s">
        <v>58</v>
      </c>
      <c r="J12" s="65">
        <v>0</v>
      </c>
      <c r="K12" s="87" t="s">
        <v>810</v>
      </c>
      <c r="L12" s="65">
        <v>0</v>
      </c>
      <c r="M12" s="114" t="s">
        <v>818</v>
      </c>
      <c r="N12" s="76">
        <v>0</v>
      </c>
      <c r="O12" s="157" t="s">
        <v>819</v>
      </c>
      <c r="P12" s="172" t="s">
        <v>820</v>
      </c>
      <c r="Q12" s="65">
        <v>1</v>
      </c>
      <c r="R12" s="114" t="s">
        <v>821</v>
      </c>
      <c r="S12" s="65">
        <f>1/1</f>
        <v>1</v>
      </c>
      <c r="T12" s="251" t="s">
        <v>925</v>
      </c>
    </row>
    <row r="13" spans="1:20" ht="108" customHeight="1" x14ac:dyDescent="0.25">
      <c r="A13" s="313"/>
      <c r="B13" s="25" t="s">
        <v>822</v>
      </c>
      <c r="C13" s="24" t="s">
        <v>823</v>
      </c>
      <c r="D13" s="24" t="s">
        <v>824</v>
      </c>
      <c r="E13" s="24" t="s">
        <v>758</v>
      </c>
      <c r="F13" s="24" t="s">
        <v>379</v>
      </c>
      <c r="G13" s="37">
        <v>45275</v>
      </c>
      <c r="H13" s="65">
        <v>0</v>
      </c>
      <c r="I13" s="66" t="s">
        <v>58</v>
      </c>
      <c r="J13" s="65">
        <v>0</v>
      </c>
      <c r="K13" s="66" t="s">
        <v>810</v>
      </c>
      <c r="L13" s="65">
        <v>1</v>
      </c>
      <c r="M13" s="114" t="s">
        <v>825</v>
      </c>
      <c r="N13" s="128">
        <v>0</v>
      </c>
      <c r="O13" s="165" t="s">
        <v>826</v>
      </c>
      <c r="P13" s="174" t="s">
        <v>827</v>
      </c>
      <c r="Q13" s="65">
        <v>1</v>
      </c>
      <c r="R13" s="174" t="s">
        <v>828</v>
      </c>
      <c r="S13" s="295">
        <f>1/1</f>
        <v>1</v>
      </c>
      <c r="T13" s="255" t="s">
        <v>914</v>
      </c>
    </row>
    <row r="14" spans="1:20" ht="247.5" customHeight="1" thickBot="1" x14ac:dyDescent="0.3">
      <c r="A14" s="367"/>
      <c r="B14" s="39" t="s">
        <v>829</v>
      </c>
      <c r="C14" s="40" t="s">
        <v>830</v>
      </c>
      <c r="D14" s="40" t="s">
        <v>831</v>
      </c>
      <c r="E14" s="40" t="s">
        <v>832</v>
      </c>
      <c r="F14" s="40" t="s">
        <v>833</v>
      </c>
      <c r="G14" s="41">
        <v>45275</v>
      </c>
      <c r="H14" s="136">
        <v>0</v>
      </c>
      <c r="I14" s="127" t="s">
        <v>834</v>
      </c>
      <c r="J14" s="68">
        <v>0</v>
      </c>
      <c r="K14" s="290" t="s">
        <v>810</v>
      </c>
      <c r="L14" s="86"/>
      <c r="M14" s="86"/>
      <c r="N14" s="68">
        <v>0</v>
      </c>
      <c r="O14" s="155" t="s">
        <v>835</v>
      </c>
      <c r="P14" s="175" t="s">
        <v>836</v>
      </c>
      <c r="Q14" s="65">
        <v>1</v>
      </c>
      <c r="R14" s="85" t="s">
        <v>837</v>
      </c>
      <c r="S14" s="298"/>
      <c r="T14" s="257" t="s">
        <v>906</v>
      </c>
    </row>
    <row r="15" spans="1:20" ht="15" customHeight="1" x14ac:dyDescent="0.25">
      <c r="L15" s="164">
        <f>AVERAGE(L7:L14)</f>
        <v>0.51664285714285718</v>
      </c>
      <c r="N15" s="164">
        <f>AVERAGE(N6:N14)</f>
        <v>0.26777777777777778</v>
      </c>
      <c r="Q15" s="164">
        <f>AVERAGE(Q6:Q14)</f>
        <v>0.95802222222222211</v>
      </c>
      <c r="S15" s="164">
        <f>AVERAGE(S6:S13)</f>
        <v>0.86637666717767903</v>
      </c>
      <c r="T15" t="s">
        <v>929</v>
      </c>
    </row>
  </sheetData>
  <sheetProtection selectLockedCells="1" selectUnlockedCells="1"/>
  <autoFilter ref="A5:O15" xr:uid="{00000000-0001-0000-0500-000000000000}"/>
  <mergeCells count="13">
    <mergeCell ref="Q4:R4"/>
    <mergeCell ref="S4:T4"/>
    <mergeCell ref="A6:A14"/>
    <mergeCell ref="A1:G1"/>
    <mergeCell ref="A2:G2"/>
    <mergeCell ref="A3:G3"/>
    <mergeCell ref="A4:G4"/>
    <mergeCell ref="B7:B8"/>
    <mergeCell ref="H4:I4"/>
    <mergeCell ref="J4:K4"/>
    <mergeCell ref="L4:M4"/>
    <mergeCell ref="N4:O4"/>
    <mergeCell ref="C7:C8"/>
  </mergeCells>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8" ma:contentTypeDescription="Crear nuevo documento." ma:contentTypeScope="" ma:versionID="c8379572cfc9657c48c6f6f679d30acf">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e60998a0e37e7cc77984d03ef02c26fb"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991f5116-5514-4757-b07a-e029ea7542f7}"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SharedWithUsers xmlns="4c005be5-a76b-498b-b56b-d752a86a9e92">
      <UserInfo>
        <DisplayName>Oscar Javier Ramirez Gomez</DisplayName>
        <AccountId>112</AccountId>
        <AccountType/>
      </UserInfo>
    </SharedWithUsers>
  </documentManagement>
</p:properties>
</file>

<file path=customXml/itemProps1.xml><?xml version="1.0" encoding="utf-8"?>
<ds:datastoreItem xmlns:ds="http://schemas.openxmlformats.org/officeDocument/2006/customXml" ds:itemID="{6035C86C-5BC1-422F-ADE4-4D694FBC25A7}">
  <ds:schemaRefs>
    <ds:schemaRef ds:uri="http://schemas.microsoft.com/sharepoint/v3/contenttype/forms"/>
  </ds:schemaRefs>
</ds:datastoreItem>
</file>

<file path=customXml/itemProps2.xml><?xml version="1.0" encoding="utf-8"?>
<ds:datastoreItem xmlns:ds="http://schemas.openxmlformats.org/officeDocument/2006/customXml" ds:itemID="{89302836-49FB-4548-8D60-8088755D348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CF74EFB-BB16-46DD-BE28-F4D07C269D6A}">
  <ds:schemaRefs>
    <ds:schemaRef ds:uri="http://schemas.microsoft.com/office/2006/metadata/properties"/>
    <ds:schemaRef ds:uri="http://schemas.microsoft.com/office/infopath/2007/PartnerControls"/>
    <ds:schemaRef ds:uri="f3fd3fb8-5eaa-4af1-b04c-68cbcc097b6b"/>
    <ds:schemaRef ds:uri="4c005be5-a76b-498b-b56b-d752a86a9e9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1.Riesgos</vt:lpstr>
      <vt:lpstr>2.Racionalización</vt:lpstr>
      <vt:lpstr>3.Rendición de cuentas</vt:lpstr>
      <vt:lpstr>4.Atención al ciudadano</vt:lpstr>
      <vt:lpstr>5.Transparencia</vt:lpstr>
      <vt:lpstr>6. Iniciativas Adicionales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Andres Galvis Pineda</cp:lastModifiedBy>
  <cp:revision/>
  <dcterms:created xsi:type="dcterms:W3CDTF">2021-12-15T11:58:33Z</dcterms:created>
  <dcterms:modified xsi:type="dcterms:W3CDTF">2024-01-17T00:11:42Z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