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drawings/drawing3.xml" ContentType="application/vnd.openxmlformats-officedocument.drawing+xml"/>
  <Override PartName="/xl/drawings/drawing4.xml" ContentType="application/vnd.openxmlformats-officedocument.drawing+xml"/>
  <Override PartName="/xl/pivotTables/pivotTable1.xml" ContentType="application/vnd.openxmlformats-officedocument.spreadsheetml.pivotTable+xml"/>
  <Override PartName="/xl/drawings/drawing5.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comments3.xml" ContentType="application/vnd.openxmlformats-officedocument.spreadsheetml.comments+xml"/>
  <Override PartName="/xl/threadedComments/threadedComment3.xml" ContentType="application/vnd.ms-excel.threadedcomments+xml"/>
  <Override PartName="/xl/drawings/drawing6.xml" ContentType="application/vnd.openxmlformats-officedocument.drawing+xml"/>
  <Override PartName="/xl/comments4.xml" ContentType="application/vnd.openxmlformats-officedocument.spreadsheetml.comments+xml"/>
  <Override PartName="/xl/threadedComments/threadedComment4.xml" ContentType="application/vnd.ms-excel.threadedcomments+xml"/>
  <Override PartName="/xl/drawings/drawing7.xml" ContentType="application/vnd.openxmlformats-officedocument.drawing+xml"/>
  <Override PartName="/xl/comments5.xml" ContentType="application/vnd.openxmlformats-officedocument.spreadsheetml.comments+xml"/>
  <Override PartName="/xl/threadedComments/threadedComment5.xml" ContentType="application/vnd.ms-excel.threadedcomments+xml"/>
  <Override PartName="/xl/pivotTables/pivotTable6.xml" ContentType="application/vnd.openxmlformats-officedocument.spreadsheetml.pivotTable+xml"/>
  <Override PartName="/xl/pivotTables/pivotTable7.xml" ContentType="application/vnd.openxmlformats-officedocument.spreadsheetml.pivot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hidePivotFieldList="1"/>
  <mc:AlternateContent xmlns:mc="http://schemas.openxmlformats.org/markup-compatibility/2006">
    <mc:Choice Requires="x15">
      <x15ac:absPath xmlns:x15ac="http://schemas.microsoft.com/office/spreadsheetml/2010/11/ac" url="https://coldeportes-my.sharepoint.com/personal/mrianon_mindeporte_gov_co/Documents/05. OCI/07. Seguimiento Normativo/2025/03 Riesgos C y F_2025-1/"/>
    </mc:Choice>
  </mc:AlternateContent>
  <xr:revisionPtr revIDLastSave="2672" documentId="8_{5B44E89F-DAFD-4516-B9BD-00FF2FD7545D}" xr6:coauthVersionLast="47" xr6:coauthVersionMax="47" xr10:uidLastSave="{CC686D29-34F6-4642-8BA8-7F6D93B0FB12}"/>
  <workbookProtection workbookAlgorithmName="SHA-512" workbookHashValue="YIasu5s5kKy3+PKOZb7hSa+q8fNEoCZwiL++xtYl6WDqu/2C1BG+V+dy7FirXET/FAgJ69V3J8WvtY/3fysP4A==" workbookSaltValue="7D0KTxyEZmx7otqEdClBDQ==" workbookSpinCount="100000" lockStructure="1"/>
  <bookViews>
    <workbookView xWindow="-120" yWindow="-120" windowWidth="20730" windowHeight="11040" tabRatio="860" xr2:uid="{0CC7B41B-86D0-458A-BD65-E6623CC44C14}"/>
  </bookViews>
  <sheets>
    <sheet name="Sg-MRG" sheetId="1" r:id="rId1"/>
    <sheet name="Sg-MRSI" sheetId="3" r:id="rId2"/>
    <sheet name="Listas deplegables" sheetId="2" state="hidden" r:id="rId3"/>
    <sheet name="IdentificacionRiesgos" sheetId="20" state="hidden" r:id="rId4"/>
    <sheet name="Mapa Procesos" sheetId="5" state="hidden" r:id="rId5"/>
    <sheet name="DinamicaMRG" sheetId="7" state="hidden" r:id="rId6"/>
    <sheet name="DinamicaSI" sheetId="8" state="hidden" r:id="rId7"/>
    <sheet name="T2" sheetId="9" state="hidden" r:id="rId8"/>
    <sheet name="T3" sheetId="10" state="hidden" r:id="rId9"/>
    <sheet name="T4" sheetId="11" state="hidden" r:id="rId10"/>
    <sheet name="T5..." sheetId="22" state="hidden" r:id="rId11"/>
    <sheet name="T23 G" sheetId="23" state="hidden" r:id="rId12"/>
    <sheet name="T24 SI" sheetId="24" state="hidden" r:id="rId13"/>
    <sheet name="T25 G" sheetId="18" state="hidden" r:id="rId14"/>
    <sheet name="T26 SI" sheetId="19" state="hidden" r:id="rId15"/>
  </sheets>
  <definedNames>
    <definedName name="_xlnm._FilterDatabase" localSheetId="5" hidden="1">DinamicaMRG!$A$3:$C$22</definedName>
    <definedName name="_xlnm._FilterDatabase" localSheetId="0" hidden="1">'Sg-MRG'!$A$9:$AB$102</definedName>
    <definedName name="_xlnm._FilterDatabase" localSheetId="1" hidden="1">'Sg-MRSI'!$A$9:$AB$98</definedName>
    <definedName name="_xlnm._FilterDatabase" localSheetId="11" hidden="1">'T23 G'!$A$9:$AC$102</definedName>
    <definedName name="_xlnm._FilterDatabase" localSheetId="12" hidden="1">'T24 SI'!$A$9:$AB$98</definedName>
    <definedName name="_xlnm._FilterDatabase" localSheetId="10" hidden="1">'T5...'!$A$2:$G$13</definedName>
    <definedName name="_Hlk170218928" localSheetId="9">'T4'!$B$1</definedName>
  </definedNames>
  <calcPr calcId="191028"/>
  <pivotCaches>
    <pivotCache cacheId="0" r:id="rId16"/>
    <pivotCache cacheId="1" r:id="rId17"/>
    <pivotCache cacheId="2" r:id="rId18"/>
    <pivotCache cacheId="3" r:id="rId19"/>
    <pivotCache cacheId="4" r:id="rId20"/>
    <pivotCache cacheId="5" r:id="rId21"/>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3" i="19" l="1"/>
  <c r="L21" i="19"/>
  <c r="K21" i="19"/>
  <c r="J21" i="19"/>
  <c r="O10" i="18"/>
  <c r="S102" i="24"/>
  <c r="AC41" i="24"/>
  <c r="AC40" i="24"/>
  <c r="AC39" i="24"/>
  <c r="AC38" i="24"/>
  <c r="AC37" i="24"/>
  <c r="AC35" i="24"/>
  <c r="AC34" i="24"/>
  <c r="AC31" i="24"/>
  <c r="AC30" i="24"/>
  <c r="AC28" i="24"/>
  <c r="AC25" i="24"/>
  <c r="AC22" i="24"/>
  <c r="AC21" i="24"/>
  <c r="AC19" i="24"/>
  <c r="AC18" i="24"/>
  <c r="AC16" i="24"/>
  <c r="AC13" i="24"/>
  <c r="AC12" i="24"/>
  <c r="AC10" i="24"/>
  <c r="B97" i="24"/>
  <c r="B96" i="24"/>
  <c r="B95" i="24"/>
  <c r="B94" i="24"/>
  <c r="B93" i="24"/>
  <c r="B92" i="24"/>
  <c r="B91" i="24"/>
  <c r="B90" i="24"/>
  <c r="B89" i="24"/>
  <c r="B88" i="24"/>
  <c r="B87" i="24"/>
  <c r="B86" i="24"/>
  <c r="B85" i="24"/>
  <c r="B84" i="24"/>
  <c r="B83" i="24"/>
  <c r="B82" i="24"/>
  <c r="B81" i="24"/>
  <c r="B80" i="24"/>
  <c r="B79" i="24"/>
  <c r="B78" i="24"/>
  <c r="B77" i="24"/>
  <c r="B76" i="24"/>
  <c r="B75" i="24"/>
  <c r="B74" i="24"/>
  <c r="B73" i="24"/>
  <c r="B72" i="24"/>
  <c r="B71" i="24"/>
  <c r="B70" i="24"/>
  <c r="B69" i="24"/>
  <c r="B68" i="24"/>
  <c r="B67" i="24"/>
  <c r="B66" i="24"/>
  <c r="B65" i="24"/>
  <c r="B64" i="24"/>
  <c r="B63" i="24"/>
  <c r="B62" i="24"/>
  <c r="B61" i="24"/>
  <c r="B60" i="24"/>
  <c r="B59" i="24"/>
  <c r="B58" i="24"/>
  <c r="B57" i="24"/>
  <c r="B56" i="24"/>
  <c r="B55" i="24"/>
  <c r="B54" i="24"/>
  <c r="B53" i="24"/>
  <c r="B52" i="24"/>
  <c r="B51" i="24"/>
  <c r="B50" i="24"/>
  <c r="B49" i="24"/>
  <c r="B48" i="24"/>
  <c r="B47" i="24"/>
  <c r="B46" i="24"/>
  <c r="B45" i="24"/>
  <c r="B44" i="24"/>
  <c r="B43" i="24"/>
  <c r="B42" i="24"/>
  <c r="B41" i="24"/>
  <c r="B40" i="24"/>
  <c r="B39" i="24"/>
  <c r="B38" i="24"/>
  <c r="B37" i="24"/>
  <c r="B36" i="24"/>
  <c r="B35" i="24"/>
  <c r="B34" i="24"/>
  <c r="B33" i="24"/>
  <c r="B32" i="24"/>
  <c r="B31" i="24"/>
  <c r="B30" i="24"/>
  <c r="B29" i="24"/>
  <c r="B28" i="24"/>
  <c r="B27" i="24"/>
  <c r="B26" i="24"/>
  <c r="B25" i="24"/>
  <c r="B24" i="24"/>
  <c r="B23" i="24"/>
  <c r="B22" i="24"/>
  <c r="B21" i="24"/>
  <c r="B20" i="24"/>
  <c r="B19" i="24"/>
  <c r="B18" i="24"/>
  <c r="B17" i="24"/>
  <c r="B16" i="24"/>
  <c r="B15" i="24"/>
  <c r="B14" i="24"/>
  <c r="B13" i="24"/>
  <c r="B12" i="24"/>
  <c r="B11" i="24"/>
  <c r="B10" i="24"/>
  <c r="AC66" i="23"/>
  <c r="AC65" i="23"/>
  <c r="AC63" i="23"/>
  <c r="AC61" i="23"/>
  <c r="AC59" i="23"/>
  <c r="AC58" i="23"/>
  <c r="AC57" i="23"/>
  <c r="AC55" i="23"/>
  <c r="AC49" i="23"/>
  <c r="AC47" i="23"/>
  <c r="AC46" i="23"/>
  <c r="AC45" i="23"/>
  <c r="AC44" i="23"/>
  <c r="AC43" i="23"/>
  <c r="AC42" i="23"/>
  <c r="AC40" i="23"/>
  <c r="AC37" i="23"/>
  <c r="AC35" i="23"/>
  <c r="AC33" i="23"/>
  <c r="AC32" i="23"/>
  <c r="AC30" i="23"/>
  <c r="AC28" i="23"/>
  <c r="AC26" i="23"/>
  <c r="AC23" i="23"/>
  <c r="AC18" i="23"/>
  <c r="AC17" i="23"/>
  <c r="AC16" i="23"/>
  <c r="AC13" i="23"/>
  <c r="AC11" i="23"/>
  <c r="AC10" i="23"/>
  <c r="B101" i="23"/>
  <c r="B100" i="23"/>
  <c r="B99" i="23"/>
  <c r="B98" i="23"/>
  <c r="B97" i="23"/>
  <c r="B96" i="23"/>
  <c r="B95" i="23"/>
  <c r="B94" i="23"/>
  <c r="B93" i="23"/>
  <c r="B92" i="23"/>
  <c r="B91" i="23"/>
  <c r="B90" i="23"/>
  <c r="B89" i="23"/>
  <c r="B88" i="23"/>
  <c r="B87" i="23"/>
  <c r="B86" i="23"/>
  <c r="B85" i="23"/>
  <c r="B84" i="23"/>
  <c r="B83" i="23"/>
  <c r="B82" i="23"/>
  <c r="B81" i="23"/>
  <c r="B80" i="23"/>
  <c r="B79" i="23"/>
  <c r="B78" i="23"/>
  <c r="B77" i="23"/>
  <c r="B76" i="23"/>
  <c r="B75" i="23"/>
  <c r="B74" i="23"/>
  <c r="B73" i="23"/>
  <c r="B72" i="23"/>
  <c r="B71" i="23"/>
  <c r="B70" i="23"/>
  <c r="B69" i="23"/>
  <c r="B68" i="23"/>
  <c r="B67" i="23"/>
  <c r="B66" i="23"/>
  <c r="B65" i="23"/>
  <c r="B64" i="23"/>
  <c r="B63" i="23"/>
  <c r="B62" i="23"/>
  <c r="B61" i="23"/>
  <c r="B60" i="23"/>
  <c r="B59" i="23"/>
  <c r="B58" i="23"/>
  <c r="B57" i="23"/>
  <c r="B56" i="23"/>
  <c r="B55" i="23"/>
  <c r="B54" i="23"/>
  <c r="B53" i="23"/>
  <c r="B52" i="23"/>
  <c r="B51" i="23"/>
  <c r="B50" i="23"/>
  <c r="B49" i="23"/>
  <c r="B48" i="23"/>
  <c r="B47" i="23"/>
  <c r="B46" i="23"/>
  <c r="B45" i="23"/>
  <c r="B44" i="23"/>
  <c r="B43" i="23"/>
  <c r="B42" i="23"/>
  <c r="B41" i="23"/>
  <c r="B40" i="23"/>
  <c r="B39" i="23"/>
  <c r="B38" i="23"/>
  <c r="B37" i="23"/>
  <c r="B36" i="23"/>
  <c r="B35" i="23"/>
  <c r="B34" i="23"/>
  <c r="B33" i="23"/>
  <c r="B32" i="23"/>
  <c r="B31" i="23"/>
  <c r="B30" i="23"/>
  <c r="B29" i="23"/>
  <c r="B28" i="23"/>
  <c r="B27" i="23"/>
  <c r="B26" i="23"/>
  <c r="B25" i="23"/>
  <c r="B24" i="23"/>
  <c r="B23" i="23"/>
  <c r="B22" i="23"/>
  <c r="B21" i="23"/>
  <c r="B20" i="23"/>
  <c r="B19" i="23"/>
  <c r="B18" i="23"/>
  <c r="B17" i="23"/>
  <c r="B16" i="23"/>
  <c r="B15" i="23"/>
  <c r="B14" i="23"/>
  <c r="B13" i="23"/>
  <c r="B12" i="23"/>
  <c r="B11" i="23"/>
  <c r="B10" i="23"/>
  <c r="Q40" i="10"/>
  <c r="P40" i="10"/>
  <c r="Q39" i="10"/>
  <c r="P39" i="10"/>
  <c r="Q38" i="10"/>
  <c r="P38" i="10"/>
  <c r="Q37" i="10"/>
  <c r="P37" i="10"/>
  <c r="Q36" i="10"/>
  <c r="P36" i="10"/>
  <c r="Q35" i="10"/>
  <c r="P35" i="10"/>
  <c r="Q34" i="10"/>
  <c r="P34" i="10"/>
  <c r="Q33" i="10"/>
  <c r="P33" i="10"/>
  <c r="Q32" i="10"/>
  <c r="P32" i="10"/>
  <c r="Q31" i="10"/>
  <c r="P31" i="10"/>
  <c r="Q30" i="10"/>
  <c r="P30" i="10"/>
  <c r="Q29" i="10"/>
  <c r="P29" i="10"/>
  <c r="Q28" i="10"/>
  <c r="P28" i="10"/>
  <c r="Q27" i="10"/>
  <c r="P27" i="10"/>
  <c r="Q26" i="10"/>
  <c r="P26" i="10"/>
  <c r="Q25" i="10"/>
  <c r="P25" i="10"/>
  <c r="Q24" i="10"/>
  <c r="P24" i="10"/>
  <c r="Q23" i="10"/>
  <c r="P23" i="10"/>
  <c r="Q22" i="10"/>
  <c r="P22" i="10"/>
  <c r="Q21" i="10"/>
  <c r="P21" i="10"/>
  <c r="Q20" i="10"/>
  <c r="P20" i="10"/>
  <c r="Q19" i="10"/>
  <c r="P19" i="10"/>
  <c r="Q18" i="10"/>
  <c r="P18" i="10"/>
  <c r="Q17" i="10"/>
  <c r="P17" i="10"/>
  <c r="Q16" i="10"/>
  <c r="P16" i="10"/>
  <c r="Q14" i="10"/>
  <c r="P14" i="10"/>
  <c r="Q13" i="10"/>
  <c r="P13" i="10"/>
  <c r="Q12" i="10"/>
  <c r="P12" i="10"/>
  <c r="Q11" i="10"/>
  <c r="P11" i="10"/>
  <c r="Q10" i="10"/>
  <c r="P10" i="10"/>
  <c r="Q9" i="10"/>
  <c r="P9" i="10"/>
  <c r="Q8" i="10"/>
  <c r="P8" i="10"/>
  <c r="Q7" i="10"/>
  <c r="P7" i="10"/>
  <c r="Q6" i="10"/>
  <c r="P6" i="10"/>
  <c r="Q5" i="10"/>
  <c r="P5" i="10"/>
  <c r="Q4" i="10"/>
  <c r="P4" i="10"/>
  <c r="O4" i="10"/>
  <c r="S8" i="10"/>
  <c r="T8" i="10"/>
  <c r="U8" i="10"/>
  <c r="S9" i="10"/>
  <c r="O35" i="10" s="1"/>
  <c r="T9" i="10"/>
  <c r="U9" i="10"/>
  <c r="S10" i="10"/>
  <c r="T10" i="10"/>
  <c r="U10" i="10"/>
  <c r="S11" i="10"/>
  <c r="T11" i="10"/>
  <c r="U11" i="10"/>
  <c r="S12" i="10"/>
  <c r="T12" i="10"/>
  <c r="U12" i="10"/>
  <c r="S13" i="10"/>
  <c r="T13" i="10"/>
  <c r="U13" i="10"/>
  <c r="S14" i="10"/>
  <c r="T14" i="10"/>
  <c r="U14" i="10"/>
  <c r="S15" i="10"/>
  <c r="T15" i="10"/>
  <c r="U15" i="10"/>
  <c r="S16" i="10"/>
  <c r="T16" i="10"/>
  <c r="U16" i="10"/>
  <c r="S17" i="10"/>
  <c r="T17" i="10"/>
  <c r="U17" i="10"/>
  <c r="S18" i="10"/>
  <c r="T18" i="10"/>
  <c r="U18" i="10"/>
  <c r="S19" i="10"/>
  <c r="T19" i="10"/>
  <c r="U19" i="10"/>
  <c r="S20" i="10"/>
  <c r="T20" i="10"/>
  <c r="U20" i="10"/>
  <c r="S21" i="10"/>
  <c r="T21" i="10"/>
  <c r="U21" i="10"/>
  <c r="S22" i="10"/>
  <c r="T22" i="10"/>
  <c r="U22" i="10"/>
  <c r="S23" i="10"/>
  <c r="T23" i="10"/>
  <c r="U23" i="10"/>
  <c r="S24" i="10"/>
  <c r="T24" i="10"/>
  <c r="U24" i="10"/>
  <c r="T7" i="10"/>
  <c r="U7" i="10"/>
  <c r="S7" i="10"/>
  <c r="O36" i="10"/>
  <c r="O32" i="10"/>
  <c r="O28" i="10"/>
  <c r="O24" i="10"/>
  <c r="O20" i="10"/>
  <c r="O16" i="10"/>
  <c r="O12" i="10"/>
  <c r="O8" i="10"/>
  <c r="O7" i="10"/>
  <c r="O5" i="10"/>
  <c r="O9" i="10"/>
  <c r="O10" i="9"/>
  <c r="M14" i="9"/>
  <c r="L14" i="9"/>
  <c r="H19" i="9"/>
  <c r="H18" i="9"/>
  <c r="H17" i="9"/>
  <c r="H16" i="9"/>
  <c r="H15" i="9"/>
  <c r="H14" i="9"/>
  <c r="H13" i="9"/>
  <c r="H12" i="9"/>
  <c r="H11" i="9"/>
  <c r="H10" i="9"/>
  <c r="H9" i="9"/>
  <c r="H8" i="9"/>
  <c r="H7" i="9"/>
  <c r="H6" i="9"/>
  <c r="H5" i="9"/>
  <c r="H4" i="9"/>
  <c r="H3" i="9"/>
  <c r="H2" i="9"/>
  <c r="I21" i="7"/>
  <c r="I20" i="7"/>
  <c r="I19" i="7"/>
  <c r="I18" i="7"/>
  <c r="I17" i="7"/>
  <c r="I16" i="7"/>
  <c r="I15" i="7"/>
  <c r="I14" i="7"/>
  <c r="I13" i="7"/>
  <c r="I12" i="7"/>
  <c r="I11" i="7"/>
  <c r="I10" i="7"/>
  <c r="I9" i="7"/>
  <c r="I8" i="7"/>
  <c r="I7" i="7"/>
  <c r="I6" i="7"/>
  <c r="I5" i="7"/>
  <c r="I4" i="7"/>
  <c r="K5" i="7"/>
  <c r="K6" i="7"/>
  <c r="K7" i="7"/>
  <c r="K8" i="7"/>
  <c r="K9" i="7"/>
  <c r="K10" i="7"/>
  <c r="K11" i="7"/>
  <c r="K12" i="7"/>
  <c r="K13" i="7"/>
  <c r="K14" i="7"/>
  <c r="K15" i="7"/>
  <c r="K16" i="7"/>
  <c r="K17" i="7"/>
  <c r="K18" i="7"/>
  <c r="K19" i="7"/>
  <c r="K20" i="7"/>
  <c r="K21" i="7"/>
  <c r="K22" i="7"/>
  <c r="K4" i="7"/>
  <c r="E5" i="7"/>
  <c r="E6" i="7"/>
  <c r="E7" i="7"/>
  <c r="E8" i="7"/>
  <c r="E9" i="7"/>
  <c r="E10" i="7"/>
  <c r="E11" i="7"/>
  <c r="E12" i="7"/>
  <c r="E13" i="7"/>
  <c r="E14" i="7"/>
  <c r="E15" i="7"/>
  <c r="E16" i="7"/>
  <c r="E17" i="7"/>
  <c r="E18" i="7"/>
  <c r="E19" i="7"/>
  <c r="E20" i="7"/>
  <c r="E21" i="7"/>
  <c r="E4" i="7"/>
  <c r="E22" i="7" s="1"/>
  <c r="D22" i="7"/>
  <c r="B56" i="1"/>
  <c r="C1" i="7"/>
  <c r="J23" i="10"/>
  <c r="I23" i="10"/>
  <c r="H23" i="10"/>
  <c r="O13" i="10" l="1"/>
  <c r="O21" i="10"/>
  <c r="O29" i="10"/>
  <c r="O37" i="10"/>
  <c r="O10" i="10"/>
  <c r="O14" i="10"/>
  <c r="O18" i="10"/>
  <c r="O22" i="10"/>
  <c r="O26" i="10"/>
  <c r="O30" i="10"/>
  <c r="O34" i="10"/>
  <c r="O39" i="10"/>
  <c r="O17" i="10"/>
  <c r="O25" i="10"/>
  <c r="O33" i="10"/>
  <c r="O6" i="10"/>
  <c r="O11" i="10"/>
  <c r="O15" i="10"/>
  <c r="O19" i="10"/>
  <c r="O23" i="10"/>
  <c r="O27" i="10"/>
  <c r="O31" i="10"/>
  <c r="O38" i="10"/>
  <c r="E23" i="7"/>
  <c r="O40" i="10" l="1"/>
  <c r="B37" i="3"/>
  <c r="B36" i="1" l="1"/>
  <c r="B35" i="1"/>
  <c r="B34" i="1"/>
  <c r="B33" i="1"/>
  <c r="B17" i="3" l="1"/>
  <c r="B24" i="1" l="1"/>
  <c r="B23" i="1"/>
  <c r="B22" i="1"/>
  <c r="B21" i="1"/>
  <c r="B20" i="1"/>
  <c r="B19" i="1"/>
  <c r="B12" i="1" l="1"/>
  <c r="B11" i="3"/>
  <c r="B15" i="1"/>
  <c r="B14" i="1"/>
  <c r="B16" i="1"/>
  <c r="B11" i="1"/>
  <c r="B13" i="1"/>
  <c r="L11" i="19"/>
  <c r="N3" i="9"/>
  <c r="N4" i="9"/>
  <c r="N5" i="9"/>
  <c r="N2" i="9"/>
  <c r="N6" i="9" s="1"/>
  <c r="N11" i="9"/>
  <c r="N12" i="9"/>
  <c r="N13" i="9"/>
  <c r="N14" i="9"/>
  <c r="N10" i="9"/>
  <c r="B48" i="1"/>
  <c r="B47" i="1"/>
  <c r="B46" i="1"/>
  <c r="B45" i="1"/>
  <c r="B18" i="1"/>
  <c r="B97" i="3"/>
  <c r="B96" i="3"/>
  <c r="B95" i="3"/>
  <c r="B94" i="3"/>
  <c r="B93" i="3"/>
  <c r="B92" i="3"/>
  <c r="B91" i="3"/>
  <c r="B90" i="3"/>
  <c r="B89" i="3"/>
  <c r="B88" i="3"/>
  <c r="B87" i="3"/>
  <c r="B86" i="3"/>
  <c r="B85" i="3"/>
  <c r="B84" i="3"/>
  <c r="B83" i="3"/>
  <c r="B82" i="3"/>
  <c r="B81" i="3"/>
  <c r="B80" i="3"/>
  <c r="B79" i="3"/>
  <c r="B78" i="3"/>
  <c r="B77" i="3"/>
  <c r="B76" i="3"/>
  <c r="B75" i="3"/>
  <c r="B74" i="3"/>
  <c r="B73" i="3"/>
  <c r="B72" i="3"/>
  <c r="B71" i="3"/>
  <c r="B70" i="3"/>
  <c r="B69" i="3"/>
  <c r="B68" i="3"/>
  <c r="B67" i="3"/>
  <c r="B66" i="3"/>
  <c r="B65" i="3"/>
  <c r="B64" i="3"/>
  <c r="B63" i="3"/>
  <c r="B62" i="3"/>
  <c r="B61" i="3"/>
  <c r="B60" i="3"/>
  <c r="B59" i="3"/>
  <c r="B58" i="3"/>
  <c r="B57" i="3"/>
  <c r="B56" i="3"/>
  <c r="B55" i="3"/>
  <c r="B54" i="3"/>
  <c r="B53" i="3"/>
  <c r="B52" i="3"/>
  <c r="B51" i="3"/>
  <c r="B50" i="3"/>
  <c r="B49" i="3"/>
  <c r="B48" i="3"/>
  <c r="B47" i="3"/>
  <c r="B46" i="3"/>
  <c r="B45" i="3"/>
  <c r="B44" i="3"/>
  <c r="B43" i="3"/>
  <c r="B42" i="3"/>
  <c r="B41" i="3"/>
  <c r="B40" i="3"/>
  <c r="B39" i="3"/>
  <c r="B38" i="3"/>
  <c r="B36" i="3"/>
  <c r="B35" i="3"/>
  <c r="B34" i="3"/>
  <c r="B33" i="3"/>
  <c r="B32" i="3"/>
  <c r="B31" i="3"/>
  <c r="B30" i="3"/>
  <c r="B29" i="3"/>
  <c r="B28" i="3"/>
  <c r="B27" i="3"/>
  <c r="B26" i="3"/>
  <c r="B25" i="3"/>
  <c r="B24" i="3"/>
  <c r="B23" i="3"/>
  <c r="B22" i="3"/>
  <c r="B21" i="3"/>
  <c r="B20" i="3"/>
  <c r="B19" i="3"/>
  <c r="B18" i="3"/>
  <c r="B16" i="3"/>
  <c r="B15" i="3"/>
  <c r="B14" i="3"/>
  <c r="B13" i="3"/>
  <c r="B12" i="3"/>
  <c r="B10" i="3"/>
  <c r="B101" i="1"/>
  <c r="B100" i="1"/>
  <c r="B25" i="1"/>
  <c r="B26" i="1"/>
  <c r="B27" i="1"/>
  <c r="B28" i="1"/>
  <c r="B29" i="1"/>
  <c r="B30" i="1"/>
  <c r="B31" i="1"/>
  <c r="B32" i="1"/>
  <c r="B37" i="1"/>
  <c r="B38" i="1"/>
  <c r="B39" i="1"/>
  <c r="B40" i="1"/>
  <c r="B41" i="1"/>
  <c r="B42" i="1"/>
  <c r="B43" i="1"/>
  <c r="B44" i="1"/>
  <c r="B49" i="1"/>
  <c r="B50" i="1"/>
  <c r="B51" i="1"/>
  <c r="B52" i="1"/>
  <c r="B53" i="1"/>
  <c r="B54" i="1"/>
  <c r="B55" i="1"/>
  <c r="B57" i="1"/>
  <c r="B58" i="1"/>
  <c r="B59" i="1"/>
  <c r="B60" i="1"/>
  <c r="B61" i="1"/>
  <c r="B62" i="1"/>
  <c r="B63" i="1"/>
  <c r="B64" i="1"/>
  <c r="B65" i="1"/>
  <c r="B66" i="1"/>
  <c r="B67" i="1"/>
  <c r="B68" i="1"/>
  <c r="B69" i="1"/>
  <c r="B70" i="1"/>
  <c r="B71" i="1"/>
  <c r="B72" i="1"/>
  <c r="B73" i="1"/>
  <c r="B74" i="1"/>
  <c r="B75" i="1"/>
  <c r="B76" i="1"/>
  <c r="B77" i="1"/>
  <c r="B78" i="1"/>
  <c r="B79" i="1"/>
  <c r="B80" i="1"/>
  <c r="B81" i="1"/>
  <c r="B82" i="1"/>
  <c r="B83" i="1"/>
  <c r="B84" i="1"/>
  <c r="B85" i="1"/>
  <c r="B86" i="1"/>
  <c r="B87" i="1"/>
  <c r="B88" i="1"/>
  <c r="B89" i="1"/>
  <c r="B90" i="1"/>
  <c r="B91" i="1"/>
  <c r="B92" i="1"/>
  <c r="B93" i="1"/>
  <c r="B94" i="1"/>
  <c r="B95" i="1"/>
  <c r="B96" i="1"/>
  <c r="B97" i="1"/>
  <c r="B98" i="1"/>
  <c r="B99" i="1"/>
  <c r="B17" i="1"/>
  <c r="B1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tc={D4B67415-EEC6-4312-962C-0BB5F917A9BB}</author>
    <author>tc={30200025-F635-4AF9-AD4A-6ABAB0DD4293}</author>
    <author>tc={22D6D5C6-7675-42C6-BCC9-1D67DA58BBE1}</author>
    <author>tc={E65FA155-F62C-49AB-889B-7C7EFA8D2359}</author>
    <author>tc={F586EFA2-9C52-40E0-8CD2-626A8AE79134}</author>
  </authors>
  <commentList>
    <comment ref="D9" authorId="0" shapeId="0" xr:uid="{D4B67415-EEC6-4312-962C-0BB5F917A9BB}">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E9" authorId="1" shapeId="0" xr:uid="{30200025-F635-4AF9-AD4A-6ABAB0DD4293}">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F9" authorId="2" shapeId="0" xr:uid="{22D6D5C6-7675-42C6-BCC9-1D67DA58BBE1}">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G9" authorId="3" shapeId="0" xr:uid="{E65FA155-F62C-49AB-889B-7C7EFA8D2359}">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M9" authorId="4" shapeId="0" xr:uid="{F586EFA2-9C52-40E0-8CD2-626A8AE79134}">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tc={F9030A7F-B68E-489C-A113-2366ADC9A298}</author>
    <author>tc={4CAB5725-24C1-4BEF-AB97-27D6AF33CEFD}</author>
    <author>tc={9835A8F5-F852-4F5B-806F-745944C5B2CA}</author>
    <author>tc={ED16D6D4-51F4-4FB5-ACE4-6F33E5467287}</author>
    <author>tc={2D482306-8BB6-4EDA-96D5-15677EDB230F}</author>
    <author>tc={AEFC8DC8-DBC0-46D1-948F-61056A526844}</author>
  </authors>
  <commentList>
    <comment ref="D9" authorId="0" shapeId="0" xr:uid="{F9030A7F-B68E-489C-A113-2366ADC9A298}">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(Causas o Vulnerabilidad + Amenaza + Tipo + Activo)
Respuesta:
    “integridad”, “confidencialidad” o “disponibilidad” </t>
      </text>
    </comment>
    <comment ref="E9" authorId="1" shapeId="0" xr:uid="{4CAB5725-24C1-4BEF-AB97-27D6AF33CEFD}">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F9" authorId="2" shapeId="0" xr:uid="{9835A8F5-F852-4F5B-806F-745944C5B2CA}">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G9" authorId="3" shapeId="0" xr:uid="{ED16D6D4-51F4-4FB5-ACE4-6F33E5467287}">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M9" authorId="4" shapeId="0" xr:uid="{2D482306-8BB6-4EDA-96D5-15677EDB230F}">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AB9" authorId="5" shapeId="0" xr:uid="{AEFC8DC8-DBC0-46D1-948F-61056A526844}">
      <text>
        <t>[Comentario encadenado]
Su versión de Excel le permite leer este comentario encadenado; sin embargo, las ediciones que se apliquen se quitarán si el archivo se abre en una versión más reciente de Excel. Más información: https://go.microsoft.com/fwlink/?linkid=870924
Comentario:
    Diligenciar las observaciones, debilidades y oportunidades de mejora identificadas</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tc={150B6C4A-E3B0-4D22-ABE7-E99EE0139A02}</author>
    <author>tc={73F310E1-FECA-41D9-AFA3-2FD9367FEF48}</author>
    <author>tc={A598DCE0-332F-4C0E-A031-6452EB77D8A6}</author>
    <author>tc={0349C4DE-46B5-469C-BEA0-410CADB9B095}</author>
    <author>tc={6D07E9B6-E1B7-4986-A936-7104F6552352}</author>
    <author>tc={8A7404D5-C035-4B32-BF8D-C8D7985DD7A2}</author>
    <author>tc={62BEBEF9-656F-4A13-9E4F-E6271061D597}</author>
    <author>tc={D82CB5D2-1365-45DC-8101-DECC886C70ED}</author>
    <author>tc={82B4D603-0CD7-423A-9296-BB4634CE4624}</author>
    <author>tc={1F1F0877-263A-4A5E-AA11-B6BD23891FC8}</author>
    <author>tc={F69668F0-DC79-416C-B4AD-17986D1404E3}</author>
    <author>tc={C2422180-6897-4708-A3B6-320B0F5123D2}</author>
    <author>tc={A74CEACD-2B5F-433E-BE6F-1C9B8676FE6F}</author>
    <author>tc={4923AE74-F8F7-47A4-B506-80A02BAC244B}</author>
    <author>tc={EABC3006-1AD7-44BA-857B-7880A6CEC224}</author>
    <author>tc={26CE0F0C-8C30-4CC1-98D5-F0C20FF2CFA9}</author>
    <author>tc={ECA28D61-B410-4A7C-8896-FB0DD8AD5CBD}</author>
    <author>tc={B91E6B01-B740-4850-B0A8-44861507D446}</author>
    <author>tc={4D8A94CF-8662-4494-8C42-B27F6F31AE77}</author>
    <author>tc={79EA39E3-5442-43F2-984D-4F19FFC1E912}</author>
    <author>tc={E1F15FC5-F9FC-4FFC-92EE-755804CF719E}</author>
    <author>tc={B6F36A3D-BDB1-4453-9430-3664F6C547E0}</author>
    <author>tc={30E29F5F-036C-4D15-B6B4-A4F76FD668D9}</author>
    <author>tc={5CED9A3B-402B-4A07-AE33-6A8F43ED19F7}</author>
    <author>tc={1C20E129-EFEE-46B0-85A1-1FE15EC12100}</author>
    <author>tc={247F1492-21BB-407B-A28B-6EF334D4B251}</author>
    <author>tc={07168A18-CC59-4727-8858-FB3E37B351A2}</author>
    <author>tc={7636EED7-A701-43F9-9DB4-459546ACD0C4}</author>
    <author>tc={6EC3FBFD-663F-4F73-B0E9-20A6C89985DC}</author>
    <author>tc={EA89F912-7861-47C5-B821-D3D33FFF00CA}</author>
    <author>tc={7C9F0C9C-CD19-4DA4-836F-34673ECC395C}</author>
    <author>tc={B52672EB-E1C3-45F9-A258-FE52A3BCCD1B}</author>
    <author>tc={08052CE8-03FA-4FC4-9A58-849D0AE13DA5}</author>
    <author>tc={D4D80E10-0FAD-4951-95CD-8C17AA20BDF4}</author>
    <author>tc={B1589365-C899-4C5B-965A-D2E69A45324D}</author>
    <author>tc={3E8DCECA-C100-4CB8-B2E0-CFDB8AB4E0C3}</author>
  </authors>
  <commentList>
    <comment ref="D2" authorId="0" shapeId="0" xr:uid="{150B6C4A-E3B0-4D22-ABE7-E99EE0139A02}">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F2" authorId="1" shapeId="0" xr:uid="{73F310E1-FECA-41D9-AFA3-2FD9367FEF48}">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D10" authorId="2" shapeId="0" xr:uid="{A598DCE0-332F-4C0E-A031-6452EB77D8A6}">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F10" authorId="3" shapeId="0" xr:uid="{0349C4DE-46B5-469C-BEA0-410CADB9B095}">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D16" authorId="4" shapeId="0" xr:uid="{6D07E9B6-E1B7-4986-A936-7104F6552352}">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F16" authorId="5" shapeId="0" xr:uid="{8A7404D5-C035-4B32-BF8D-C8D7985DD7A2}">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D21" authorId="6" shapeId="0" xr:uid="{62BEBEF9-656F-4A13-9E4F-E6271061D597}">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F21" authorId="7" shapeId="0" xr:uid="{D82CB5D2-1365-45DC-8101-DECC886C70ED}">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D27" authorId="8" shapeId="0" xr:uid="{82B4D603-0CD7-423A-9296-BB4634CE4624}">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F27" authorId="9" shapeId="0" xr:uid="{1F1F0877-263A-4A5E-AA11-B6BD23891FC8}">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D32" authorId="10" shapeId="0" xr:uid="{F69668F0-DC79-416C-B4AD-17986D1404E3}">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F32" authorId="11" shapeId="0" xr:uid="{C2422180-6897-4708-A3B6-320B0F5123D2}">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D37" authorId="12" shapeId="0" xr:uid="{A74CEACD-2B5F-433E-BE6F-1C9B8676FE6F}">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F37" authorId="13" shapeId="0" xr:uid="{4923AE74-F8F7-47A4-B506-80A02BAC244B}">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D43" authorId="14" shapeId="0" xr:uid="{EABC3006-1AD7-44BA-857B-7880A6CEC224}">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F43" authorId="15" shapeId="0" xr:uid="{26CE0F0C-8C30-4CC1-98D5-F0C20FF2CFA9}">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D50" authorId="16" shapeId="0" xr:uid="{ECA28D61-B410-4A7C-8896-FB0DD8AD5CBD}">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F50" authorId="17" shapeId="0" xr:uid="{B91E6B01-B740-4850-B0A8-44861507D446}">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D57" authorId="18" shapeId="0" xr:uid="{4D8A94CF-8662-4494-8C42-B27F6F31AE77}">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F57" authorId="19" shapeId="0" xr:uid="{79EA39E3-5442-43F2-984D-4F19FFC1E912}">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D65" authorId="20" shapeId="0" xr:uid="{E1F15FC5-F9FC-4FFC-92EE-755804CF719E}">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F65" authorId="21" shapeId="0" xr:uid="{B6F36A3D-BDB1-4453-9430-3664F6C547E0}">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D72" authorId="22" shapeId="0" xr:uid="{30E29F5F-036C-4D15-B6B4-A4F76FD668D9}">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F72" authorId="23" shapeId="0" xr:uid="{5CED9A3B-402B-4A07-AE33-6A8F43ED19F7}">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D79" authorId="24" shapeId="0" xr:uid="{1C20E129-EFEE-46B0-85A1-1FE15EC12100}">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F79" authorId="25" shapeId="0" xr:uid="{247F1492-21BB-407B-A28B-6EF334D4B251}">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D86" authorId="26" shapeId="0" xr:uid="{07168A18-CC59-4727-8858-FB3E37B351A2}">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F86" authorId="27" shapeId="0" xr:uid="{7636EED7-A701-43F9-9DB4-459546ACD0C4}">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D92" authorId="28" shapeId="0" xr:uid="{6EC3FBFD-663F-4F73-B0E9-20A6C89985DC}">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F92" authorId="29" shapeId="0" xr:uid="{EA89F912-7861-47C5-B821-D3D33FFF00CA}">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D100" authorId="30" shapeId="0" xr:uid="{7C9F0C9C-CD19-4DA4-836F-34673ECC395C}">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F100" authorId="31" shapeId="0" xr:uid="{B52672EB-E1C3-45F9-A258-FE52A3BCCD1B}">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D107" authorId="32" shapeId="0" xr:uid="{08052CE8-03FA-4FC4-9A58-849D0AE13DA5}">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F107" authorId="33" shapeId="0" xr:uid="{D4D80E10-0FAD-4951-95CD-8C17AA20BDF4}">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D112" authorId="34" shapeId="0" xr:uid="{B1589365-C899-4C5B-965A-D2E69A45324D}">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F112" authorId="35" shapeId="0" xr:uid="{3E8DCECA-C100-4CB8-B2E0-CFDB8AB4E0C3}">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tc={2A5733A8-2C52-490B-9A8C-328CEE93D0E1}</author>
    <author>tc={BD588315-4BD0-4707-9130-6A15D1DDA5A5}</author>
    <author>tc={9296A14F-B708-4632-809B-5770B8B01D7B}</author>
    <author>tc={461F9D9F-2C13-40B6-AC6E-8E1742FD407C}</author>
    <author>tc={9AFDB226-BA8A-4807-94A9-2AE5460FDDCB}</author>
  </authors>
  <commentList>
    <comment ref="D9" authorId="0" shapeId="0" xr:uid="{2A5733A8-2C52-490B-9A8C-328CEE93D0E1}">
      <text>
        <t>[Comentario encadenado]
Su versión de Excel le permite leer este comentario encadenado; sin embargo, las ediciones que se apliquen se quitarán si el archivo se abre en una versión más reciente de Excel. Más información: https://go.microsoft.com/fwlink/?linkid=870924
Comentario:
    Qué (impacto) + Cómo (causa inmediata) + Porque (causa raiz)</t>
      </text>
    </comment>
    <comment ref="E9" authorId="1" shapeId="0" xr:uid="{BD588315-4BD0-4707-9130-6A15D1DDA5A5}">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F9" authorId="2" shapeId="0" xr:uid="{9296A14F-B708-4632-809B-5770B8B01D7B}">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G9" authorId="3" shapeId="0" xr:uid="{461F9D9F-2C13-40B6-AC6E-8E1742FD407C}">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M9" authorId="4" shapeId="0" xr:uid="{9AFDB226-BA8A-4807-94A9-2AE5460FDDCB}">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tc={9A34B229-5FB1-475B-B84B-0B4622B18A67}</author>
    <author>tc={F940FA71-714A-456D-A10F-EAAC804A0994}</author>
    <author>tc={DA937824-70DB-4BE5-96D2-7103846521CB}</author>
    <author>tc={07902B2B-F3C9-42B5-ABD8-C3B5F042EAAE}</author>
    <author>tc={B747A25C-90B1-4C35-B704-BC5EA565B753}</author>
    <author>tc={F79467C6-DF6A-45D4-A531-53657FA1ADED}</author>
  </authors>
  <commentList>
    <comment ref="D9" authorId="0" shapeId="0" xr:uid="{9A34B229-5FB1-475B-B84B-0B4622B18A67}">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(Causas o Vulnerabilidad + Amenaza + Tipo + Activo)
Respuesta:
    “integridad”, “confidencialidad” o “disponibilidad” </t>
      </text>
    </comment>
    <comment ref="E9" authorId="1" shapeId="0" xr:uid="{F940FA71-714A-456D-A10F-EAAC804A0994}">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F9" authorId="2" shapeId="0" xr:uid="{DA937824-70DB-4BE5-96D2-7103846521CB}">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G9" authorId="3" shapeId="0" xr:uid="{07902B2B-F3C9-42B5-ABD8-C3B5F042EAAE}">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M9" authorId="4" shapeId="0" xr:uid="{B747A25C-90B1-4C35-B704-BC5EA565B753}">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AB9" authorId="5" shapeId="0" xr:uid="{F79467C6-DF6A-45D4-A531-53657FA1ADED}">
      <text>
        <t>[Comentario encadenado]
Su versión de Excel le permite leer este comentario encadenado; sin embargo, las ediciones que se apliquen se quitarán si el archivo se abre en una versión más reciente de Excel. Más información: https://go.microsoft.com/fwlink/?linkid=870924
Comentario:
    Diligenciar las observaciones, debilidades y oportunidades de mejora identificadas</t>
      </text>
    </comment>
  </commentList>
</comments>
</file>

<file path=xl/sharedStrings.xml><?xml version="1.0" encoding="utf-8"?>
<sst xmlns="http://schemas.openxmlformats.org/spreadsheetml/2006/main" count="4991" uniqueCount="439">
  <si>
    <t>Entidad: Ministerio del Deporte</t>
  </si>
  <si>
    <t>Responsable: Tercera línea de defensa</t>
  </si>
  <si>
    <t>Seguimiento: Primer Cuatrimestre 2025</t>
  </si>
  <si>
    <t>Si</t>
  </si>
  <si>
    <t>Primer y segunda línea de defensa</t>
  </si>
  <si>
    <t xml:space="preserve">                                                                                            SEGUIMIENTO Y EVALUACIÓN POR PARTE DE LA TERCERA LÍNEA DE DEFENSA</t>
  </si>
  <si>
    <t>FORMULACIÓN DE RIESGOS Y EVALUACIÓN</t>
  </si>
  <si>
    <t>VALORACIÓN DE LOS CONTROLES</t>
  </si>
  <si>
    <t>PLAN DE TRATAMIENTO</t>
  </si>
  <si>
    <t>MONITOREO, SEGUIMIENTO Y EVALUACIÓN</t>
  </si>
  <si>
    <t>Nombre del Proceso</t>
  </si>
  <si>
    <t>Siglas</t>
  </si>
  <si>
    <t>Descripción Riesgo</t>
  </si>
  <si>
    <t>Fecha de Aprobacion</t>
  </si>
  <si>
    <t>Fecha de Monitoreo 1a Línea de Defensa</t>
  </si>
  <si>
    <t>Fecha de Monitoreo 2da Línea de Defensa</t>
  </si>
  <si>
    <t>Tipo Proceso</t>
  </si>
  <si>
    <t>Zona de Riesgo Inherente</t>
  </si>
  <si>
    <t>¿Presenta descripción de la valoración de controles?</t>
  </si>
  <si>
    <t>Descripción del Control</t>
  </si>
  <si>
    <t>Atributo del Control</t>
  </si>
  <si>
    <t>¿El diseño de los controles es efectivo?</t>
  </si>
  <si>
    <t xml:space="preserve">¿Los controles cuentan con responsables de su ejecución? </t>
  </si>
  <si>
    <t>¿La periodicidad de los controles es oportuna para mitigar el riesgo?</t>
  </si>
  <si>
    <t>Tratamiento</t>
  </si>
  <si>
    <t>Zona de Riesgo Residual Final</t>
  </si>
  <si>
    <t>¿Se cuenta con evidencias de la ejecución del control?</t>
  </si>
  <si>
    <t>¿Formuló Plan de Tratamiento (acciones)?</t>
  </si>
  <si>
    <t>Descripción del Plan de Tratamiento</t>
  </si>
  <si>
    <t>¿Cumple con la ejecución del Plan de Tratamiento de manera eficaz?</t>
  </si>
  <si>
    <t>¿Se cuenta con evidencias de la ejecución del Plan de Tratamiento?</t>
  </si>
  <si>
    <t>¿El proceso reportó Materialización del Riesgo?</t>
  </si>
  <si>
    <t xml:space="preserve">¿Se enunciaron acciones de mejora por materialización? </t>
  </si>
  <si>
    <t>¿Se activaron alertas tempranas para evitar la materialización?</t>
  </si>
  <si>
    <t>¿Se implementaron correctivos  por la materialización?</t>
  </si>
  <si>
    <t>¿Se reportaron indicadores?</t>
  </si>
  <si>
    <t>Observaciones y recomendaciones por parte de la Tercera Línea de Defensa - Oficina de Control Interno (OCI)</t>
  </si>
  <si>
    <t xml:space="preserve">Gestión de las Comunicaciones </t>
  </si>
  <si>
    <t>No</t>
  </si>
  <si>
    <t>Estratégico</t>
  </si>
  <si>
    <t>Extremo</t>
  </si>
  <si>
    <t>Preventivo</t>
  </si>
  <si>
    <t>Reducir (Mitigar)</t>
  </si>
  <si>
    <t>No aplica</t>
  </si>
  <si>
    <t>Detectivo</t>
  </si>
  <si>
    <t>Generar alertas tempranas sobre el cargue de la información en el SharePoint, en la cual se den recomendaciones.</t>
  </si>
  <si>
    <t xml:space="preserve">Formulación y Adopción de Políticas, Planes y Programas  </t>
  </si>
  <si>
    <t>Misional</t>
  </si>
  <si>
    <t>Alto</t>
  </si>
  <si>
    <t xml:space="preserve">Altos Logros </t>
  </si>
  <si>
    <t>Moderado</t>
  </si>
  <si>
    <t xml:space="preserve">Inspección Vigilancia y Control </t>
  </si>
  <si>
    <t xml:space="preserve">Fomento al Desarrollo Humano y Social  </t>
  </si>
  <si>
    <t xml:space="preserve">Apoyo a la Infraestructura Técnica y Científica </t>
  </si>
  <si>
    <t>Incompleta</t>
  </si>
  <si>
    <t xml:space="preserve">Servicio Integral al Ciudadano </t>
  </si>
  <si>
    <t>Apoyo</t>
  </si>
  <si>
    <t xml:space="preserve">Gestión de TIC'S </t>
  </si>
  <si>
    <t xml:space="preserve">Gestión del Talento Humano </t>
  </si>
  <si>
    <t xml:space="preserve">Gestión Documental </t>
  </si>
  <si>
    <t>No diligenció la casilla</t>
  </si>
  <si>
    <t xml:space="preserve">Adquisición de Bienes y Servicios </t>
  </si>
  <si>
    <t xml:space="preserve">Gestión Financiera </t>
  </si>
  <si>
    <t xml:space="preserve">Gestión Jurídica </t>
  </si>
  <si>
    <t xml:space="preserve">Gestión de los Recursos Físicos </t>
  </si>
  <si>
    <t xml:space="preserve">Anualmente, el profesional especializado con funciones de almacenista, realiza inventario a los elementos en servicio y deposito, para verificar su existencia, estado de conservación y validar si procede para darlos de baja de acuerdo a nivel de obsolescencia. En caso de identificar desviaciones en la ejecución del control se reporta al Coordinador del GIT Gestión Administrativa y a la Ordenación del Gasto para tomar acciones respectivas (Informar la falta de elementos; dar de baja elementos). De la ejecución del control se generara la siguientes evidencias: Listado de elementos en servicio por funcionario generado través del aplicativo de inventarios </t>
  </si>
  <si>
    <t>Cada vez que se requiera, el Coordinador del GIT Gestión Administrativa recibe y aprueba la solicitud de retiro de las instalaciones de la entidad elementos de propiedad del Ministerio del Deporte, notificando a la empresa de vigilancia y al almacenista para que este a su vez reporte a la empresa corredora de seguros, En caso de identificar desviaciones en la ejecución del control, solicitar  a los implicados de manera inmediata la devolución de los elementos. En el caso que el equipo de computo de propiedad de la Entidad sea retirado, requiere de autorización previa de la coordinacion de TICS. De la ejecución del control se generara la siguientes evidencias: Correo Electrónico de solicitudes.</t>
  </si>
  <si>
    <t xml:space="preserve">Evaluación Independiente y Mejora Continua </t>
  </si>
  <si>
    <t>Evaluación</t>
  </si>
  <si>
    <t xml:space="preserve">Gestión Proceso Disciplinario </t>
  </si>
  <si>
    <t>x</t>
  </si>
  <si>
    <t xml:space="preserve">                                                                                                    SEGUIMIENTO Y EVALUACIÓN POR PARTE DE LA TERCERA LÍNEA DE DEFENSA</t>
  </si>
  <si>
    <t>¿Los controles son efectivos?</t>
  </si>
  <si>
    <t>Observaciones por parte de la Tercera Línea de Defensa - Oficina de Control Interno (OCI)</t>
  </si>
  <si>
    <t>Aceptar</t>
  </si>
  <si>
    <t>Bajo</t>
  </si>
  <si>
    <t>Reducir (Transferir)</t>
  </si>
  <si>
    <t>X</t>
  </si>
  <si>
    <t>Procesos</t>
  </si>
  <si>
    <t>TipoProceso</t>
  </si>
  <si>
    <t>DescripciónCtr</t>
  </si>
  <si>
    <t>Atributo</t>
  </si>
  <si>
    <t>ZonaRiesgo</t>
  </si>
  <si>
    <t>Reporte</t>
  </si>
  <si>
    <t xml:space="preserve">Direccionamiento Estratégico y Aprendizaje Organizacional </t>
  </si>
  <si>
    <t xml:space="preserve"> DE</t>
  </si>
  <si>
    <t>Primera línea de defensa</t>
  </si>
  <si>
    <t xml:space="preserve"> GC</t>
  </si>
  <si>
    <t>Evitar</t>
  </si>
  <si>
    <t>Segunda línea de defensa</t>
  </si>
  <si>
    <t xml:space="preserve"> FP</t>
  </si>
  <si>
    <t>No tiene controles</t>
  </si>
  <si>
    <t>No definido</t>
  </si>
  <si>
    <t>No tiene plan de tratamiento</t>
  </si>
  <si>
    <t>No formuló indicadores</t>
  </si>
  <si>
    <t xml:space="preserve"> AL</t>
  </si>
  <si>
    <t xml:space="preserve"> IVC</t>
  </si>
  <si>
    <t xml:space="preserve"> FD</t>
  </si>
  <si>
    <t xml:space="preserve"> ATC</t>
  </si>
  <si>
    <t xml:space="preserve"> SI</t>
  </si>
  <si>
    <t xml:space="preserve"> GT</t>
  </si>
  <si>
    <t xml:space="preserve"> GH</t>
  </si>
  <si>
    <t xml:space="preserve"> GD</t>
  </si>
  <si>
    <t xml:space="preserve"> BS</t>
  </si>
  <si>
    <t xml:space="preserve"> GF</t>
  </si>
  <si>
    <t xml:space="preserve"> GJ</t>
  </si>
  <si>
    <t xml:space="preserve"> RF</t>
  </si>
  <si>
    <t xml:space="preserve"> EI</t>
  </si>
  <si>
    <t xml:space="preserve"> PD</t>
  </si>
  <si>
    <t xml:space="preserve">Proceso Gestión Ambiental </t>
  </si>
  <si>
    <t xml:space="preserve"> GA</t>
  </si>
  <si>
    <t>Total Riesgos</t>
  </si>
  <si>
    <t>Cantidad procesos con riesgos de corrupción</t>
  </si>
  <si>
    <t>Corrupción</t>
  </si>
  <si>
    <t>Fiscal</t>
  </si>
  <si>
    <t>Etiquetas de fila</t>
  </si>
  <si>
    <t>Cuenta de Descripción Riesgo</t>
  </si>
  <si>
    <t>Total general</t>
  </si>
  <si>
    <t>RIESGO</t>
  </si>
  <si>
    <t>Suma de Corrupción</t>
  </si>
  <si>
    <t>Suma de Fiscal</t>
  </si>
  <si>
    <t>Total</t>
  </si>
  <si>
    <t>TIPO PROCESO</t>
  </si>
  <si>
    <t>TOTAL</t>
  </si>
  <si>
    <t>Cuenta de Descripción del Control</t>
  </si>
  <si>
    <t>Cuenta de Descripción del Plan de Tratamiento</t>
  </si>
  <si>
    <t xml:space="preserve"> PROCESO</t>
  </si>
  <si>
    <t>CANTIDAD CONTROLES</t>
  </si>
  <si>
    <t>CANTIDAD ACCIONES (PT)</t>
  </si>
  <si>
    <t>PROCESOS</t>
  </si>
  <si>
    <t>OBSERVACIONES AL SEGUIMIENTO Y EVALUACIÓN DE LA SEGUNDA LÍNEA DE DEFENSA</t>
  </si>
  <si>
    <t>Todos los procesos</t>
  </si>
  <si>
    <t>01 a 09 de mayo</t>
  </si>
  <si>
    <t>Tipo</t>
  </si>
  <si>
    <t>¿Cumple con la redacción del Riesgo?</t>
  </si>
  <si>
    <t>(en blanco)</t>
  </si>
  <si>
    <t>Cuenta de ¿Se reportaron indicadores?</t>
  </si>
  <si>
    <t>Etiquetas de columna</t>
  </si>
  <si>
    <t>¿REPORTA INDICADORES?</t>
  </si>
  <si>
    <t>PROCESO</t>
  </si>
  <si>
    <t>%</t>
  </si>
  <si>
    <t xml:space="preserve">                                                                                                              MATRIZ SEGUIMIENTO MAPA DE RIESGOS DE GESTIÓN</t>
  </si>
  <si>
    <t>¿Se adelantó seguimiento al Mapa de Riesgos de Gestión?</t>
  </si>
  <si>
    <t xml:space="preserve">                                                                                                                       MATRIZ SEGUIMIENTO MAPA DE RIESGOS DE SEGURIDAD DE LA INFORMACIÓN</t>
  </si>
  <si>
    <t>¿Se adelantó seguimiento al Mapa de Riesgos de Seguridad de la Información?</t>
  </si>
  <si>
    <t>¿Cumple con la redacción del Riesgo de Gestión?</t>
  </si>
  <si>
    <t>R</t>
  </si>
  <si>
    <t>Gestión</t>
  </si>
  <si>
    <t>Seguridad Digital</t>
  </si>
  <si>
    <t>Áreas afectadas</t>
  </si>
  <si>
    <t>¿Cumple con la redacción del Riesgo Seguridad de la Información?</t>
  </si>
  <si>
    <t>Posibilidad de afectación económica y reputacional por la desarticulación de los planes, programas y proyectos, debido a subestimación de las necesidades de los grupos de valor y las metas de Plan Nacional de Desarrollo.</t>
  </si>
  <si>
    <t xml:space="preserve">Posibilidad de afectación reputacional por falta de seguimiento de los planes, programas y proyectos formulados, debido a la entrega inoportuna de la información por parte de las dependencias </t>
  </si>
  <si>
    <t>Posibilidad de afectación Reputacional por la falta de apropiación del MIPG, debido a desarticulación entre las políticas y las acciones definidas en los planes institucionales, que incidan en la medición del índice de desempeño</t>
  </si>
  <si>
    <t>Posibilidad de afectación Reputacional por falta de claridad en los objetivos para la implementación de la Política de Gestión del Conocimiento y la innovación, limitación de recursos humano en el GIT Gestión del Conocimiento, debido a fallas en la planeación estratégica para la ejecución de actividades enfocadas en el desarrollo de los cuatro ejes de Gestión del conocimiento y la innovación.</t>
  </si>
  <si>
    <t>Posibilidad de afectación reputacional, por modificación o alteración de información, debido a fallas de controles para la asignación de roles que permitan el acceso y la manipulación de documentos que se encuentran en ISOLUCION</t>
  </si>
  <si>
    <t>No diligencia</t>
  </si>
  <si>
    <t>No registra</t>
  </si>
  <si>
    <t>Cada vez que se requiera, el profesional designado del GIT Planeación y Gestión realiza verificación de cumplimiento de los requisitos normativos metodológicos y procedimentales de la formulación de los proyectos de inversión para registrar ajuste en plataforma del DNP  "Metodología General Ajustada - MGA WEB " de los proyectos de inversión  sobre los cuales se solicita formulación de un nuevo  proyectos o requiere ajustes al mismo de acuerdo con las necesidades institucionales. En caso de que el proyecto no cumpla con los requisitos, este será devuelto a la dependencia que lo formuló para su ajuste y que nuevamente se presente a la OAP para su verificación. De la ejecución de los controles se generará la siguiente evidencia: En el formato DE-FR-033 Formulación de Proyectos de Inversión se envia observaciones por parte de la OAP y se deja la trazabilidad por medio de correo electrónico y/o mesas de trabajo por TEAMS</t>
  </si>
  <si>
    <t>De acuerdo con la programación del seguimiento a indicadores, el Profesional encargado perteneciente al GIT de seguimiento o quien designe el Coordinador, verifica que la información reportada por las dependencias en los sistemas de información y/o archivos designados sea congruente con lo programado para el cumplimiento de las actividades del GIT de seguimiento en los tiempos establecidos y entregará el reporte de manera cuatrimestral. verifica que la información reportada por las dependencias en los sistemas de información y/o archivos designados sea congruente con lo programado para el cumplimiento de las actividades de los proyectos de inversión en los tiempos establecidos y entregará el reporte de manera cuatrimestral.</t>
  </si>
  <si>
    <t>Cada vez que se requiera, el Profesional designado del GIT de Planeación y Gestión, verifica las actividades programadas en el Plan de Trabajo establecido para el mantenimiento del Modelo Integrado de Planeación y Gestión, a través de reuniones con los enlaces y/o líderes de políticas constatando el avance de las actividades programadas. En caso de identificar desviaciones en la ejecución del control, se  notifica al responsable de la actividad el incumplimiento para ejecute las actividades y entregué la evidencia correspondiente. De la ejecución de los controles se generará la siguiente evidencia: Actas de reunión y comunicaciones de seguimiento.</t>
  </si>
  <si>
    <t>Anualmente, el Coordinador del GIT de Planeación y Gestión y/o profesional asignado del GIT , verifica y emite lineamientos para el reporte anual del Formulario Único de Reporte de Avances a la Gestión - FURAG, a través del aplicativo Gesdoc y aplicativo FURAG. En caso de identificar desviaciones en la ejecución del control, se  notificará  a los líderes de política de la entrega de evidencias para el reporte oportuno de la información. De la ejecución de los controles se generará la siguiente evidencia: Lineamientos emitidos a través del sistema de gestión documental del Ministerio y/o certificado de diligenciamiento del FURAG emitido por el DAFP</t>
  </si>
  <si>
    <t>Cada vez que se requiera, el Jefe de la Oficina Asesora de Planeación, convoca al Comité Institucional de Gestión y Desempeño para presentar el avance de las actividades ejecutadas para el mantenimiento de las políticas de MIPG, a través de solicitud  a los líderes de política (cuando aplique) para la consolidación de la información por parte del profesional designado. En caso de identificar desviaciones en la ejecución del control, se  solicitará a los líderes de política el cumplimiento de las recomendaciones dadas por los miembros del comité. De la ejecución de los controles se generará la siguiente evidencia: Correo de solicitud de insumo a los lideres de políticas y actas del CIGD</t>
  </si>
  <si>
    <t xml:space="preserve">Semestralmente, la Jefe de la Oficina Asesora de Planeación, solicitará al GIT de Tics el acompañamiento para realizar  copias de seguridad o Backus centrales de la plataforma Isolucion-.  la solicitud se realizará mediante comunicación interna al GIT: TICS el Backus de la Plataforma ISOLUCION. En caso de identificar desviaciones en la ejecución del control, notificar a la Secretaría General para que se pueda salvaguardar la información. De la ejecución de los controles se generará la siguiente evidencia: Comunicación internas, Backus o copias de seguridad realizadas. </t>
  </si>
  <si>
    <t>De manera cuatrimestral el profesional designado del GIT Gestión del Conocimiento, realizar seguimiento a las actividades establecidas en el Plan de trabajo, para asegurar estrategias que permitan la implementación articulada de los cuatro ejes de la Política de Gestión del Conocimiento, a través del monitoreo de la ejecución de cada una de las  actividades propuestas en el Plan de trabajo; capacitaciones, ejercicios prácticos de herramientas de conceptos, piezas de comunicaciones, mesas de trabajo con la DAFP. En caso de identificar desviaciones en la ejecución del control, se reprograman o se reformulan las actividades.  Evidencias de la ejecución del control: Plan de trabajo, convocatorias, pieza grafica, listado de asistencias.</t>
  </si>
  <si>
    <t xml:space="preserve">Cuatrimestralmente el profesional asignado por la OAP realizará verificación de los usuarios con rol de facilitadores por proceso. Así mismo semestralmente el jefe de la OAP, solicitara la confirmación de los roles asignados a los enlaces para el manejo de documentos en la plataforma ISOLUCION. 
En caso de identificar desviaciones en la ejecución del control, desde la OAP, se procederá a la actualización del rol.  De la ejecución de los controles se generará la siguiente evidencia: comunicaciones internas; aplica memorando y correos electrónicos (cuando aplique) y reporte trimestral de ISOLUCION con roles asignados por usuarios.
</t>
  </si>
  <si>
    <t>Realizar la verificación de las solicitudes de modificación a los PAI en la vigencia, frente   a lo defindo en los programas y proyectos del área funcional solicitante.</t>
  </si>
  <si>
    <t xml:space="preserve">1. Realizar alertas para el reporte oportuno de la información de los planes, programas y proyectos. </t>
  </si>
  <si>
    <t xml:space="preserve">2. Revisión y actualización de documentos asociados al GIT de Seguimiento
</t>
  </si>
  <si>
    <t>1. Generar acompañamiento a los enlaces de políticas del MIPG que presenten desempeño bajo</t>
  </si>
  <si>
    <t xml:space="preserve"> Generar informe de los resultados de medición de desempeño Institucional vigencia 2024. </t>
  </si>
  <si>
    <t xml:space="preserve">Semestralmente generar TIPS de las funciones y roles en ISOLUCION para el tratamiento de documentos </t>
  </si>
  <si>
    <t xml:space="preserve">Documentos en el sistema de Gestión. Elaborar Plan de implementación de la Política de Gestión del Conocimiento y la innovación. </t>
  </si>
  <si>
    <t>Se reporta que "De acuerdo con mesa de trabajos del 15 y 23 de  abril. El riesgo queda suspendido", no obstante, considerando las causas inmediata y raíz identificadas, el proceso debe evaluar la materialización del riesgo, puesto que, estas posiblemente están materializandose con la falta de planeación y puesta en marcha del GIT Gestión del Conocimiento, sumado a que este es un eje del MIPG. En adición, la política ni el procedimiento de Riesgos establecen la posibilidad de suspender un riesgo.
No registra fecha de monitoreo de la primera línea de defensa, ni medición de indicadores.</t>
  </si>
  <si>
    <t xml:space="preserve">Se evidencia seguimiento de primer y segunda línea de defensa, cuenta con evidencias de la ejecución de Controles y del Plan de Tratamiento.
La fecha de monitoreo de la segunda línea es anterior a la de la primera línea de defensa, lo cual no es posible, ya que el monitoreo se realiza sobre el reporte de esta última.  </t>
  </si>
  <si>
    <t xml:space="preserve">Se evidencia seguimiento de primer y segunda línea de defensa, cuenta con evidencias de la ejecución de Controles y del Plan de Tratamiento, excepto la acción 2 que tiene ejecución en segundo y tercer cuatrimestre.
No registra fecha de monitoreo de la primera línea de defensa. </t>
  </si>
  <si>
    <t>Se evidencia seguimiento de primer y segunda línea de defensa, cuenta con evidencias de la ejecución de Controles. Del Plan de Tratamiento, aunque anexa evidencias de inicio de algunas acciones, no se ha iniciado ninguna y se encuentran previstas para segundo y tercer cuatrimestre.
No registra fecha de monitoreo de la primera línea de defensa.</t>
  </si>
  <si>
    <t xml:space="preserve">Posibilidad de la afectación reputacional por inoportunidad en la difusión de las notas de prensa debido a inconsistencias evidenciadas en la notas de prensa.
</t>
  </si>
  <si>
    <t xml:space="preserve">Posibilidad de afectación reputacional y económica por falta de un repositorio de información debido a la deficiencia del almacenamiento de la información. </t>
  </si>
  <si>
    <t xml:space="preserve">La redacción del riesgo no refiere afectación de “integridad”, “confidencialidad” o “disponibilidad”, como tampoco el activo afectado pues se define "información", es necesario detallar el activo que se vería afectado (Por ejemplo: base de datos, documentación institucional, planes de mejora, etc). 
Se evidencia seguimiento de primer y segunda línea de defensa, cuenta con evidencias de la ejecución de Controles. El plan de tratamiento está previsto para el primer semestre
Nota: la carpeta se presentó vacia, no obstante, de acuerdo con los radicados relacionados en el monitoreo de la primera línea se realizó validación en GESDOC, se requiere en los próximos monitoreos aportar la evidencia en la carpeta respectiva.
No registra fecha de monitoreo de la primera línea de defensa. </t>
  </si>
  <si>
    <t xml:space="preserve">El profesional asignado corroborá que la información que se publica en las notas de prensa estén alineadas con las directrices del GIT Comunicaciones, a través de la verificación del contenido registrado de las notas de prensa en el formato GC-FR-008. En caso de desviación del control se devolverá la nota de prensa al profesional para su ajuste inmediato. De la ejecución del control se generará la siguiente evidencia: Control Notas de Prensa, registradas en el periodo.  
Frecuencia: Cuatrimestral </t>
  </si>
  <si>
    <t xml:space="preserve">El Profesional asignado verificará el cargue de los productos audiovisuales finales en el repositorio de SharePoint, de acuerdo con las directrices del coordinador (a) se carga la información final en el repositorio de SharePoint. En caso de desviación del control se solicita a los responsables el cargue de la información de forma inmediata. De la ejecución del control se genera la siguiente evidencia: tabla de excel y correos electrónicos  (en caso de aplicar).
Frecuencial: Cuatrimestral </t>
  </si>
  <si>
    <t xml:space="preserve">Socializar la Política Editorial, los Procedimientos y los formatos asociados con los integrantes del GIT Comunicaciones, dos veces al año. </t>
  </si>
  <si>
    <t>El control no tiene una periodicidad definida. Se requiere actualizar líder del proceso ya que refiere un exfuncionario de la entidad. 
Se evidencia seguimiento y comentarios que derivan en actualización del mapa de riesgos, no obstante el reporte a la OCI no se adjuntó la versión actualizada, por lo que es importante que en futuros reportes se anexe a fin de validar los riesgos, sus controles y plan de tratamiento en su última versión, evitando realizar observaciones que ya hayan sido subsanadas. 
Se evidencia seguimiento de primer y segunda línea de defensa, cuenta con evidencias de la ejecución de Controles. El plan de tratamiento está previsto para el segundo y tercer cuatrimestre</t>
  </si>
  <si>
    <t xml:space="preserve">La redacción del riesgo no refiere afectación de “integridad”, “confidencialidad” o “disponibilidad”, como tampoco el activo afectado (Por ejemplo: base de datos, documentación institucional, planes de mejora, etc), hace referencia a una necesidad institucional, como lo es un repositorio de información  pero no detalla el riesgo, por ejemplo: falta de disponibilidad o pérdida de información, ni el activo afectado: ejemplo: archivo fuente, base de datos, etc. El control no tiene una periodicidad definida. 
Se evidencia seguimiento y comentarios que derivan en actualización del mapa de riesgos, no obstante el reporte a la OCI no se adjuntó la versión actualizada, por lo que es importante que en futuros reportes se anexe a fin de validar los riesgos, sus controles y plan de tratamiento en su última versión, evitando realizar observaciones que ya hayan sido subsanadas. 
Se evidencia seguimiento de primer y segunda línea de defensa, cuenta con evidencias de la ejecución de Controles. El plan de tratamiento está previsto para el segundo y tercer cuatrimestre.  Se requiere actualizar líder del proceso ya que refiere un exfuncionario de la entidad. </t>
  </si>
  <si>
    <t>Posibilidad de afectación Reputacional por  fallas en la articulación entra e intersectorial, que generen discontinuidad en los procesos de política pública, específicamente en su implementación , seguimiento y evaluación.</t>
  </si>
  <si>
    <t>Posibilidad de afectación Reputacional por fallas en articulación sectorial y al interior de la entidad que genere incumplimiento  a la normatividad, por la no aplicación de modelos de políticas públicas.</t>
  </si>
  <si>
    <t>Sin Medición</t>
  </si>
  <si>
    <t>Trimestralmente ,la Viceministra del Deporte, debe verificar que los planes, programas y proyectos estén articulados con los modelos de planeación al largo, mediano y corto plazo, por medio del manual de formulación, adopción, implementación y evaluación de políticas públicas. En caso de identificar desviaciones en la ejecución del control, solicita una mesa trabajo con los encargados de la formulación de planes, programas y proyectos, con el fin de acompañar y hacer los ajustes que se requieran. De la ejecución de los controles se generará la siguiente evidencia: Manual de formulación, adopción, implementación y evaluación de política  pública, así como actas y/o videos de las mesas de trabajo.</t>
  </si>
  <si>
    <t>Anualmente ,la Viceministra del Deporte, debe validar que existen los recursos para el seguimiento y fortalecimiento de los procesos en política pública de la Entidad, por medio de su proyecto de inversión donde se establezcan los recursos necesarios para garantizar el seguimiento y el direccionamiento estratégico a los proyectos de la Entidad. En caso de identificar desviaciones en la ejecución del control, el Viceministerio con el apoyo de la Oficina Asesora de Planeación definirán las estrategias más eficientes en política pública partiendo del recurso disponible . De la ejecución de los controles se generará la siguiente evidencia: Actas de reunión, modificaciones al plan de acción y modificaciones al plan de adquisiciones</t>
  </si>
  <si>
    <t>Cada vez que se requiera (de acuerdo a las solicitudes allegadas al Viceministerio), la Viceministra del Deporte, debe verificar el cumplimiento de los requerimientos de formulación, ejecución y evaluación de las políticas públicas, a través de la aprobación de la apertura de los procesos de formulación de alguna política pública . En caso de identificar desviaciones en la ejecución del control, el área encargada debe realizar las modificaciones que se soliciten para que se apruebe su proceso de política pública. De la ejecución de los controles se generará la siguiente evidencia: Actas de reunión, evidencia virtual y documentos de GESDOC</t>
  </si>
  <si>
    <t>Permanentemente, la Viceministra del Deporte y la Coordinadora del GIT de comunicaciones, debe revisar el cumplimiento de la estrategia de comunicación con la ciudadanía en asuntos referentes a las políticas públicas de la entidad y el SND, a través de la realización de mesas de trabajo para verificar la implementación de las acciones y el cumplimiento del esquema de comunicaciones . En caso de identificar desviaciones en la ejecución del control, se formula un plan de choque. De la ejecución de los controles se generará la siguiente evidencia: Actas de reunión, evidencia virtual, piezas comunicativas emitidas, estrategia de comunicaciones, eventos, registro fotográfico, registro en redes sociales, boletines de prensa.</t>
  </si>
  <si>
    <t>Cada vez que se requiera (de acuerdo a las solicitudes allegadas al Viceministerio) ,la Viceministra del Deporte y Directores Técnicos, debe verificar que existen estrategias y acciones de articulación entre los Entes Territoriales y el Ministerio del Deporte para la ejecución conjunta de la política pública, a través de mesas de trabajo focalizadas y revisión documental. En caso de identificar desviaciones en la ejecución del control, se realizarán mesas de trabajo que permitan estructurar una estrategia de articulación. De la ejecución de los controles se generará la siguiente evidencia: Actas de reunión, evidencia virtual y documentos de GESDOC.</t>
  </si>
  <si>
    <t>Cada vez que se requiera (de acuerdo a las solicitudes allegadas al Viceministerio),la Viceministra del Deporte y Directores Técnicos, debe validar el cumplimiento de los lineamientos de circulación y gestión de información y conocimiento para el SND, a través de un esquema de seguimiento a metas e indicadores de la política. En caso de identificar desviaciones en la ejecución del control, solicita a la Oficina Asesora de Planeación la elaboración de un plan de choque para el cumplimiento de los lineamientos. De la ejecución de los controles se generará la siguiente evidencia: Actas de reunión, evidencia virtual y documentos relacionados.</t>
  </si>
  <si>
    <t>Semestralmente, ,la Viceministra del Deporte y Directores Técnicos, debe evaluar los procesos, planes y políticas de sus areas misionales  para identificar cumplimiento de los compromisos en el marco de los acuerdos de gestion   En caso de identificar desviaciones en la ejecución del control, realiza requerimiento a la Oficina de Control Interno y  Directores Técnicos para que se realice un seguimiento especializado. De la ejecución de los controles se generará la siguiente evidencia: Actas de reunión, evidencia virtual y documentos relacionados</t>
  </si>
  <si>
    <t>Semestralmente, la Viceministra del Deporte y Directores Técnicos, deben verificar los resultados del cumplimiento de sus actividades, a través de evaluaciones periódicas de la gestión (EDL). En caso de identificar desviaciones en la ejecución del control, solicita a los Directores Técnicos la formulación de un plan de choque que permita cumplir las objetivos y actividades. De la ejecución de los controles se generará la siguiente evidencia: Actas de reunión, evidencia virtual y documentos relacionados</t>
  </si>
  <si>
    <t xml:space="preserve">1. Documentar como control, el Manual de formulación, adopción, implementación y evaluación de políticas  públicas y documentos requeridos. 
2. Socializar el Manual de formulación, adopción, implementación y evaluación de políticas  públicas y documentos requeridos para identificar y fortalecer los controles al interior del proceso. </t>
  </si>
  <si>
    <t>1.  Asignar recursos de acuerdo a las necesidades para el tema de políticas públicas, para la siguiente vigencia.
2.  Realizar reuniones de presupuesto y planeación estratégica, al final y al inicio de cada vigencia.
3. Realizar mesas de trabajo con actores de la Política Pública, para recopilar las necesidades en materia de formulación de Políticas Públicas.</t>
  </si>
  <si>
    <t>1. Realizar estrategias de difusión, de las iniciativas de política pública del sector del deporte y la recreación.</t>
  </si>
  <si>
    <t>1. Realizar mesas de trabajo y seguimiento a los procesos de articulación territorial.</t>
  </si>
  <si>
    <t>1. Firma de los acuerdos de gestion con cada director tecnico.
2. Formato de Seguimiento a los acuerdos firmados por el Viceministerio y directores técnicos 
3. Evaluación de desempeño de acuerdo a los acuerdos de gestión</t>
  </si>
  <si>
    <t>1. Concertar compromisos  laborales para la evaluación del desempeño laboral EDL.
2. Realizar evaluación de Desempeño Laboral del segundo semestre del 2021.</t>
  </si>
  <si>
    <t>La redacción del riesgo no guarda la estructura definida (Qué (impacto) + Cómo (causa inmediata) + Porque (causa raiz))
Se evidencia seguimiento y comentarios que derivan en actualización del mapa de riesgos, no obstante el reporte a la OCI no se adjuntó la versión actualizada, por lo que es importante que en futuros reportes se anexe a fin de validar los riesgos, sus controles y plan de tratamiento en su última versión, evitando realizar observaciones que ya hayan sido subsanadas. 
Se observa seguimiento de primer y segunda línea de defensa, no obstante la evidencia del R2, los controles 1 y 2 no presentan evidencias, y la evidencia del control 3 no tiene relación con la planteada.
 En las demás acciones no se cuenta con evidencia o la evidencia no guarda relación con lo planteado.
No se diligenció el formato de seguimiento  Indicadores, Claves del Riesgo y Desempeño del Control, aunque diligenció la casilla en la matriz de seguimiento no es posible establecer como se realizó la medición ni la fuente de información de la medición.</t>
  </si>
  <si>
    <t>La redacción del riesgo no guarda la estructura definida (Qué (impacto) + Cómo (causa inmediata) + Porque (causa raiz))
Se evidencia seguimiento y comentarios que derivan en actualización del mapa de riesgos, no obstante el reporte a la OCI no se adjuntó la versión actualizada, por lo que es importante que en futuros reportes se anexe a fin de validar los riesgos, sus controles y plan de tratamiento en su última versión, evitando realizar observaciones que ya hayan sido subsanadas. 
Se observa seguimiento de primer y segunda línea de defensa, no obstante la evidencia  del R1-Control 2 y Control 3 no guarda relación con la planteada, los controles 4 y 5 no presentan evidencias. 
Solo se cuenta con evidencia de la acción 2, numeral 2, del R1, actas de comité directivo. En las demás acciones no se cuenta con evidencia o la evidencia no guarda relación con lo planteado.
No se diligenció el formato de seguimiento  Indicadores, Claves del Riesgo y Desempeño del Control, aunque diligenció la casilla en la matriz de seguimiento no es posible establecer como se realizó la medición ni la fuente de información de la medición.</t>
  </si>
  <si>
    <t>Posibilidad de afectación reputacional por falta de cargue de los documentos bajo la responsabilidad de profesionales  (funcionarios y contratistas) en las plataformas tecnologicas dispuestas por la entidad para el control y salvaguarda de la Información, debido a la falta de almacenamiento de la información  de los activos de seguridad digital con nivel de criticidad alta y debilidad en la asignación de responsables para la custodia y acceso a la información correspondiente al proceso de altos logros.</t>
  </si>
  <si>
    <t>Posibilidad de afectación económica y reputacional  por la entrega y recepción inoportuna de la información de los programas y servicios de altos logros que impiden tomar decisiones oportunas, debido a la planeación desarticulada con las necesidades de los grupos de valor y la ausencia de acciones estandarizadas para determinar la viabilidad de la atención de imprevistos.</t>
  </si>
  <si>
    <t>No diligenciada</t>
  </si>
  <si>
    <t>Anualmente, el Profesional designado para llevar el seguimiento de los planes de acción de la Dirección de Posicionamiento y Liderazgo Deportivo, debe apoyar la formulación y presentación de los planes de acción de la siguiente vigencia de acuerdo con los lineamientos dados en las mesas de trabajo realizadas con la OAP, teniendo en cuenta que la planeación de oferta de servicios esté alineada con las necesidades de los grupos de valor del proceso de Altos Logros. En caso de identificar desviaciones en la ejecución del control, realizar los ajustes a los Planes de Acción. De la ejecución de los controles se generará la siguiente evidencia: Plan de acción de la vigencia y las solicitudes de ajustes a los planes (si aplica).</t>
  </si>
  <si>
    <t>Mensualmente, el Profesional designado para realizar la programación del PAC de la Dirección de Posicionamiento y Liderazgo Deportivo, debe consolidar la información entregada por los Coordinadores de los GIT y entregarla de manera oportuna al GIT de Financiera para cumplir con la programación de los pagos de los recursos ya comprometidos. En caso de identificar desviaciones en la ejecución del control, comunicar al Coordinador que se debe ajustar la programación proyectada. De la ejecución de los controles se generará la siguiente evidencia: Correos electrónicos enviados a FInanciera con el PAC final consolidado</t>
  </si>
  <si>
    <t xml:space="preserve">Cada vez que se requiera, los Metodólogos y personal de apoyo psicosocial deben actualizar las bases de datos de eventos deportivos conforme a las responsabilidades de acuerdo al rol asignado en el proceso. En caso de identificar desviaciones en la ejecución del control, notificar la restricción del acceso para consulta o manipulación de la información. De la ejecución de los controles se generará la siguiente evidencia: archivo actualizado de eventos deportivos Metodologos.
Frecuencia: cuatrimestral </t>
  </si>
  <si>
    <t xml:space="preserve">Cada vez que se requiera, los Metodólogos  y personal de apoyo psicosocial  deben verificar que la persona solicitante de acceso a la información cumpla con los perfiles y responsabilidades para el manejo y/o gestión de la misma, mediante análisis de responsabilidades de cada usuario de la información. En caso de identificar desviaciones en la ejecución del control, notificar el rechazo del acceso para consulta o manipulación de la información. De la ejecución de los controles se generará la siguiente evidencia: listado de verificación de perfiles de usuarios de la información.
Frecuencia: cuatrimestral </t>
  </si>
  <si>
    <t xml:space="preserve">Cada vez que se requiera, los Metodólogos  y personal de apoyo psicosocial deben verificar que los servidores públicos responsables de los activos de información realicen las copias de seguridad en el lugar definido (aplicativo Share point u otro) según se estableció en la Matriz de activos de información de la Dirección. En caso de identificar desviaciones en la ejecución del control, notificar al supervisor del contrato el no cumplimiento en la ejecución del control. De la ejecución de los controles se generará la siguiente evidencia: Carpeta Digital SharePoint con copias de respaldo.
Frecuencia: cuatrimestral </t>
  </si>
  <si>
    <t>En presencia de perdida de información se activa la copia de respaldo para restaurar los datos perdidos de la base de datos de eventos deportivos.</t>
  </si>
  <si>
    <t>Formulación y elaboración de ajustes en el Plan de acción (si se identifica la necesidad de realizar cambios)</t>
  </si>
  <si>
    <t xml:space="preserve">Se evidencia seguimiento de primer y segunda línea de defensa, cuenta con evidencias de la ejecución de Controles, no obstante la denominación de la carpeta se remitió como "Acc" que corresponde a "Acciones" conforme las instrucciones de la OAP por lo que es necesario guardar la correspondencia de los nombres a fin de evitar errores en la evaluación que realiza la segunda y tercera línea de defensa, toda vez que podría entenderse que no se entregaron evidencias de los controles, sino del Plan de Tratamiento. 
No se tienen evidencias del Plan de Tratamiento toda vez que las acciones se dejaron definidas pero condicionadas a la necesidad de llegar a ser requerido. 
No se cuenta con medición de indicadores, a pesar que el formato diligenciado por la primera línea señala "Ver monitoreo en documento de trabajo" este solo contiene la medición de indicadores del riesgo de corrupción. </t>
  </si>
  <si>
    <t xml:space="preserve">La redacción del riesgo no refiere afectación de “integridad”, “confidencialidad” o “disponibilidad”, como tampoco el activo afectado (Por ejemplo: base de datos, documentación institucional, archivo de gestión), hace referencia a una necesidad institucional, como lo es un repositorio de información  pero no detalla el riesgo, por ejemplo: falta de disponibilidad o pérdida de información, ni el activo afectado: ejemplo: archivo fuente, base de datos, etc. 
Se evidencia seguimiento de primer y segunda línea de defensa, cuenta con evidencias de la ejecución de Controles, no obstante la denominación de la carpeta se remitió como "Acc" que corresponde a "Acciones" conforme las instrucciones de la OAP por lo que es necesario guardar la correspondencia de los nombres a fin de evitar errores en la evaluación que realiza la segunda y tercera línea de defensa, toda vez que podría entenderse que no se entregaron evidencias de los controles, sino del Plan de Tratamiento. 
No se tienen evidencias del Plan de Tratamiento toda vez que las acciones se dejaron definidas pero condicionadas a la necesidad de llegar a ser requerido. 
No se cuenta con medición de indicadores, a pesar que el formato diligenciado por la primera línea señala "Ver monitoreo en documento de trabajo" este solo contiene la medición de indicadores del riesgo de corrupción. 
De la columna "Responsable" el riesgo parece estar enfocado en el GIT Desarrollo Psicosocial, no obstante toda la Dirección cuenta con activos de información, por lo que es necesario un ejercicio realizado por el proceso en su conjunto en el que se identifiquen de manera completa los posibles riesgos de seguridad digital y se definan controles y plan de tratamiento que permitan su adecuada gestión. </t>
  </si>
  <si>
    <t>Posibilidad de afectación reputacional por   Falta de personal de planta en los procedimientos de inspección y vigilancia, falta de sistemas de información; ausencia de tecnologia. debido a Falta de personal capacitado, herramientas adecuedas o protocolos de supervision establecidos.</t>
  </si>
  <si>
    <t>Posibilidad de afectación reputacional por falta de protección en el manejo de información sensible, de todos los tramites y radicados que se encuentran disponible para consulta de cualquier colaborador del Ministerio del Deporte en el sistema de gestión documental GESDOC, debido a Sistemas de información desactualizado  y  sin controles de restricción de acuerdo a los perfiles</t>
  </si>
  <si>
    <t>Mensualmente, el coordinador GIT responsable, reorganiza las tareas de de acuerdo con las cargas laborales del personal existente, priorizando las actividades según su nivel de criticidad en cumplimiento de los procedimientos de la Dirección. En caso de desviación, el coordinador informará al Director, especificando las actividades pendientes y el número de trámites por ejecutar, así como la cantidad de personal disponible, con el fin de apoyar la toma de decisiones. De la ejecución del control, se genera la siguiente evidencia: informe mensual de gestión, correos electrónicos (cuando aplique)</t>
  </si>
  <si>
    <t>Semestralmente, el Coordinador del GIT responsable, verifica la información almacenada en las bases de datos de los procesos administrativos sancionatorios con vencimientos próximos.  Cada coordinador, junto con el gestor documental, revisa las bases de datos para elaborar el plan de descongestion, priorizando los expedientes que están a punto de vencer. En caso de detectarse una desviación del proceso sancionatorio se tramitará de manera perentoria. De la ejecución del control, se generarán las siguientes evidencias: la base de datos actualizada y los correos electrónicos (cuando aplique).</t>
  </si>
  <si>
    <t>Mensualmente el gestor documental, realizar control en el acceso a la información que reposa en el SharePoint, basado en roles asignados. Los permisos de cada usuario se asignan de acuerdo con su perfil y rol por cada Grupo Interno de Trabajo, asegurando que los usuarios solo puedan acceder a la información relevante para su trabajo, evitando accesos no autorizados a información que no les correspondan.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t>
  </si>
  <si>
    <t>Cada vez que se requiera, los profesionales de cada GIT se encargan de actualizar y/o alimentar las bases de datos según su competencia y autorización para modificar el contenido en SharePoint. Esta acción se realiza cuando se recibe nueva información sobre los procedimientos de la Dirección. En caso de identificarse una desviación en el control, el coordinador deberá solicitar la actualización de la información. La evidencia de la ejecución del control se respaldará con las bases de datos actualizadas y, correos electrónicos relacionados (cuando aplique).</t>
  </si>
  <si>
    <t xml:space="preserve"> Socializar los documentos asociados al procesoIVC, que se encuentra en ISDLUCION. a los profesionales de la Dirección de Inspección, Vigilancia y Control </t>
  </si>
  <si>
    <t xml:space="preserve">Mensual realizar retroalimentación del estado y avance de los procesos en cursos en cada GIT. </t>
  </si>
  <si>
    <t xml:space="preserve">Mensual realizar revisión del contenido de las bases de datos, para verificar la actualización de la información </t>
  </si>
  <si>
    <t xml:space="preserve">Solictar al GIT; TIC/GIT:Gestión Administrativa, controles para restringir el acceso a información confidencial de procesos de la Dirección de Inspección, Vigilancia y Control  </t>
  </si>
  <si>
    <t>Se recuerda a la segunda línea la importancia de diligenciar el seguimiento en el formato establecido DE- FR -002, evitando diligenciar en este "Como resultado de la revisión se reportó al proceso la respectiva retroalimentación para subsanar y mejorar el seguimiento. Ver carpeta de SharePoint RETROALIMENTACION POR PROCESOS  la retroalimentación al proceso IVC. Recomendaciones: Realizar revisión integral de las observaciones realizadas"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La redacción del riesgo no refiere afectación de “integridad”, “confidencialidad” o “disponibilidad”, como tampoco el activo afectado (Por ejemplo: base de datos, documentación institucional, archivo de gestión), hace referencia a una necesidad institucional, como lo es un repositorio de información  pero no detalla el riesgo, por ejemplo: falta de disponibilidad o pérdida de información, ni el activo afectado: ejemplo: archivo fuente, base de datos, etc. 
No se evidencia seguimiento de la primera línea de defensa, quien no anexó evidencias de los controles, plan de tratamiento e indicadores, como tampoco diligenció el formato DE-FR-002</t>
  </si>
  <si>
    <t>Se recuerda a la segunda línea la importancia de diligenciar el seguimiento en el formato establecido DE- FR -002, evitando diligenciar en este "Como resultado de la revisión se reportó al proceso la respectiva retroalimentación para subsanar y mejorar el seguimiento. Ver carpeta de SharePoint RETROALIMENTACION POR PROCESOS  la retroalimentación al proceso IVC. Recomendaciones: Realizar revisión integral de las observaciones realizadas"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No reporta fecha de monitoreo de la primera línea de defensa. El reporte de indicadores no contiene la medición cuantitativa. 
Se evidencia seguimiento de primer y segunda línea de defensa, cuenta con evidencias de la ejecución de Control 2, no hay evidencias e la ejecución del control 3. En cuanto a la ejecución del Plan de Tratamiento no se cuenta con evidencias que correspondan con las acciones planteadas en la periodicidad descrita, es importante la evidencia que se aporte corresponda con la planteada por el proceso, ya que, por ejemplo, a pesar de adjuntar documentos para soportar las acciones 1 y 2 del riesgo 2 no guardan relación con la acción que se planteó. A su vez, en el caso que se planteen listas de asistencia como evidencia es importante que el asunto a tratar del listado corresponda con el de la acción prevista evitando nombres genéricos.</t>
  </si>
  <si>
    <t xml:space="preserve">Posibilidad de afectación económica y reputacional por las demoras en el inicio de la ejecución de los programas a desarrollar en los convenios interdministrativos o contratos debido a la entrega incompleta y/o inoportuna de la documentación precontractactual en el marco de los convenios y/o contratos </t>
  </si>
  <si>
    <t>Posibilidad reputacional por la pérdida o modificacion de la información contenida en las bases de datos  relacionados con el proceso, afectando la integridad d ela información debido a la falta de seguimiento a la informacion producida por la Direccion de Fomento y Desarrollo por parte de funcionarios y contratistas</t>
  </si>
  <si>
    <t>Para el primer trimestre de la vigencia  el y/o los supervisores de los GIT de la Dirección de Fomento y Desarrollo (Actividad Fìsica, Recreaciòn, Deporte Escolar, Deporte Social Comunitario), Inician el proceso de planeacion estrategica de la Direccion de Fomento y Desarrollo desde el mes de Diciembre del anterior , con el fin de iniciar los procesos contractuales en el primer trimestre de la vigencia,  a través del Plan de Acción las prioridades a ejecutar en la vigencia siguientes. En caso de identificar desviaciones en la ejecución del control, notificar al Director de Fomento y Desarrollo la clusula que establece el inicio de los programas, ., para solicitar modificación al PAI. De la ejecución del control se registran las siguientes evidencias: 
1- cronograma de inversión
2- Proyecto de PAI</t>
  </si>
  <si>
    <t xml:space="preserve">Cada vez que se requiera, el y/o los supervisores de los GIT de la Dirección de Fomento y Desarrollo (Actividad Fìsica, Recreaciòn, Deporte Escolar, Deporte Social Comunitario), deben revisar y verificar el cronograma de inicio de las actividades, De acuerdo con un cronograma de actividades aceptado por el ministerio del deporte En caso de identificar desviaciones en la ejecución del control, notificar al Director de Fomento y Desarrollo las dificultades presentadas por el ente ejecutor y establecer un plan de trabajo que permita subsanar la situacion. De la ejecución del control se genera las siguientes evidencias: 
1. minuta del contrato
2- cronograma de actividades
3- Oficio al operador (cuando aplique)
Frecuencia: Cuattrimestral </t>
  </si>
  <si>
    <t xml:space="preserve">Cada vez que se requiera, el y/o los supervisores de los GIT de la Dirección de Fomento y Desarrollo (Actividad Fìsica, Recreaciòn, Deporte Escolar, Deporte Social Comunitario), verifica que la información generada de los contratos, convenios y/o contratos interadministrativos,  sean cargadas en las carpetas habilitada en el sharePoint. Solicita el cargue de las evidencias en cada una de las carpetas correpondientes para generar el cumplimiento de los contratistas. En caso de identificar desviación del control, el supervisor mediante correo electronico solicita el cargue el cargue de la información. De la ejecución del control se genera la siguiente evidencia: 
1- pantallazos del sharepoint
2- correos electronicos (cuando aplique) 
Frecuencia: Cuatrimestral </t>
  </si>
  <si>
    <t xml:space="preserve">Generar alertas preventivas a los operadores, frente al cumplimiento y avance de acuerdo con el cronograma </t>
  </si>
  <si>
    <t xml:space="preserve">Generar un backup de la información producida en el periodo de ejecución del contrato de prestación de servicios y entregado al supervisor. </t>
  </si>
  <si>
    <t xml:space="preserve">No se evidencia ejecución del plan de tratamiento ni de los controles, de los cuales tampoco se aportó evidencias. Aunque se diligenció el archivo de indicadores no cuenta con medición cuantitativa. 
No se tiene fecha de seguimiento de la segunda línea. Además, se recuerda a la segunda línea la importancia de diligenciar el seguimiento en el formato establecido DE- FR -002, evitando diligenciar en este "Ver carpeta de SharePoint"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t>
  </si>
  <si>
    <t xml:space="preserve">La redacción del riesgo no refiere afectación de “integridad”, “confidencialidad” o “disponibilidad”, como tampoco el activo afectado (Por ejemplo: base de datos, documentación institucional, archivo de gestión), ni el activo afectado: ejemplo: archivo fuente, base de datos, etc. 
No se evidencia ejecución del plan de tratamiento ni de los controles, de los cuales tampoco se aportó evidencias. Aunque se diligenció el archivo de indicadores no cuenta con medición cuantitativa. 
No se tiene fecha de seguimiento de la segunda línea. Además, se recuerda a la segunda línea la importancia de diligenciar el seguimiento en el formato establecido DE- FR -002, evitando diligenciar en este "Ver carpeta de SharePoint"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t>
  </si>
  <si>
    <t>Posibilidad de afectación reputacional, por incumplir los tiempos planificados para la revision y seguimiento de los proyectos viabilizados, debido, a la entrega inoportuna de la información o reporte equivocado de los avances  de cada una de las regiones  afectando la etapa de seguimiento</t>
  </si>
  <si>
    <t>Posibilidad de afectación reputacional por falta de organizacion de la informacion que se recibe de los entes territoriales para la viabilizacion de los proyectos, debido a deficiencia de  controles para asegurar la integridad de la informacion en los puntos de uso definidos por el proceso</t>
  </si>
  <si>
    <t>Fecha de Aprobación</t>
  </si>
  <si>
    <t>Mensualmente, el Coordinador GIT de Infraestructura  o quien haga sus veces verifica los tiempos de entrega de la información de acuerdo con el cronograma de trabajo, asi como tambien de los lineamientos establecidos por cada una de las regiones de conformidad con el  plan establecido por la Direccion DRHSND.De acuerdo con el cronograma establecido por el GIT de Infraestructura, se solicita el estado del seguimiento a los contratos y convenios. En caso de identificar desviaciones en la ejecución del control, se enviarán notificaciones por correo electrónico al profesional responsable, alertando sobre los tiempos y fechas programadas. De la ejecución del control, se generará la siguiente evidencia:
Documento de seguimiento del GIT de Infraestructura.
Correo electrónico de notificación.</t>
  </si>
  <si>
    <t>De manera mensual, el profesional designado como líder de región verifica el cargue de la información en el punto de uso definido (SharePoint) por parte de los integrantes del equipo de trabajo responsables de atender a los entes territoriales, asegurando la integridad de la información.
Cada líder regional, una vez que los entes territoriales solicitan la viabilidad de los proyectos, realiza la asignación del profesional responsable de cada proyecto y se asegura de la creación de la carpeta correspondiente en el lugar designado para tal fin. En caso de identificar desviaciones en la ejecución del control, solicitará al profesional designado como líder de región que realice el cargue de la información.
Como evidencia de la ejecución del control, se generará la siguiente evidencia:
1.	Registro en Excel de los proyectos asignados.
2.	Verificación del cargue de la información (pantallazo, correos electrónicos).</t>
  </si>
  <si>
    <t>Socializar los  reportes de seguimiento de las regiones</t>
  </si>
  <si>
    <t>1. Solicitud de reportes mensuales del estado de los proyectos</t>
  </si>
  <si>
    <t>2. Solicitar a los profesioanles de apoyo la notificacion de los avances en el cargue de la informacion de acuerdo al avance de cada proyecto</t>
  </si>
  <si>
    <t xml:space="preserve">Se evidencia seguimiento de primer y segunda línea de defensa, se aportaron evidencias de ejecución del control, no obstante se requiere fortalecer que las mismas sean completas conforme lo planteado en el control para poder establecer su cumplimiento. No se cuenta con evidencias del plan de tratamiento toda vez que tiene fecha de inicio en octubre, se recomienda verificar que en el plazo estimado sea posible su desarrollo. 
Se reportó medición de indicadores, no obstante, estos carecen de evidencias. </t>
  </si>
  <si>
    <t xml:space="preserve">La redacción del riesgo no refiere afectación de “integridad”, “confidencialidad” o “disponibilidad”, como tampoco el activo afectado (Por ejemplo: base de datos, documentación institucional, archivo de gestión), hace referencia a una necesidad institucional, como lo es un repositorio de información  pero no detalla el riesgo, por ejemplo: falta de disponibilidad o pérdida de información, ni el activo afectado: ejemplo: archivo fuente, base de datos, etc. 
Se evidencia seguimiento de primer y segunda línea de defensa, se aportaron evidencias de ejecución del control, no obstante se requiere fortalecer que las mismas sean completas conforme lo planteado en el control para poder establecer su cumplimiento. No se cuenta con evidencias del plan de tratamiento toda vez que tiene fecha de inicio en octubre, se recomienda verificar que en el plazo estimado sea posible su desarrollo. 
Se reportó medición de indicadores, no obstante, estos carecen de evidencias. </t>
  </si>
  <si>
    <t>Posibilidad de afectación reputacional por falta de cultura organizacional a nivel institucional y por la inoportunidad en la respuesta a las PQRSD, debido a la falta de posicionamiento del proceso, de cara a los grupos de valor con los que se relaciona la entidad</t>
  </si>
  <si>
    <t>Posibilidad de afectación reputacional por desconocimiento del ejercicio de participacion ciudadana, tanto a nivel interno como externo del Ministerio debido a falta de espacios de aprendizaje en participación ciudadana dirigidos a la ciudadanía.</t>
  </si>
  <si>
    <t xml:space="preserve">Posibilidad de afectación reputacional por pérdida de la integridad de la información, debido a falta de autocontrol para el cargue y actualización en el punto de uso (Sharepoint) dispuesto por el proceso </t>
  </si>
  <si>
    <t>Semestralmente (la) Coordinador(a) del GIT de Servicio Integral al Ciudadano verifica aleatoriamente  el uso acceso y edición (alimentación) de carpetas del Sharepoint de acuerdo con las temáticas asignadas a los integrantes del grupo.   En caso de desviación se solicitará a los responsables que se cargue la información faltante. Como evidencia se generará comunicación al responsable  donde se indique que la  carpetas de sharepoint se encuentra actualizada o se requiere actualizar</t>
  </si>
  <si>
    <t>Mensualmente ,el Profesional del grupo interno de trabajo de Servicio Integral al Ciudadano designado, verificará las peticiones pendientes de respuesta,  mediante monitoreo al trámite de peticiones generando desde GESDOC un reporte de aquellas pendientes de respuesta. 
En caso de identificar desviaciones en la ejecución del control, reportará al jefe de dependencia al que pertenece el funcionario o contratista, informando las peticiones próximas a vencerse que no tienen respuesta. 
De la ejecución de los controles se generará la siguiente evidencia: Memorandos de notificación o documento en excel que consolida la información del número de radicados de envíos.</t>
  </si>
  <si>
    <t>Trimestralmente el coordinador del grupo interno de Servicio Integral al Ciudadano incluirá una proposición sobre el estado de las PQRSD en el  CIGD y remitirá  presentación a la Oficina Asesora de Planeación (secretaría técnica del CIDG) con  un informe ejecutivo que  presenta el estado consolidado y por dependencias  de las PQRSD en el periodo para la toma de decisiones.  En caso de identificar desviaciones en la ejecución del control, se enviará el informe a los jefes de dependencia. De la ejecución de los controles se generará la siguiente evidencia: Agenda del CIGD y presentación.</t>
  </si>
  <si>
    <t>Cada vez que se requiera, el  profesional designado del GIT Servicio Integral al Ciudadano  efectúa seguimiento al cumplimiento de las actividades programadas dentro de la estrategia anual de Participación Ciudadana y solicita el reporte de resultados de los mismos. En caso de identificar desviaciones en la ejecución del control, se enviará comunicación reiterando el envío inmediato de la información. De la ejecución de los controles se generará la siguiente evidencia: Comunicados de seguimiento a la ejecución de la estrategia de participación ciudadana y registro del avance de ejecución de la estrategia en el reporte de seguimiento consolidado</t>
  </si>
  <si>
    <t>En cada vigencia, el profesional designado del grupo interno de Servicio integral al ciudadano implementará el curso virtual de participación ciudadana en la Escuela Virtual del Deporte, para fortalecer el conocimiento y el acceso a la ciudadanía ingresando a la plataforma Escuela Virtual del Deporte - EVD verificando que sus contenidos esten vigentes y solicitando al GIT TICS su activación y divulgación. En caso de desviación, se realizarán las actualización del curso y las solicitudes de activación.  La divulgación se realiza a través de la página web y de las redes sociales.  Evidencia : activación del curso y reporte de la Escuela Virtual del Deporte de participación y finalización del curso</t>
  </si>
  <si>
    <t xml:space="preserve">Realizar segunda versión de campaña interna que busque sensibilizar acerca de la importancia del proceso en el Ministerio y promover la implementación las política de Servicio al Ciudadano </t>
  </si>
  <si>
    <t>Elaborar tres piezas de comunicación interna para fortalecer los ejercicios de participación ciudadana, solicitandole a las dependencias que divulguen con oportunidad sus actividades programadas, a los grupos de valor a los que van dirigidos.</t>
  </si>
  <si>
    <t>Enviar invitación a la base de datos de ciudadanos con que cuenta el GIT Servicio Integral al ciudadano a participar en ejercicios programados.  Tres envío durante el año</t>
  </si>
  <si>
    <t>Realizar mesa de trabajo semestral para socializar y retroalimentar lineamiento interno de cargue de archivos en Sharepoint</t>
  </si>
  <si>
    <t>Tanto el control como el plan de tratamiento son de ejecución semestra, no obstante se evidencia seguimiento para el logro de su cumplimiento por parte de la primera y segunda línea. Se requiere fortalecer la identificación del riesgo ya que si bien contempla pérdida de integridad no detalla de qué "Información" debe recordarse que se debe asociar a activos identificados, así como que las amenazas o vulnerabilidades deben considerar las tablas: Tabla 5. Tabla de amenazas comunes, Tabla 6. Tabla de amenazas dirigida por el hombre y Tabla 7. Tabla de vulnerabilidades comunes de la Guía del DAFP. A su vez, los controles deben considerar lo dispuesto en el listado del documento maestro del modelo de seguridad y privacidad de la información (MSPI).</t>
  </si>
  <si>
    <t xml:space="preserve">Se evidencia seguimiento de primer y segunda línea de defensa. 
Se aportan evidencias de la ejecución de controles mientras que el plan de tratamiento inicia ejecución en mayo. 
Se deben plantear indicadores con periodicidad específica ya que aunque se cuenta con el diligenciamiento del formato en el reporte se detalla cuales no pueden ser medidos por el corte de la información, por lo que es importante definir si son de medición mensual, semestral, etc. </t>
  </si>
  <si>
    <t xml:space="preserve">Se evidencia seguimiento de primer y segunda línea de defensa. 
Se aportan evidencias de la ejecución del control 1 y su plan de tratamiento, mientras el control 2 está pendiente de iniciar ejecución. 
Se deben plantear indicadores con periodicidad específica ya que aunque se cuenta con el diligenciamiento del formato en el reporte se detalla cuales no pueden ser medidos por el corte de la información, por lo que es importante definir si son de medición mensual, semestral, etc. </t>
  </si>
  <si>
    <t>Posibilidad de afectación reputacional de la entidad, por falta de implementación de buenas prácticas establecidas por el GIT TICs, obsolescencia, depreciación y daño irreparable de los servidores y equipos tecnológicos del Centro de Cómputo, indisponibilidad de los servicios tecnológicos, incumplimiento de los acuerdos de nivel de servicio en los casos atendidos por Soporte TICs y sistemas de información y equipos tecnológicos desarticulados con las necesidades y/o arquitectura de TI del Ministerio, debido a falta de aprobación de gastos e inversiones en tecnología necesarias para el funcionamiento del Ministerio, falta de una planta de emergencia para respaldo eléctrico de contingencia, planta de personal insuficiente en el GIT TIC's, recorte del rubro presupuestal asignado para el GIT TIC's y escasa gobernabilidad e influencia de la oficina de TI dentro de la estructura de la entidad.</t>
  </si>
  <si>
    <t>Posibilidad de afectación reputacional de la entidad por uso de aplicaciones no autorizadas para manejar y compartir información de la entidad, falta de buenas prácticas en seguridad de la información, falta de criterios de clasificación para la información pública, sensible y/o reservada y personal insuficiente para monitorear el acceso a servidores y bases de datos debido a aplicaciones que no incluyen mecanismos de resguardo de datos confidenciales, personal insuficiente para seguridad informática en el GIT TIC's y déficit y asignación tardía del rubro presupuestal para el GIT TIC's.</t>
  </si>
  <si>
    <t>Posibilidad de afectación reputacional de la entidad por falta de repuestos o de renovación de los equipos de almacenamiento de datos, insuficiente energía de suplencia para preservar la integridad de datos de los dispositivos de almacenamiento, falta de equipos y medios para generar copias de respaldo diarias de archivos y servidores y personal insuficiente para monitorear el acceso a servidores y bases de datos debido a falta de aprobación de gastos e inversiones en tecnología necesarias para el funcionamiento del Ministerio, obsolescencia tecnológica y fin del soporte técnico para los equipos de almacenamiento de datos del Centro de Cómputo, personal insuficiente para seguridad informática en el GIT TIC's y déficit y asignación tardía del rubro presupuestal para el GIT TIC's.</t>
  </si>
  <si>
    <t>Posibilidad de afectación económica y reputacional de la entidad por falta de sensibilización de los usuarios internos en políticas de seguridad y buenas prácticas para prevenir la sustracción de contraseñas, personal insuficiente para monitorear el acceso no autorizado a servidores y bases de datos y para realizar el parchado y mitigación de vulnerabilidades y demora en asignación presupuestal al GIT TIC's para implementar los planes de contingencia y recuperación ante desastres establecidos en los planes de seguridad digital debido a falta de aprobación de gastos e inversiones en tecnología necesarias para el funcionamiento del Ministerio, personal insuficiente para implementar y garantizar la seguridad informática a cargo del GIT TIC's y déficit y asignación tardía del rubro presupuestal para el GIT TIC's.</t>
  </si>
  <si>
    <t>Semestralmente, el Coordinador del GIT TIC's  debe verificar el inventario de equipos del centro de cómputo y su depreciación , y determinar a través del registro en el sistema de inventario de la entidad en coordinación con el área de Almacén la necesidad de reemplazo tecnológico.  En caso de desviación en la ejecución del control, se consultará la bitácora: GT-FR-011 Bitácora Registro de Servidores, formatos guardados en la carpeta de ejecución compartida en Sharepoint.  Evidencias: Reporte del área de Almacén, Bitácora de Servidores (cuando aplique).</t>
  </si>
  <si>
    <t>Cada vez que se requiera, el Coordinador del GIT TIC's  debe validar las cargas de trabajo del área de TIC's para determinar las necesidades de personal de planta o contratistas; , en el marco del ejercicio de análisis de cargas para la reestructuración del Ministerio determinar los perfiles y cantidad de colaboradores requeridos para el cumplimiento de las funciones del GIT TIC's.  En caso de desviación en la ejecución del control, realizar el ajuste al estudio de cargas realizado.  Evidencias: Matriz de propuesta de estudio de cargas de trabajo del GIT TIC's; correos y memorandos (cuando aplique).</t>
  </si>
  <si>
    <t>Anualmente, el Coordinador del GIT TIC's  debe elaborar el anteproyecto de inversión de las necesidades tecnológicas para el periodo 2024-2027 y el presupuesto del PETI del GIT TIC's; , de acuerdo con las necesidades del área y de las dependencias, con los lineamientos de MinTIC en cuanto a proyectos de Transformación Digital y con los resultados del FURAG.  En caso de desviación en la ejecución del control, se realizan ajustes mensuales al proyecto de presupuesto.  Evidencias: Anteproyecto de presupuesto validado por la OAP.</t>
  </si>
  <si>
    <t>Cada vez que se requiera, el líder de ciberseguridad del GIT TIC's  debe verificar que los aplicativos utilizados por Mindeporte cumplan con los estándares de seguridad de la información  , y solicitar el bloqueo de aplicativos inseguros no autorizados.  En caso de desviación en la ejecución del control, ordenará efectuar escaneo manual de vulnerabilidades de los equipos o sistemas afectados. De la ejecución de los controles se generará la siguiente evidencia: Formato GT-FR-016-Bitácora de Incidentes de Seguridad de la Información y reportes de actividades de la plataforma de ciberseguridad de la entidad, guardados en la carpeta de ejecución compartida en Sharepoint.</t>
  </si>
  <si>
    <t>Cada vez que se requiera, el Coordinador del GIT TIC's  debe validar las cargas de trabajo del área de TIC's para determinar las necesidades de personal de planta o contratistas; , en el marco del ejercicio de análisis de cargas para la reestructuración del Ministerio se determinan los perfiles y cantidad de colaboradores requeridos para el cumplimiento de las funciones del GIT TIC's.  En caso de desviación en la ejecución del control, se realizará ajuste al estudio de cargas realizado.  Evidencias: Matriz de propuesta de estudio de cargas de trabajo del GIT TIC's; correos y memorandos (cuando aplique).</t>
  </si>
  <si>
    <t>Activar el protocolo definido en el Plan de Recuperación de Desastres (DRP) para restablecer los servicios afectados según los tiempos definidos de recuperación (RPO y RTO).</t>
  </si>
  <si>
    <t>Remitir informe de declaratoria de contingencia a nivel institucional para activar el Plan de Continuidad del Negocio (BCP) por las dependencias afectadas (cuando aplique).</t>
  </si>
  <si>
    <t xml:space="preserve">La obsolescencia y daño irreparable de los servidores y equipos tecnológicos, corresponden a un riesgo de Seguridad de la Información y no de Gestión. 
Se evidencia monitoreo por parte de primera y segunda línea de defensa. 
Aunque el proceso aporta evidencias en la carpte, estas no son correspondientes con las planteadas en los controles, si bien pretenden dar cuenta de puesta en marcha del mismo, se requiere que la evidencia aportada corresponda con la planteada en el control para validar su ejecución. 
No se evidencian soportes de ejecución del plan de tratamiento ya que quedó sujeto a la necesidad de su aplicación, además los controles son similares a los planteados para los tres riesgos de seguridad de la información de manera que debe evaluarse causas inmediata y raíz repetidas en el proceso de identificación, así como cuales de ellas son de riesgo de gestión y cuales de seguridad de la información. </t>
  </si>
  <si>
    <t xml:space="preserve">La redacción del riesgo no refiere afectación de “integridad”, “confidencialidad” o “disponibilidad”, como tampoco el activo afectado, hace referencia a una necesidades administartivas y de gestión institucionales tales como personal, por lo que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 para considerar afectaciones en activos tales como: Aplicaciones institucionales, Servicios web, Redes, Información física o digital, Tecnologías de información TI y Tecnologías de operación TO, que utiliza la organización para funcionar en el entorno digital, los cuales, en su mayoría no están siendo enunciados.
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
Se evidencia monitoreo por parte de primera y segunda línea de defensa. 
Aunque el proceso aporta evidencias en la carpeta, estas no son correspondientes con las planteadas en los controles, si bien pretenden dar cuenta de puesta en marcha del mismo, se requiere que la evidencia aportada corresponda con la planteada en el control para validar su ejecución. 
No se evidencian soportes de ejecución del plan de tratamiento ya que quedó sujeto a la necesidad de su aplicación, además los controles son similares a los planteados para los tres riesgos de seguridad de la información de manera que debe evaluarse causas inmediata y raíz repetidas en el proceso de identificación, así como cuales de ellas son de riesgo de gestión y cuales de seguridad de la información, cuales controles atacan cada riesgo. </t>
  </si>
  <si>
    <t>Realizar un plan de trabajo para definir los temas de las capacitaciones,  sensibilizaciones y plan de apropiación de la Politica de Seguridad Digital a realizar en la vigencia por parte del GIT TICs.</t>
  </si>
  <si>
    <t>Revisar y actualizar los planes de contingencia, recuperación y tratamiento de riesgos de ciberseguridad en el micrositio de Intranet de seguridad de la información</t>
  </si>
  <si>
    <t>socializar el mecanismo de etiquetado de datos confidenciales para los aplicativos institucionales que manejen información sensible, clasificada y/o reservada según se define en la Ley 1712 de 2014</t>
  </si>
  <si>
    <t>Documentar la Bitácora de Incidentes de Seguridad que hace parte de la documentación del Sistema Integrado de Gestión.</t>
  </si>
  <si>
    <t>Remitir informe de declaratoria de contingencia a nivel institucional para determinar la continuidad del negocio por las dependencias (cuando aplique).</t>
  </si>
  <si>
    <t>Actualizar y publicar los planes y la política de seguridad de la información de Mindeporte mantenidos en el micrositio de seguridad de la información en la Intranet Institucional</t>
  </si>
  <si>
    <t xml:space="preserve">Posibilidad de afectación reputacional por Fallas en la implementación de los procedimientos y lineamientos en el proceso de GTH, debido a fallas en la seguimiento  de verificación de las Evaluaciones del Desempeño Laboral  </t>
  </si>
  <si>
    <t xml:space="preserve">Posibilidad de afectación reputacional por incumplimiento en la ejecución de los  planes y programas del proceso de Gestión del talento Humano por insuficiencia en el presupuesto asignado debido a la debil Planeación Estratégico de Talento Humano. </t>
  </si>
  <si>
    <t>Posibilidad de afectación reputacional por perdida de información o eliminación indebida de documentos de las Historias Laborales debido a la Inexistencia  de lineamientos internos frente a seguimiento y custodia de las dichos documentos.</t>
  </si>
  <si>
    <t xml:space="preserve">El Profesional designado por el Coordinador de GIT Talento Humano debera revisar y actualizar el procedimiento GH-PD-003 Evaluación del Desempeño Laboral ajustandolo a la normatividad vigente, mediante mesas de trabajo que evidencien el avance de la actualiozación del documento donde se dejaran actas de las reuniones, de presentarce algúna desviación se deberan dejar consignadas mediante actas de seguimiento. </t>
  </si>
  <si>
    <t xml:space="preserve">El Profesional designado por el Coordinador de GIT Talento Humano debera verificar las Evaluaciones de Desempeño Laboral que se encuentran en la plataforma de la Comisión Nacional del Servicio Civil correspondientes al Ministerio del Deporte mediante  seguimiento semestral donde se dejara como evidencia el descargue del reporte de la evaluaciones efectuadas durante el semestre, de encontrarce alguna desviación en la revisión se procedera a notificar mediante correo electronico a evaluadores y evaluados para subsanar las desviaciones. </t>
  </si>
  <si>
    <t xml:space="preserve">El Profesional designado por el Coordinador de GIT Talento Humano debera coordinar la formulación de la Planeación Estrategica del Talento Humano respondiendo a las necesidades de los funcionarios, establecindo los recursos necesarios para la ejecución, mediante la aplicación de una encuesta y mesas de trabajo donde se definan las actividades a establecer en los planes y programas. </t>
  </si>
  <si>
    <t xml:space="preserve">El Profesional designado por el Coordinador de GIT Talento Humano debe validar mensualmente,  los expedientes y/o historias laborales de los funcionarios activos del Ministerio del Deporte, dejando evidencia en el Formato Unico de Inventario Documental (FUID) y en caso de perdida de la Historia Laboral  se le dara a conocer al Coordinador del GIT Talento Humano la situación y se procedera a realizar la respectiva denuncia ante el ente de control. </t>
  </si>
  <si>
    <t>Socializar el procedimiento actualizado tanto al grupo de trabajo , como a nivel institucional</t>
  </si>
  <si>
    <t xml:space="preserve">Presentar una relación de los resultados de la verificación y seguimiento de las calificaciones de la Evaluación del Desempeño Laboral al Coordinador de GIT TH </t>
  </si>
  <si>
    <t xml:space="preserve">Establecer un formato de cronograma como anexo a la Planeación Etrategica del Talento Humano para formular y realizar seguimiento a la ejecución de los planes relacionados. </t>
  </si>
  <si>
    <t>Realizar  seguimiento de la verificación delos expedinetes de las hojas de vidade los funcionarios activos del Ministerio del Deporte</t>
  </si>
  <si>
    <t xml:space="preserve">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
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
Se evidencia monitoreo por parte de primera y segunda línea de defensa. 
El soporte de ejecución del plan de tratamiento no corresponde al previsto y no se realizó reporte de indicadores. </t>
  </si>
  <si>
    <t>Se evidencia seguimiento de primer y segunda línea de defensa. 
Los controles no tienen periodicidad definida.  El plan de tratamiento no ha iniciado ejecución. No se detalla motivo del no inicio en la ejecución de los controles. Las evidencias que se anexen deben corresponder con lo planteado. 
No se cuenta con medición de indicadores en el formato establecido, ni con evidencias de estos.</t>
  </si>
  <si>
    <t>Se evidencia seguimiento de primer y segunda línea de defensa. 
Los controles no tienen periodicidad definida. Las evidencias que se anexen deben corresponder con lo planteado ya que se encuentran incompletas. Dado que el plan de tratamiento no detalla si el formato creado será controlado o no controlado no es posible establecer si la evidencia remitida cumple con la actividad planteada por lo que el proceso debe detallarlo en su monitoreo. 
No se cuenta con medición de indicadores en el formato establecido, ni con evidencias de estos.</t>
  </si>
  <si>
    <t xml:space="preserve">Posibilidad de afectación reputacional  por falencias en la organización documental de acuerdo a las series y subseries, resistencia al cambio por parte de los funcionarios y contrastistas y Socialización de los  lineamientos documentados que permitan articular la gestión documental.  debido a la  Inadecuada aplicación de los instrumentos archivísticos  </t>
  </si>
  <si>
    <t>Posibilidad de afectación reputacional por Fallas en la implementación del sistema integrado de conservación - SIC 
 (componente de preservación digital a largo plazo en aplicación de la TRD ), falencias en la actualización de información para la contrucción del FUID y expedientes incompletos; Insuficiencia de controles y mecanismos para verificar el cumplimiento del componente de preservación digital a largo plazo del SIC, perdida de información, alteración de la información pública, pérdida de credibilidad, confianza y seguridad de la información y falta de organzanización e inadecuada clasificación de la información</t>
  </si>
  <si>
    <t xml:space="preserve">Realizar capacitaciones a funcionarios y contratistas por dependencia para la socialización de la tabla de retención documental y los instrumentos archivisticos de competencia.  </t>
  </si>
  <si>
    <t xml:space="preserve">Los controles no tienen periodicidad definida.  
El proceso no realizó seguimiento a la materialización del riesgo, toda vez que no diligenció esta sección de información en el formato, así como tampoco registró la fecha del monitoreo a su cargo. 
No se cuenta con medición de indicadores en el formato establecido, ni con evidencias de estos.
Se evidencia seguimiento de la segunda línea de defensa en la que entre otras exhorta al proceso a reportar de manera oportuna y completa el monitoreo a su cargo. </t>
  </si>
  <si>
    <t xml:space="preserve">Cada vez que se requiera, el profesional en gestión documental, debe  hacer seguimiento al cronograma establecido en las mesas de trabajo con el grupo interdisiciplinario. En caso  de identificar desviaciones del control, se informara mediante memorando dirigido a TIC cuando haya lugar para ello. De la ejecución de los controles se generará la siguiente evidencia: actas de reunión y memorando </t>
  </si>
  <si>
    <t xml:space="preserve">El Profesional de gestión documental cuando se requiera, valida  la integridad de los expedientes producidos mensualmente. A través de plataforma GESDOC aplicada la TRD. En caso de identificar desviaciones en la ejecución de control, se debe actualizar el inventario documental actualizado. De la ejecución del control se generar el inventario documental FUID. 
</t>
  </si>
  <si>
    <t>El Profesional de gestión documental de manera semestral; genera el reporte de consecutivo de comunicaciones oficiales EE; IE;ER  por cada una de las dependencias ; de acuerdo a la radicaciones que se genera en la entidad se descargará el consolidado del consecutivo de comucaciones por cada una de las dependencias y se resguardará  la información como copia de seguridad en el SHarepoint de Administrativa y en el aplicativo de Gestión Documental  , en caso de identificar desviasiones del control se solicitará a TIC permisos de acceso para el decargue de la totalidad de la información . . De la ejcución de los controles se generan las siguientes evidencias:  Correo Electronico y Consolidado de comunicaciones oficiales IE, ER, EE  y pantallazo de  Cargue</t>
  </si>
  <si>
    <t>Realizar mesas de trabajo  en articulación con TIC para la ejecución del cronograma del  Sistema Integrado de Conservación - Plan de Preservación Digital a Largo plazo para implementación de  las estrategias</t>
  </si>
  <si>
    <t xml:space="preserve">
Generar mensualmente el cargue de las documentos remitidos por almacen para captura de la información en GESDOC
Solicitar al GIT TIC´s confirme la realizacion de copias de seguridad de la informacion contenida en el aplicativo de Gestión Documental</t>
  </si>
  <si>
    <t xml:space="preserve">Generar alertas preventivas mediante correo electrónico, dirgido a  Ministro(a) , Directores, jefes y  coordinadores  sobre el estado del tramite de las comunicaciones. </t>
  </si>
  <si>
    <t xml:space="preserve">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
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
El proceso no realizó seguimiento a la materialización del riesgo, toda vez que no diligenció esta sección de información en el formato, así como tampoco registró la fecha del monitoreo a su cargo. 
No se cuenta con medición de indicadores en el formato establecido, ni con evidencias de estos.
Se evidencia seguimiento de la segunda línea de defensa en la que entre otras exhorta al proceso a reportar de manera oportuna y completa el monitoreo a su cargo. </t>
  </si>
  <si>
    <t xml:space="preserve">Posibilidad de afectación económica por multas o sanciones de los entes de control debido a la celebración de Contratos sin que se cumplan con todos los requisitos legales </t>
  </si>
  <si>
    <t xml:space="preserve">Posibilidad de afectación econímica por multas, sanciones o investigaciones disciplinarias, fiscales y penales debido a la  liquidación incorrecta de contratos  o no liquidación de los mismos  en los plazos acordados en el contrato o los establecidos por la Ley  </t>
  </si>
  <si>
    <t>Posibilidad de afectación económica y reputacional por multas o sanciones de los entes de control debido al incumplimiento de las formalidades legales para la selección objetiva del contratista</t>
  </si>
  <si>
    <t>Posibilidad de afectación reputacional por  demoras en los procesos, sanciones e incumplimientos normativos debido a la pérdida de documentos producidos al interior del proceso</t>
  </si>
  <si>
    <t xml:space="preserve">
El profesional en Gestión Documental, realiza la verificacion de  la organización documental por dependencia de acuerdo a lo establecido en el GD- MN-005"Organización  archivos de Gestión ". A traves de visitas programadas con los gestores documentales, se realiza la revisión de estado de la organización de los expedientes de acuerdo a la Tabla de retención documental. En caso de identificar desviaciones del control se deja mediante acta las observaciones encontradas para que la dependencia subsane o en su defecto se apliquen los procedimientos que correspondan. De la ejecución de los controles se generará la siguiente evidencia: actas de reunión, listas de asistencia. 
</t>
  </si>
  <si>
    <t>Cada vez que se requiera, el Coordinador GIT Contratación y/o Profesional desigando, debe Verificar que tanto la norma como el proceso se aplique en cada elaboración de contratos y/o convenios de manera adecuada (Etapa Precontractual), Validar por el abogado encargado, en el manual de contratación y el Estatuto de Contratación, la modalidad del mismo según su naturaleza y cuantía. (Etapa Precontractual), a traves de la revisión de los estudios previos. En caso de identificar desviaciones en la ejecución del control, De no adecuarse la modalidad a la naturaleza y a la cuantía, comunicar al área solicitante para que ajuste su requerimiento según el caso. . De la ejecución de los controles se generará la siguiente evidencia: Base de datos de contratos en los que se registra la modalidad de contratación utilizada en el proceso</t>
  </si>
  <si>
    <t>Cada vez que se requiera, el Coordinador GIT Contratación y/o el profesional designado, debe realizar el seguimiento a la base de datos de los procesos para liquidar, actualizando el listado de los procesos que deben entrar en esta fase . En caso de identificar desviaciones en la ejecución del control, se deberá reportar al director y/o jefe del área los procesos que no estan incluidos y realizar la actualización de manera inmediata. De la ejecución de los controles se generará la siguiente evidencia: Base de datos de Liquidaciones.</t>
  </si>
  <si>
    <t>Cada vez que se requiera, el Coordinador GIT Contratación y/o el profesional designado, debe verificar la evaluación de propuestas de manera rigurosa, realizando la revisión de propuestas mediante la lista de chequeo corespondiente. A través de un análisis de los requisitos y verificación del cumplimiento de los mismos. En caso de identificar desviaciones en la ejecución del control, reportar al oferente en la lista de chequeo y en la evaluación el resultado de la misma para el subsane o rechazo, según el caso. De la ejecución de los controles se generará la siguiente evidencia: Evaluación de los procesos competitivos en los casos que aplique</t>
  </si>
  <si>
    <t>Cada vez que se requiera, el equipo Secop y el equipo archivo debe Digitalizar los expedientes priorizaos por entes de control, para conservar una copia de seguridad de los mismos, mediante la disposición de archivos en la nube. En caso de identificar deviaciones, descargar los documentos de la plataforma Secop o solicitarlos al área técnica. De la ejecución de los controles se generará la siguiente evidencia: relación de numero de contratos digitalizados por vigencia</t>
  </si>
  <si>
    <t>Implementar Flujos de aprobación en Secop, que garanticen que el contrato sea revisado por varios profesionales que puedan identificar posibles inconsistencias</t>
  </si>
  <si>
    <t>Generar alertas con los lideres del equipo liquidaciones de las diferentes areas del Ministerio del deporte</t>
  </si>
  <si>
    <t>Revisar los estudios previos buscando identificar posibles incumplimientos en las formalidades legales requeridas para la suscripción del proceso</t>
  </si>
  <si>
    <t>Establecer perfiles para el acceso a la información en la plataforma SECOP</t>
  </si>
  <si>
    <t xml:space="preserve">Se evidencia seguimiento de primer y segunda línea de defensa. Se aportan evidencias de control y acción. 
Se recuerda a la segunda línea la importancia de diligenciar el seguimiento en el formato establecido DE- FR -002, evitando diligenciar en este "Ver carpeta de SharePoint"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t>
  </si>
  <si>
    <t xml:space="preserve">Se evidencia seguimiento de primer y segunda línea de defensa. La acción no ha sido iniciada, sin embargo, de acuerdo con la fecha señalada ya debería estar el marcha. 
Se recuerda a la segunda línea la importancia de diligenciar el seguimiento en el formato establecido DE- FR -002, evitando diligenciar en este "Ver carpeta de SharePoint"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t>
  </si>
  <si>
    <t xml:space="preserve">Se evidencia seguimiento de primer y segunda línea de defensa. De acuerdo con el proceso no se adelantaron procesos competitivos que requirieran evaluación, no obstante el control no se encuentra limitado a este tipo de procesos, por loque se requeire detallar o explicar este tipo de observaciones o si solo aplica a dichos procesos ajustar la identificación del riesgo.  
Se recuerda a la segunda línea la importancia de diligenciar el seguimiento en el formato establecido DE- FR -002, evitando diligenciar en este "Ver carpeta de SharePoint"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t>
  </si>
  <si>
    <t xml:space="preserve">El monitoreo del proceso no da cuenta de la ejecución del control que consiste en copia de seguridad y digitalización, la evidencia no corresponde con la planteada. 
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
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
Se evidencia monitoreo por parte de primera y segunda línea de defensa. </t>
  </si>
  <si>
    <t>Posibilidad de Afectación Económica y Reputacional por falta de procedimientos , errores de digitación y falta de capacitación, temas relacionados con el personal, debido a  inconsistencias en el registro de la gestión presupuestal en el aplicativo SIIF Nación, frente a requerimientos  y soportes asociados a los trámites de expedición del Certificado de Disponibilidad Presupuestal, Registros Presupuestales  y sus operaciones derivadas de adiciones y/o liberaciones, acordes a un compromiso en concordancia al rubro, objeto, valor, renglón etc, que no sean conformes con los lineamientos de la Entidad y/o la legislación vigente.</t>
  </si>
  <si>
    <t>Posibilidad de Afectación Económica y Reputacional por falta de procedimientos, errores de grabación, autorización, debido a incurrir en inconsistencias en el desarrollo de las actividades asociadas a la Elaboración de Estados Financieros y  Reporte de Hechos Económicos que no sean conformes con los lineamientos del proceso de Gestión Financiera y la legislación vigente.</t>
  </si>
  <si>
    <t>Posibilidad de Afectación Económica y Reputacional por daños de equipos, caída de aplicaciones, caída de redes y  errores en programas, debido a la modificación de la información de los certificados y relaciones de pago por parte de las personas que descargan el reporte de SIIF Nación y debilidad en la gestión segura de credenciales de acceso a  los portales bancarios.</t>
  </si>
  <si>
    <t>Cada vez que se requiera, el Enlace MIPG del  GIT Gestón Presupuestal, debe verificar que la documentación del proceso GF este actualizada y articulada con la normatividad vigente y los lineamientos aplicables para el proceso de Gestión Financiera, mediante una mesa de trabajo con el personal del proceso GF. En caso de identificar desviaciones en la ejecución del control, se debe hacer la actualización de los documentos relacionados con el proceso de Gestión Financiera, atendiendo los cambios presentados en la normatividad y los lineamientos vigentes.  De la ejecución del control se generará la siguiente evidencia:
1. Acta de la mesa de trabajo realizada.    
2. Formato diligenciado GF-FR-038            
3. Actualización del documento en Isolución.
4. Socialización de los documentos creados o actualizados mediante comunicaciones internas.</t>
  </si>
  <si>
    <t>Diariamente, el Coordinador (a) del  GIT Gestión Presupuestal  y/o profesionales designados, deben revisar los documentos registrados en el aplicativo SIIF Nación que requieran firma, con los documentos soportes allegados, por medio de la inspección visual y el análisis de la información para proceder a firmar acorde a la revisión de los documentos registrados en el aplicativo SIIF Nación para  los Certificados de Disponibilidad Presupuestal, Registros Presupuestales y sus operaciones derivadas de adiciones y/o liberaciones.  
De la ejecución de los control se generará la siguiente evidencia:
Documentos firmados y entregados al solicitante o archivados según TRD de los registros en el aplicativo SIIF Nación  de CDP y  RP y la Publicación del CDP expedido o modificado en el aplicativo interno SISEG.</t>
  </si>
  <si>
    <t>Cada vez que se requiera, el Coordinador (a) del  GIT Gestión Contable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
Formato GF-FR–042 Conciliación de Inventarios - Contabilidad Vs. Almacén.</t>
  </si>
  <si>
    <t>Mensualmente, el Coordinador (a) GIT Gestión Contable y/o los profesionales designados, debe conciliar que la información financiera relacionada con los hechos económicos (ingresos, gastos, bienes, entre otros) reportada por las dependencias proveedoras cumpla con las características cualitativas requeridas, mediante el análisis de la información financiera reportada frente a la registrada o que sea susceptible de registrar para su revelación. En caso de identificar desviaciones en la ejecución del control, se solicita mediante correo electrónico la aclaración del hecho económico a la dependencia proveedora de la información financiera. De la ejecución del control se generará la siguiente evidencia:
1. Conciliaciones realizadas
2. Correos electrónicos enviados solicitando la aclaración de los hechos económicos, en caso de requerirse</t>
  </si>
  <si>
    <t>Cada vez que se requiera, el Coordinador (a) del  GIT Gestión  Contable y/o profesionales designados, deben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En caso de identificar desviaciones en la ejecución del control, se debe devolver la solicitud mediante el formato de Devolución de documentos GF-FR-016 o en SISEG según corresponda. De la ejecución del control se generará la siguiente evidencia:
Devolución de documentos mediante el Formato GF-FR-016  o devolución en SISEG según corresponda</t>
  </si>
  <si>
    <t>Cada vez que se requiera, el Coordinador SIIF Nación Entidad (Secretario General o a quien este delegue), debe validar que las solicitudes requeridas para la creación de usuarios y la modificación de perfiles para el manejo del aplicativo SIIF Nación, estén acorde con las funciones u obligaciones especificas del usuario, mediante la revisión de que las funciones u obligaciones especificas, u objetivos concertados del usuario estén acorde con el perfil de usuario solicitado en los formatos Mis.3.13.Pro.5.Fr.6 Solicitud creación cuenta de usuario SIIF Nación II y Mis.3.13.Pro.5.Fr.8 Solicitud modificación cuenta de usuario SIIF Nación II o su versión vigente. En caso de identificar desviaciones en la ejecución del control, se debe devolver la solicitud al solicitante mediante correo electrónico. De la ejecución de los controles se generará la siguiente evidencia:
1. Formato Mis.3.13.Pro.5.Fr.6 Solicitud creación cuenta de usuario SIIF Nación II.
2. Formato Mis.3.13.Pro.5.Fr.8 Solicitud modificación cuenta de usuario SIIF Nación II 
Nota: o sus versiones vigentes.
3. Correo electrónico del Coordinador SIIF Nación de la Entidad en caso de la devolución de la solicitud</t>
  </si>
  <si>
    <t xml:space="preserve">Cuatrimestralmente, el Coordinador SIIF Nación Entidad (Secretario General o a quien este delegue), debe revisar que se encuentren vigentes las firmas digitales expedidas para los usuarios que realizan registros en el aplicativo SIIF Nación, por medio de una base de datos que controle la fecha de emisión y de expiración de las firmas digitales. En caso de identificar desviaciones en la ejecución del control, se debe realizar la solicitud de expedición de una nueva firma digital para tener acceso al aplicativo SIIF Nación. De la ejecución del control se generará la siguiente evidencia:
1. Archivo control de expedición de las firmas digitales (Token)
2. En los casos que se requiera será la solicitud de expedición de la firma digital para el uso del aplicativo SIIF Nación </t>
  </si>
  <si>
    <t>Cuatrimestralmente,  el Coordinador SIIF Nación Entidad (Secretario General o a quien este delegue) , debe revisar que el personal que efectúa registros en el aplicativo SIIF Nación cuente con las credenciales de acceso habilitadas, mediante la validación de la fecha de expiración de los usuarios en el reporte de usuarios del sistema generado del aplicativo SIIF Nación. En caso de identificar desviaciones en la ejecución del control, se debe registrar la solicitud de modificación cuenta de usuario del aplicativo SIIF Nación actualizando la fecha de expiración de la cuenta para tener acceso al aplicativo. De la ejecución de los controles se generará la siguiente evidencia:
1. Reporte SIIF Nación de usuarios activos en el sistema el cual se denomina "Reporte de Solicitudes de Creación y Modificación de Usuarios del Sistema"
2. En los casos que se requiera la ampliación de la vigencia del usuario será la solicitud de ampliación de la fecha de expiración de la cuenta del usuario, registrada en el aplicativo SIIF Nación.</t>
  </si>
  <si>
    <t xml:space="preserve">Cuatrimestralmente, el Coordinador (a) de GIT Tesorería, debe comparar y validar la información reportada con la que está registrada en SIIF, mediante el análisis de una muestra aleatoria de la base de datos de solicitudes recibidas por GESDOC . En caso de identificar desviaciones en la ejecución del control, corregir el reporte entregado con errores y determinar las causas que originaron el error. De la ejecución del control se generará la siguiente evidencia:
Archivo en Excel con el cruce de la información tomada como muestra y las respectivas observaciones </t>
  </si>
  <si>
    <t>Cuatrimestralmente, el Coordinador (a) de GIT Tesorería, debe Validar que las credenciales de acceso sean seguras y estén vigentes, mediante el seguimiento a las actualizaciones de las contraseñas de ingreso de los usuarios a los portales bancarios. En caso de identificar desviaciones en la ejecución del control, se debe solicitar la actualización de la contraseña de ingreso cumpliendo los lineamientos de seguridad y/o la habilitación del usuario para ingresar. De la ejecución del control se generará la siguiente evidencia:
Registro manual de las contraseñas para acceder al portal bancario que detalle las fechas de cambio</t>
  </si>
  <si>
    <t>1. Incluir en las políticas de operación de los procedimientos que sean necesarios a actualizar y así el mantener la documentación acorde a la normatividad vigente.</t>
  </si>
  <si>
    <t>1. Actualizar el procedimiento GF-PD-025-Constitución, Ejecución y Seguimiento de Reservas Presupuestales y Cuentas por Pagar.</t>
  </si>
  <si>
    <t>1.  Actualizar el prcedimiento GF-PD-027 Operaciones Recíprocas.</t>
  </si>
  <si>
    <t>1.  Actualizar el instructivo GF-IN-009 Registros Contables y Elaboración de Estados Financieros</t>
  </si>
  <si>
    <t>1. Circular a todas las dependencias proveedoras de información financiera las fechas límites para reportar los hechos económicos susceptibles a revelar en los Estados Financieros de la Entidad.</t>
  </si>
  <si>
    <t>1. Actualizar el instructivo GF-IN-006 Administración Usuarios SIIF Nación incluyendo los controles diseñados.</t>
  </si>
  <si>
    <t>1. Actualizar el procedimiento GF-PD-028 Movimiento de Ajustes No Automáticos</t>
  </si>
  <si>
    <t>1. Documentar el control en el Instructivo GF-IN-002 Operaciones de Tesorería</t>
  </si>
  <si>
    <t>1. Incluir en las condiciones generales lo relativo a la actualización de contraseñas bancarias en el Instructivo GF-IN-002 Operaciones de Tesorería</t>
  </si>
  <si>
    <t>Se evidencia seguimiento de primer y segunda línea de defensa. 
Se adjunta evidencia de la ejecución de controles y planes de tratamiento, los cuales se encuentran en curso. 
Se debe revisar el formato o la medición de Zona de Riesgo Residual Final ya que luego de aplicados los controles, aumenta a Extremo, en lugar de mitigarse.  
Se recomienda registrar la medición cuantitaviva del indicador en el formato  DE- FR -002.</t>
  </si>
  <si>
    <t xml:space="preserve">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
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
Se evidencia monitoreo por parte de primera y segunda línea de defensa, así como aporte de evidencias. </t>
  </si>
  <si>
    <t>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
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
Se evidencia monitoreo por parte de primera y segunda línea de defensa, así como aporte de evidencias. Se recomienda registrar la medición cuantitaviva del indicador en el formato  DE- FR -002.</t>
  </si>
  <si>
    <t xml:space="preserve">Posibilidad de afectación reputacional por debilidades en el seguimiento al registro de las actuaciones procesales en el sistema e-KOGUI por parte de los abogados que asumen la defensa judicial, debido a la desactualizacion de la informacion reportada de los procesos judiciales en el sistema e-KOGUI. </t>
  </si>
  <si>
    <t>Posibilidad de afectación reputacional, por uso indebido de la información que reposa en los expedientes físicos de la oficina, debido a fallas en la custodia de la información física que reposa en la oficina asesora jurídica.</t>
  </si>
  <si>
    <t>Posibilidad de afectación económica por caducidad del medio de control de controversias contractuales, debido a debilidades en el ejercicio de la supervisión sobre los convenios interadministrativos suscritos por el Ministerio del Deporte y los entes territoriales</t>
  </si>
  <si>
    <t>Cada vez que se requiera (de acuerdo a las actuaciones procesales suceptibles de reporte en la plataforma e- KOGUI respecto de los procesos judiciales y de las solicitudes de conciliacion extrajudicial a cargo del respectivo abogado) , el jefe de la Oficina Asesora Juridica, debera verificar la información que es suceptible de reporte en la plataforma para su registro correspondiente através del aplicativo y demás insumos documentales que se requieran para este efecto a nivel interno.  En caso de identificar desviaciones en la ejecución del control, el Jefe de la Oficina Asesora Jurídica solicitara al abogado que corresponda de manera inmediata el informes remitidos por los apoderados que ejercen la defensa judicial sobre las actualizaciones y/o actuaciones en el sistema E-Kogui y correo electrónico institucional remisorio por parte de la Jefe de la OAJ requiriendo la actualización.</t>
  </si>
  <si>
    <t xml:space="preserve">Cada vez que se requiera el Gestor documental, verifica la solicitud de préstamos de expediente por parte del abogado, mediante el registro en el formato SOLICITUD DE PRESTAMOS DOCUMENTALES, para dejar la trazabilidad de la salida y entrega  del expediente.
En caso de presentarse desviaciones, el gestor documental solicitara mediante correo la devolución a completitud del expediente prestado.  De la ejecución del control se generará los siguiente:
</t>
  </si>
  <si>
    <t>Cada vez que se requiera, el abogado designado por el Jefe de la Oficina, verifica los términos para la presentación de las demandas a instaurar oportunamente a través del medio de control de controversias contractuales con el fin de determinar si se configura el fenomeno juridico de la caducidad.  En caso de identificar desviaciones en la ejecución del control, el abogado designado comunicará a la direccion tecnica que haya remitido la solicitud de inicio de accion judicial con ocasion del incumplimiento y liquidacion judicial de los contratos o convenios suscritos por el Ministerio del Deporte mediante correo electronico y/o memorando GESDOC. Como evidencia de la actividad se aportará la base de datos con el número de demandas instauradas opotunamente a traves del medio de control de controversias contractuales.</t>
  </si>
  <si>
    <t>Reportar las actualizaciones realizadas en el aplicativo e-KOGUI , dentro del informe mensual remitidos por los apoderados que ejercen la defensa judicial al jefe de la OAJ sobre las actualizaciones y/o actuaciones en el sistema E-Kogui</t>
  </si>
  <si>
    <t>Elaborar y socializar circular que imparta los lineamientos frente al reporte de la información oportuna en la plataforma e-KOGUI.</t>
  </si>
  <si>
    <t>Elaborar y socializar circular en la cual se conmine a las direcciones tecnicas del Ministerio del Deporte a adelantar la liquidacion de los contratos o convenios dentro de los plazos contractuales y legales con el fin de evitar que opere el fenomeno juridico de la caducidad de la accion del medio de control</t>
  </si>
  <si>
    <t>Remitir correo electrónico a los profesionales que conforman la Oficina Asesora Jurídica, señalando el personal que únicamente se encuentra autorizado para ingresar, sustraer y/o entregar los expedientes que se encuentran en el archivo físico de la OAJ.</t>
  </si>
  <si>
    <t xml:space="preserve">No cuenta con monitoreo de la primera línea ni medición de indicadores, a pesar que el control se establece como cada vez que se requiera. Describe que la actividad esta prevista para segundo o tercer cuatrimestre. No anexa evidencias ni medición de indicadores. 
Se evidencia seguimiento de la segunda línea de defensa. </t>
  </si>
  <si>
    <t xml:space="preserve">Se evidencia seguimiento de primer y segunda línea de defensa. La primera línea aporta evidencias de ejecución de control y plan de tratamiento. 
Se recuerda a la segunda línea la importancia de diligenciar el seguimiento en el formato establecido DE- FR -002, evitando diligenciar en este "Ver carpeta de SharePoint"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t>
  </si>
  <si>
    <t>Posibilidad de afectación  económica y reputacional por 
ausencias de lineamientos para contigencias asociadas al Servicio de Vigilancia y Seguridad, fallas en la comunicaciòn entre el GIT Administrativa y los servicios tercerizados, debido  a la falta de controles operativos para atender posible afectación en la prestación del servicio de Vigilancia y Seguridad.</t>
  </si>
  <si>
    <t xml:space="preserve">
Posibilidad de afectación económica por falta de un diagnóstico técnico para identificar la vulnerabilidad y estado de los bienes inmuebles, debido a la falta de seguimiento del Plan Anual de muebles e inmuebles y  del parque automotor, que incluyan las eventualidades . </t>
  </si>
  <si>
    <t>Posibilidad de afectación reputacional por inadecuados medios tecnologicos que almacenen  la informacion de la base de datos de inventarios en sitios diferentes y de acuerdo con los estandares previstos para tal fin de manera periodica  de la plataforma SOAWEB, debido a la  falta de controles para la conservacion  de  la información contenida en el aplicativo SOAWEB , rezago en la  actualizacion de los inventarios de elementos de propiedad del Ministerio, bienes devolutivos y de consumo por inadecuado almacenamiento y conservacion en el</t>
  </si>
  <si>
    <t xml:space="preserve"> 
Posibilidad de afectación económica por la perdida de bienes consumibles y devolutivos debido a la falta de seguimiento oportuno y al control de los inventarios.</t>
  </si>
  <si>
    <t>Sin diligenciar</t>
  </si>
  <si>
    <t>El Supervisor y/o el apoyo a la supervisión del Contrato, realizará  seguimientos bimensuales con el supervisor designado de la empresa de vigilancia, a través de reuniones, para hacer seguimiento preventivo a las novedades presentadas en el periodo en concordancia con la ejecución del contrato. El cual se amparan en las actividades No. 35 “Asistir a las reuniones que le solicite la Entidad a través del supervisor, en relación con el desarrollo del objeto de la negociación y suscribir las actas correspondientes” y No. 55. “Avisar en forma inmediata a los supervisores designados por la Entidad, y a las diferentes autoridades, las emergencias que se lleguen a presentar del contrato". En caso de desviación, la coordinación del GIT de Gestion Administrativa, citará al supervisor del contrato tercerizado de Vigilancia y Seguridad  para tomar decisiones  de acuerdo con el evento o situación presentada.  Evidencia: actas de reunión bimensuales, correo electrónicos e informes de la empresa de vigilancia (cuando se requiera)</t>
  </si>
  <si>
    <t xml:space="preserve">Mensualmente, el coordinador del GIT Gestión Administrativa verifica el cumplimiento de las actividades programadas en el Plan Anual de mantenimiento de bienes muebles e inmuebles del Ministerio del Deporte, de acuerdo con las actividades de mantenimiento establecidas, y,  se realizara verificaciones de la ejecuciòn.  En caso de desviación, se revisa la actividad con la coordinadora del GIT de Gestion Administrativa y se reprogramará la actividad en el Plan.  Evidencia:  visitas en sitio, registro fotografico y demas evidencias que apliquen. 
</t>
  </si>
  <si>
    <t>Profesional y/o Contratista del GIT asignado,realiza seguimiento mensual del estado del parque automotor en relación al cumplimiento de tecnomecanica,SOAT, mantenimientos preventivos y correctivos.A través de seguimientos trimestrales se monitorea el documento de trabajo"INFORMACION DE VEHICULOS 2024" en el que registran cada uno de los vehiculos activos de acuerdo con el plan de mantenimiento preventivo y correctivo, SOAT y Tecnicomecánica, para su control.En caso de desviación, se realizan las correcciones de manera inmediata, teniendo en cuenta lo establecido en los contratos respectivos.Evidencia: Matriz en Excel INFORMACION DE VEHICULOS 2024.</t>
  </si>
  <si>
    <t xml:space="preserve"> 
El Profesional Especializado con funciones de Almacenista realizara  reportes en excel desde el software SOAWEB de movimientos  mensualmente, una vez efectuado el cierre  de almacen y conciliado con contabilidad, . En caso de identificar desviaciones en la ejecución del control se generara alerta al personal que se designe en el Almacen (personal de planta), quienes deberan remitir la informacion a gestion documental para su conservacion, con periodicidad mensual. De la ejecución del control se generaran las siguientes evidencias: Correo electrónico adjuntando excel y soporte.</t>
  </si>
  <si>
    <t xml:space="preserve">
Realizar visita  de inspección de imprevisto, con periodicidad bimensual para verificar el funcionamiento del circuito. En caso de encontrar inconsitencias, se notificará mediante oficio al supervisor de la empresa de vigilancia y seguridad de la novedad.  
</t>
  </si>
  <si>
    <t xml:space="preserve">Socializar el Plan de Mantenimiento de bienes muebles e inmuebles 
-----
Actualizar el Plan Anual  de Mantenimiento de bienes muebles e inmuebles 
</t>
  </si>
  <si>
    <t>Se envian los correos electronicos para socializar el uso adecuado de los vehiculos en cumplimiento al plan de austeridad.</t>
  </si>
  <si>
    <t>Revisar de acuerdo con la caracterizacion del proceso Recursos Fisicos la creacion de un procedimiento relacioando con los inventarios.</t>
  </si>
  <si>
    <t xml:space="preserve">La fecha de aprobación es anterior a la fecha de actualización; una vez se actualiza el mapa de riesgos debe presentarse a aprobación para su puesta en marcha. 
Se evidencia seguimiento de la primer y segunda línea de defensa. 
Se recomienda registrar la medición cuantitativa de los indicadores.
Las evidencias de las acciones están siendo duplicadas con la de los controles o no corresponden con la evidencia de a acción; se debe aportar evidencia según lo que se plantea en el control o en el plan de tratamiento.
</t>
  </si>
  <si>
    <t xml:space="preserve">La fecha de aprobación es anterior a la fecha de actualización; una vez se actualiza el mapa de riesgos debe presentarse a aprobación para su puesta en marcha. 
No se cuenta con evidencias de la ejecución del control. Se evidencia seguimiento de la primer y segunda línea de defensa. 
Se recomienda registrar la medición cuantitativa de los indicadores.
Las evidencias de las acciones están siendo duplicadas con la de los controles o no corresponden con la evidencia de a acción; se debe aportar evidencia según lo que se plantea en el control o en el plan de tratamiento.
</t>
  </si>
  <si>
    <t>Solicitar al GIT TIC´s confirme la realizacion de copias de seguridad de la informacion contenida en el aplicativo de inventarios y su ubicacion la cual debe ser diferente a la base original.
Generar mensualmente en excel  los movimientos de almacen (entradas, salidas, traslados)  efectuados desde inicio de la vigencia hasta la fecha de cierre.</t>
  </si>
  <si>
    <t>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
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
Se evidencia monitoreo por parte de primera y segunda línea de defensa, no obstante no reposa evidencia de la ejecución de la acción cuyo plazo ya finalizó. Se recomienda registrar la medición cuantitativa e los indicadores.</t>
  </si>
  <si>
    <t>Posibilidad de afectación reputacional por insuficiencia de recursos técnicos, presupuestales o de talento humano, por falta de seguimiento al cumplimiento del PAAI o por falta de entrega de información de por parte de los procesos, debido a la
deficiente ejecución del Plan Anual de Auditoría Interna  -PAAI.</t>
  </si>
  <si>
    <t>Posibilidad de afectación reputacional por la falta de espacio digital para almacenamiento de la evidencia que soporta los trabajos de la OCI debido a la carencia de medidas de seguridad y custodia de la información digital.</t>
  </si>
  <si>
    <t xml:space="preserve">Mensualmente el Jefe de la Oficina de Control Interno o quien haga sus  veces realizará seguimiento al cumplimiento del Plan Anual de Auditoría Interna a través de un documento de trabajo en Excel para el seguimiento de las actividades de la OCI, validando su estado, el número radicado de cada informe emitido y el cumplimiento de la programación establecida. Además, una vez aprobado el PAAI de la vigencia, socializará el resultado en una mesa de trabajo con el equipo de la OCI para definición de responsables de las actividades.
En caso de identificar desviaciones en la ejecución del control, tales como insuficiencia de recursos técnicos, presupuestales o de talento humano, realizará requerimiento al Despacho de la Ministra o a la Secretaría General; en el caso de ser atribuible al auditor, se le requierá mediante correo electrónico para el cumplimiento de este y si se debe a falta de entrega de información de por parte de los procesos se genera alerta mediante memorando GESDOC. 
De la ejecución de los controles se generará la siguiente evidencia: archivo de Excel del seguimiento y, cuando aplique, correo electrónico o GESDOC y actas de seguimiento. </t>
  </si>
  <si>
    <t>Trimestralmente el jefe de la Oficina de Control Interno o quien haga sus veces evaluará la planeación del PAAI mediante el seguimiento mensual al cumplimiento del PAAI, las solicitudes de modificación o actualización de PAAI recibidas o cambios normativos. 
En caso de identificar desviaciones en la ejecución del control, debe solicitar la actualización requerida del PAAI para aprobación en sesión del Comité Institucional de Coordinación de Control Interno -CICCI. 
De la ejecución de los controles se generará la siguiente evidencia: correo electrónico de le agenda de la sesión del Comité Institucional de Coordinación de Control Interno - CICCI y acta de reunión del CICCI.</t>
  </si>
  <si>
    <t>1. Efectuar revisión y análisis de la documentación del proceso Evaluación Independiente y Mejora Continua -EI, incluyendo los puntos de control, elementos e insumos para la ejecución de actividades.</t>
  </si>
  <si>
    <t>La OCI se abstiene de generar resultados para este riesgo, teniendo en cuenta que fue identificado por la misma OCI, quien además realiza el presente seguimiento. Por tanto, estaría impedida de evaluarse así misma. El resultado de la revisión corresponde al registrado por la OAP:
"Riesgo Materializado
De acuerdo con el rol de segunda línea que le corresponde a la Oficina Asesora de Planeación en la gestión del riesgo, se realizó el monitoreo del riesgo de gestión, enfocado en la ejecución de controles, el plan de tratamiento y los indicadores asociados.
El proceso EIMC, mediante radicado No. 2025IE0002346, reportó la materialización del riesgo de gestión a la Oficina Asesora de Planeación. Adicionalmente, el 04 de abril de 2025 se llevó a cabo una mesa de trabajo conjunta con dicha oficina para el análisis del riesgo.
En el seguimiento realizado, se evidenció que el proceso aplicó los lineamientos establecidos en la Política de Administración de Riesgos para el tratamiento de riesgos materializados.
Nota: Para la vigencia 2025, se reporta la versión 3  del Mapa de Riesgos.
En este sentido, se concluye que el proceso realizó de manera adecuada el primer monitoreo de su mapa de riesgos"</t>
  </si>
  <si>
    <t>Semestralmente, el Jefe de la Oficina de Control Interno o quien haga sus veces, debe validar que las evidencias de los informes generados en el periodo se encuentre en el sitio de SharePoint de la OCI así como el papel de trabajo y documentación oficial emitida mediante revisión ocular y diligenciamiento de base de datos en excel y descargando una copia de la información en el disco duro de la OCI.
En caso de identificar desviaciones en la ejecución del control, se notificará por medio de correo electrónico al auditor la falta de completitud de la información en el repositorio de SharePoint. De la ejecución del control se generará la siguiente evidencia: Información cargada en SharePoint, correo electrónico en caso de detectar alertas y copia de la información en el disco duro de la OCI.</t>
  </si>
  <si>
    <t>1. Desarrollar mesa de trabajo de socialización de lineamientos para la conservación de documentos digitales de la OCI</t>
  </si>
  <si>
    <t>La OCI se abstiene de generar resultados para este riesgo, teniendo en cuenta que fue identificado por la misma OCI, quien además realiza el presente seguimiento. Por tanto, estaría impedida de evaluarse así misma. El resultado de la revisión corresponde al registrado por la OAP:
"De acuerdo con el rol de segunda línea que le corresponde a la Oficina Asesora de Planeación en la gestión del riesgo, se realizó el monitoreo del riesgo de Seguridad dela Información, enfocado en la ejecución de controles, el plan de tratamiento y los indicadores asociados. En este sentido, se evidenció que el proceso llevó a cabo de manera adecuada el primer monitoreo de su mapa de riesgos. Únicamente se efectuó una observación relacionada con la redacción de la atividad del Plan de tratamiento, la cual, una vez revisada por el proceso, fue ajustada de forma pertinente.
Riesgo Materializado:  El proceso no reporta.
NOTA: Para la vigencia 2025, se reporta la V3 del Mapa de riesgo."</t>
  </si>
  <si>
    <t xml:space="preserve">Posibilidad de afectación reputacional, poralteración  y/o sustracción  de información contenida en los expedientes de los procesos disciplinarios , debido a la falta de controles para el accesos a  los expedientes disciplinarios de la Oficina de Control Interno Disciplinario, afectando su confidencialidad e integridad de la información. </t>
  </si>
  <si>
    <t>Posibilidad de afectación reputacional, por represamiento de las noticias disciplinarias, pendientes por reparto, para iniciar impulso procesal debido a fallas en el monitoreo de las quejas y/o denuncias disciplinarias, allegadas por los canales atención del Ministerio Del Deporte</t>
  </si>
  <si>
    <t>El jefe de la Oficina de Control Interno Disciplinario o el profesional asignado Verifica los diferentes canales de atención, donde se reportan las noticias disciplinarias que se reciben en el periodo.     Se procede la asignación del expediente para trámite, impulso y sustanciación al respectivo abogado de las noticias disciplinarias ingresadas por los diferentes canales de atención, para las cuales se realizan actas de reparto.   De la ejecución del control se evidencia: Captura de pantalla de la carpeta de las Actas de Reparto. (no se envía la documentación integral, teniendo en cuenta la reserva legal de la información disciplinaria)</t>
  </si>
  <si>
    <t xml:space="preserve">Verificar mensualmente que los expedientes activos tengan su respectiva acta de reparto. </t>
  </si>
  <si>
    <t xml:space="preserve">No registra fecha de aprobación del Mapa de Riesgos. 
Se evidencia seguimiento de la primer y segunda línea de defensa. 
La acción tiene fecha de ejecución para el segundo semestre sin embargo su redacción establece que se desarrolle mensualmente por lo que se debe revisar la redacción en contraste con las fechas planteadas y las evidencias aportadas. El Control no tiene periodicidad definida. 
Se recuerda a la segunda línea la importancia de diligenciar el seguimiento en el formato establecido DE- FR -002, evitando diligenciar en este "Ver carpeta de SharePoint"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t>
  </si>
  <si>
    <t>El Profesional encargado, de manera mensual  Verifica  los accesos y permisos en el repositorio de información (Share point)de los funcionarios y contratistas, de la Oficina de Control Interno Disciplinario de  acuerdo con sus responsabilidades y competencias., Con el Checklist de permisos de carpetas, se verifican los accesos en el repositorio de información (Share point) de la Oficina de Control Interno Disciplinario. En caso de presentar desviación del control, se envía el reporte al área de sistemas para la actualicen los permisos y accesos, y así que realicen la depuración del grupo en caso de encontrar miembros vinculados que no pertenecen a la dependencia. Evidencias de aplicación del control: Checklist de permisos de carpeta</t>
  </si>
  <si>
    <t xml:space="preserve">Generar alertas en el repositorio de información (Share point) que permitan conocer todos los movimientos de la carpeta de procesos disciplinarios </t>
  </si>
  <si>
    <t xml:space="preserve">No registra fecha de aprobación del Mapa de Riesgos. 
SLa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
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
Se evidencia monitoreo por parte de primera y segunda línea de defensa.
Se recuerda a la segunda línea la importancia de diligenciar el seguimiento en el formato establecido DE- FR -002, evitando diligenciar en este "Ver carpeta de SharePoint"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t>
  </si>
  <si>
    <t>Posibilidad de afectación reputacional por la inobservancia de la normatividad ambiental vigente, aplicable a nivel Administrativo, debido a la falta de procedimientos que soporten la documentación del proceso de Gestión Ambiental.</t>
  </si>
  <si>
    <t xml:space="preserve">Posibilidad de afectación reputacional por la desorganización de documentos y registros  asociados al proceso de Gestión ambiental, debido a fallas en la disposición final de la información que se genera en el proceso de Gestión Ambienta lque afecta la integridad de la información.
</t>
  </si>
  <si>
    <t xml:space="preserve">Semestralmente, el profesional designado del proceso de Gestión Ambiental, verifica el estado de los documentos que se encuentran en ISOLUCION asociados al proceso de Gestión Ambiental,  para actualización y creación, a través de mesa de trabajo con el coordinador del GIT Gestión administrativa, se realiza la verificación del estado de los documentos que se encuentran en ISOLUCION asociados al proceso de Gestión Ambiental.
En caso de encontrar desviación, se procederá a la creación, actualización y/o eliminación de documentos.
De la ejecución de los controles se genera la siguiente evidencia:
Acta de reunión mesa de trabajo (Cronograma con anexos de ejecución,  relación de documentos actualizados en ISOLUCION 
</t>
  </si>
  <si>
    <t>Realizar mesa de trabajo en conjunto con el coordinador del GIT de Contratación para establecer lineamientos normativos de la Gestión Ambiental, en la minuta y que apliquen a las OPS y demás contratos que afecten el funcionamiento administrativo de la entidad.</t>
  </si>
  <si>
    <t>Semestralmente, el profesional designado para Gestión Ambiental, organiza las carpetas asociadas al Sistema de Gestión Ambiental en el Sharepoint del GIT Gestión Administrativa, clasificándolas en coherencia con las tablas de retención documental, para realizar el cargue de las evidencias de las actividades ejecutadas en la vigencia. 
En caso de desviación del control se realizará el cargue de la información faltante en la carpeta dispuesta para ello. 
De la ejecución del control se generan las siguientes evidencias:
Documento en Excel que de cuenta de los cargues de información periódica en las carpetas definidas.</t>
  </si>
  <si>
    <t>El profesional designado para Gestión Ambiental, de manera anual verifica y actualiza los activos de información asociados al proceso de Gestión Ambiental, validando que la información contenida sea coherente con la normatividad vigente aplicable.
En caso de desviación del control, se solicitará el acompañamiento al GIT TICS para la actualización de los activos de información.
De la ejecución del control se generan las siguientes evidencias:
Correo electrónico dirigido al coordinador del GIT Gestión Administrativa indicando el estado de los activos asociados al proceso de Gestión Ambiental. Y activos de información actualizados.</t>
  </si>
  <si>
    <t>Depurar de manera trimestral las carpetas asignadas al proceso de Gestión Ambiental.</t>
  </si>
  <si>
    <t>Verificar de manera semestral los contenidos en la página web del ministerio asociados a la gestión ambiental.</t>
  </si>
  <si>
    <t xml:space="preserve">Se evidencia monitoreo por parte de primera y segunda línea de defensa. Se debe verificar la periodicidad vs las evidencias entregadas por la primera línea, así como la medición de indicadores ya que no se tiene detalle del porcentaje registrado en el monitoreo y las evidencias se encuentran incompletas o no corresponden a lo planteado en la matriz de riesgos. . 
Se recuerda a la segunda línea la importancia de diligenciar el seguimiento en el formato establecido DE- FR -002, evitando diligenciar en este "Retroalimentación"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Se recomienda registrar tanto el detalle de lo solicitado por la segunda linea como los ajustes que realizó o no el proceso. </t>
  </si>
  <si>
    <t xml:space="preserve">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
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
Se evidencia monitoreo por parte de primera y segunda línea de defensa. Se debe verificar la periodicidad vs las evidencias entregadas por la primera línea, así como la medición de indicadores ya que no se tiene detalle del porcentaje registrado en el monitoreo y las evidencias se encuentran incompletas o no corresponden a lo planteado en la matriz de riesgos.
Se recuerda a la segunda línea la importancia de diligenciar el seguimiento en el formato establecido DE- FR -002, evitando diligenciar en este "Retroalimentación"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Se recomienda registrar tanto el detalle de lo solicitado por la segunda linea como los ajustes que realizó o no el proceso. </t>
  </si>
  <si>
    <t>#N/D</t>
  </si>
  <si>
    <t>GESTION</t>
  </si>
  <si>
    <t>SEGURIDAD</t>
  </si>
  <si>
    <t>Seguridad de la Información</t>
  </si>
  <si>
    <t>GESTIÓN</t>
  </si>
  <si>
    <t>SEGURIDAD INFORMACIÓN</t>
  </si>
  <si>
    <t>TIPO RIESGOS</t>
  </si>
  <si>
    <t>TOTAL RIESGOS</t>
  </si>
  <si>
    <t xml:space="preserve">FECHA SEGUIMIENTO </t>
  </si>
  <si>
    <r>
      <t>2</t>
    </r>
    <r>
      <rPr>
        <b/>
        <sz val="10"/>
        <color rgb="FF000000"/>
        <rFont val="Calibri"/>
        <family val="2"/>
      </rPr>
      <t>5 abril</t>
    </r>
    <r>
      <rPr>
        <b/>
        <sz val="10"/>
        <color rgb="FF000000"/>
        <rFont val="Arial"/>
        <family val="2"/>
      </rPr>
      <t xml:space="preserve"> a 09 de mayo</t>
    </r>
  </si>
  <si>
    <t xml:space="preserve">Se evidencia ejecución de monitoreo por parte de la segunda línea de defensa, el cual se documenta mediante correos electrónicos y el formato DE-FR-002; a excepción del seguimiento al proceso Fomento al Desarrollo Humano y Social, en el formato se diligenció la fecha del seguimiento. </t>
  </si>
  <si>
    <r>
      <t>De acuerdo con el Procedimiento Administración de Riesgo, actividad No. 10, el funcionario o contratista de la Oficina Asesora de Planeación “R</t>
    </r>
    <r>
      <rPr>
        <i/>
        <sz val="10"/>
        <color rgb="FF000000"/>
        <rFont val="Arial"/>
        <family val="2"/>
      </rPr>
      <t xml:space="preserve">evisa la integralidad del mapa de riesgos, asegurando que se cumpla con los lineamientos de la Política de administración y que sea coherente con el objetivo del proceso y objetivos institucionales. La Oficina Asesora de Planeación, </t>
    </r>
    <r>
      <rPr>
        <i/>
        <u/>
        <sz val="10"/>
        <color rgb="FF000000"/>
        <rFont val="Arial"/>
        <family val="2"/>
      </rPr>
      <t>genera recomendaciones o aprobación a los riesgos de los procesos</t>
    </r>
    <r>
      <rPr>
        <sz val="10"/>
        <color rgb="FF000000"/>
        <rFont val="Arial"/>
        <family val="2"/>
      </rPr>
      <t>”, no obstante, no se evidenció el de manera explícita aprobación de los riesgos de los procesos. Se recomienda que en la respuesta al requerimiento de información de la OCI se enumeren los procesos cuyos riesgos se encuentran aprobados por la segunda línea de defensa, así como que esto se incluya en el formato DE-FR-002, columna BR.</t>
    </r>
  </si>
  <si>
    <t>IVC, FD, ABS, GJ, PD y GA</t>
  </si>
  <si>
    <r>
      <t>La segunda línea reportó en el formato DE- FR -002, Columna BR "</t>
    </r>
    <r>
      <rPr>
        <i/>
        <sz val="10"/>
        <color rgb="FF000000"/>
        <rFont val="Arial"/>
        <family val="2"/>
      </rPr>
      <t xml:space="preserve">Resultado del Seguimiento y Evaluación" </t>
    </r>
    <r>
      <rPr>
        <sz val="10"/>
        <color rgb="FF000000"/>
        <rFont val="Arial"/>
        <family val="2"/>
      </rPr>
      <t>el siguiente resultado: "</t>
    </r>
    <r>
      <rPr>
        <i/>
        <sz val="10"/>
        <color rgb="FF000000"/>
        <rFont val="Arial"/>
        <family val="2"/>
      </rPr>
      <t>En el desarrollo de esta revisión se identificaron algunas observaciones y recomendaciones, que se detallaron en retroalimentación por correo electrónico. Ver carpeta de SharePoint".</t>
    </r>
    <r>
      <rPr>
        <sz val="10"/>
        <color rgb="FF000000"/>
        <rFont val="Arial"/>
        <family val="2"/>
      </rPr>
      <t xml:space="preserve"> </t>
    </r>
  </si>
  <si>
    <r>
      <t>Dado que Procedimiento DE-PD-011 -Administración de Riesgos dispone en la Actividad No. 16 que el Funcionario o Contratista de la Oficina Asesora de Planeación estará a cargo de "</t>
    </r>
    <r>
      <rPr>
        <i/>
        <sz val="10"/>
        <color rgb="FF000000"/>
        <rFont val="Arial"/>
        <family val="2"/>
      </rPr>
      <t xml:space="preserve">Registrar y consolidar el monitoreo en cada uno de los mapas de riesgos por proceso" </t>
    </r>
    <r>
      <rPr>
        <sz val="10"/>
        <color rgb="FF000000"/>
        <rFont val="Arial"/>
        <family val="2"/>
      </rPr>
      <t xml:space="preserve">cuyo registro será la </t>
    </r>
    <r>
      <rPr>
        <i/>
        <sz val="10"/>
        <color rgb="FF000000"/>
        <rFont val="Arial"/>
        <family val="2"/>
      </rPr>
      <t xml:space="preserve">"Publicación en página web" </t>
    </r>
    <r>
      <rPr>
        <sz val="10"/>
        <color rgb="FF000000"/>
        <rFont val="Arial"/>
        <family val="2"/>
      </rPr>
      <t xml:space="preserve">y el </t>
    </r>
    <r>
      <rPr>
        <i/>
        <sz val="10"/>
        <color rgb="FF000000"/>
        <rFont val="Arial"/>
        <family val="2"/>
      </rPr>
      <t xml:space="preserve">"Cargue en aplicativo del sistema de gestión institucional" </t>
    </r>
    <r>
      <rPr>
        <sz val="10"/>
        <color rgb="FF000000"/>
        <rFont val="Arial"/>
        <family val="2"/>
      </rPr>
      <t xml:space="preserve">la segunda línea de defensa es responsable de garantizar que la descripción del resultado del seguimiento y evaluación se incorpore en el formato que será publicado en Isolución, toda vez que allí no reposará copia de la carpeta de SharePoint ni los PDF que contienen la descripción remitida vía correo electrónico; en su lugar, la actividad consiste en Registrar el monitoreo en </t>
    </r>
    <r>
      <rPr>
        <i/>
        <sz val="10"/>
        <color rgb="FF000000"/>
        <rFont val="Arial"/>
        <family val="2"/>
      </rPr>
      <t xml:space="preserve">"cada uno de los mapas de riesgos por proceso" </t>
    </r>
    <r>
      <rPr>
        <sz val="10"/>
        <color rgb="FF000000"/>
        <rFont val="Arial"/>
        <family val="2"/>
      </rPr>
      <t xml:space="preserve">con lo que se evidencia la necesidad del ajuste en la consolidación para realizar nuevamente la publicación en Isolución del Monitoreo del Primer Trimestre de la vigencia 2025, incorporando las observaciones de la segunda y tercera línea de defensa. </t>
    </r>
  </si>
  <si>
    <t>SEGURIDAD DE LA INFORMACIÓN</t>
  </si>
  <si>
    <t>GA</t>
  </si>
  <si>
    <t>PD</t>
  </si>
  <si>
    <t>EI</t>
  </si>
  <si>
    <t>RF</t>
  </si>
  <si>
    <t>GJ</t>
  </si>
  <si>
    <t>BS</t>
  </si>
  <si>
    <t>GD</t>
  </si>
  <si>
    <t>GH</t>
  </si>
  <si>
    <t>TICS</t>
  </si>
  <si>
    <t>SI</t>
  </si>
  <si>
    <t>ATC</t>
  </si>
  <si>
    <t>FD</t>
  </si>
  <si>
    <t>IVC</t>
  </si>
  <si>
    <t>AL</t>
  </si>
  <si>
    <t>FP</t>
  </si>
  <si>
    <t>GC</t>
  </si>
  <si>
    <t>DE</t>
  </si>
  <si>
    <t>GF</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</si>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</sst>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Aptos Narrow"/>
      <family val="2"/>
      <scheme val="minor"/>
    </font>
    <font>
      <b/>
      <sz val="11"/>
      <color theme="1"/>
      <name val="Aptos Narrow"/>
      <family val="2"/>
      <scheme val="minor"/>
    </font>
    <font>
      <sz val="10"/>
      <color theme="1"/>
      <name val="Arial"/>
      <family val="2"/>
    </font>
    <font>
      <b/>
      <sz val="10"/>
      <color theme="1"/>
      <name val="Arial"/>
      <family val="2"/>
    </font>
    <font>
      <b/>
      <sz val="10"/>
      <color theme="0"/>
      <name val="Arial"/>
      <family val="2"/>
    </font>
    <font>
      <sz val="10"/>
      <color theme="0"/>
      <name val="Arial"/>
      <family val="2"/>
    </font>
    <font>
      <sz val="10"/>
      <name val="Arial"/>
      <family val="2"/>
    </font>
    <font>
      <sz val="10"/>
      <color rgb="FF000000"/>
      <name val="Arial"/>
      <family val="2"/>
    </font>
    <font>
      <i/>
      <sz val="10"/>
      <color rgb="FF000000"/>
      <name val="Arial"/>
      <family val="2"/>
    </font>
    <font>
      <sz val="11"/>
      <color theme="1"/>
      <name val="Aptos Narrow"/>
      <family val="2"/>
      <scheme val="minor"/>
    </font>
    <font>
      <b/>
      <sz val="10"/>
      <color rgb="FF000000"/>
      <name val="Arial"/>
      <family val="2"/>
    </font>
    <font>
      <sz val="10"/>
      <color rgb="FF000000"/>
      <name val="Arial"/>
      <family val="2"/>
    </font>
    <font>
      <i/>
      <u/>
      <sz val="10"/>
      <color rgb="FF000000"/>
      <name val="Arial"/>
      <family val="2"/>
    </font>
    <font>
      <sz val="8"/>
      <color theme="1"/>
      <name val="Arial"/>
      <family val="2"/>
    </font>
    <font>
      <sz val="8"/>
      <color theme="0"/>
      <name val="Arial"/>
      <family val="2"/>
    </font>
    <font>
      <sz val="10"/>
      <color rgb="FFC00000"/>
      <name val="Arial"/>
      <family val="2"/>
    </font>
    <font>
      <b/>
      <sz val="10"/>
      <color rgb="FF000000"/>
      <name val="Calibri"/>
      <family val="2"/>
    </font>
    <font>
      <sz val="6"/>
      <color theme="1"/>
      <name val="Arial"/>
      <family val="2"/>
    </font>
    <font>
      <b/>
      <sz val="6"/>
      <color theme="1"/>
      <name val="Arial"/>
      <family val="2"/>
    </font>
    <font>
      <b/>
      <sz val="6"/>
      <name val="Arial"/>
      <family val="2"/>
    </font>
    <font>
      <sz val="6"/>
      <name val="Arial"/>
      <family val="2"/>
    </font>
    <font>
      <sz val="6"/>
      <color rgb="FF000000"/>
      <name val="Arial"/>
      <family val="2"/>
    </font>
    <font>
      <sz val="6"/>
      <color rgb="FFC00000"/>
      <name val="Arial"/>
      <family val="2"/>
    </font>
    <font>
      <b/>
      <sz val="6"/>
      <color theme="0"/>
      <name val="Arial"/>
      <family val="2"/>
    </font>
  </fonts>
  <fills count="14">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3" tint="0.89999084444715716"/>
        <bgColor indexed="64"/>
      </patternFill>
    </fill>
    <fill>
      <patternFill patternType="solid">
        <fgColor theme="3" tint="0.749992370372631"/>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3" tint="0.499984740745262"/>
        <bgColor indexed="64"/>
      </patternFill>
    </fill>
    <fill>
      <patternFill patternType="solid">
        <fgColor theme="3" tint="0.249977111117893"/>
        <bgColor indexed="64"/>
      </patternFill>
    </fill>
    <fill>
      <patternFill patternType="solid">
        <fgColor theme="4" tint="-0.249977111117893"/>
        <bgColor indexed="64"/>
      </patternFill>
    </fill>
    <fill>
      <patternFill patternType="solid">
        <fgColor rgb="FFFFFF00"/>
        <bgColor indexed="64"/>
      </patternFill>
    </fill>
    <fill>
      <patternFill patternType="solid">
        <fgColor theme="4" tint="0.79998168889431442"/>
        <bgColor theme="4" tint="0.79998168889431442"/>
      </patternFill>
    </fill>
    <fill>
      <patternFill patternType="solid">
        <fgColor rgb="FFF2F2F2"/>
        <bgColor indexed="64"/>
      </patternFill>
    </fill>
  </fills>
  <borders count="61">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top style="medium">
        <color indexed="64"/>
      </top>
      <bottom/>
      <diagonal/>
    </border>
    <border>
      <left/>
      <right/>
      <top/>
      <bottom style="medium">
        <color indexed="64"/>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style="thin">
        <color indexed="64"/>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right/>
      <top/>
      <bottom style="thin">
        <color theme="4" tint="0.39997558519241921"/>
      </bottom>
      <diagonal/>
    </border>
    <border>
      <left/>
      <right/>
      <top style="thin">
        <color theme="4" tint="0.39997558519241921"/>
      </top>
      <bottom/>
      <diagonal/>
    </border>
    <border>
      <left style="medium">
        <color rgb="FFBFBFBF"/>
      </left>
      <right style="medium">
        <color rgb="FFBFBFBF"/>
      </right>
      <top style="medium">
        <color rgb="FFBFBFBF"/>
      </top>
      <bottom style="medium">
        <color rgb="FFBFBFBF"/>
      </bottom>
      <diagonal/>
    </border>
    <border>
      <left/>
      <right style="medium">
        <color rgb="FFBFBFBF"/>
      </right>
      <top style="medium">
        <color rgb="FFBFBFBF"/>
      </top>
      <bottom style="medium">
        <color rgb="FFBFBFBF"/>
      </bottom>
      <diagonal/>
    </border>
    <border>
      <left style="medium">
        <color rgb="FFBFBFBF"/>
      </left>
      <right style="medium">
        <color rgb="FFBFBFBF"/>
      </right>
      <top/>
      <bottom style="medium">
        <color rgb="FFBFBFBF"/>
      </bottom>
      <diagonal/>
    </border>
    <border>
      <left/>
      <right style="medium">
        <color rgb="FFBFBFBF"/>
      </right>
      <top/>
      <bottom style="medium">
        <color rgb="FFBFBFBF"/>
      </bottom>
      <diagonal/>
    </border>
    <border>
      <left/>
      <right style="thin">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top/>
      <bottom style="thin">
        <color indexed="64"/>
      </bottom>
      <diagonal/>
    </border>
    <border>
      <left style="medium">
        <color indexed="64"/>
      </left>
      <right/>
      <top/>
      <bottom/>
      <diagonal/>
    </border>
    <border>
      <left/>
      <right style="medium">
        <color rgb="FFBFBFBF"/>
      </right>
      <top/>
      <bottom/>
      <diagonal/>
    </border>
    <border>
      <left style="medium">
        <color rgb="FFBFBFBF"/>
      </left>
      <right style="medium">
        <color rgb="FFBFBFBF"/>
      </right>
      <top style="medium">
        <color rgb="FFBFBFBF"/>
      </top>
      <bottom/>
      <diagonal/>
    </border>
  </borders>
  <cellStyleXfs count="2">
    <xf numFmtId="0" fontId="0" fillId="0" borderId="0"/>
    <xf numFmtId="9" fontId="9" fillId="0" borderId="0" applyFont="0" applyFill="0" applyBorder="0" applyAlignment="0" applyProtection="0"/>
  </cellStyleXfs>
  <cellXfs count="340">
    <xf numFmtId="0" fontId="0" fillId="0" borderId="0" xfId="0"/>
    <xf numFmtId="0" fontId="2" fillId="2" borderId="0" xfId="0" applyFont="1" applyFill="1"/>
    <xf numFmtId="0" fontId="2" fillId="2" borderId="0" xfId="0" applyFont="1" applyFill="1" applyAlignment="1">
      <alignment horizontal="left"/>
    </xf>
    <xf numFmtId="0" fontId="2" fillId="2" borderId="0" xfId="0" applyFont="1" applyFill="1" applyAlignment="1">
      <alignment vertical="center"/>
    </xf>
    <xf numFmtId="0" fontId="2" fillId="0" borderId="0" xfId="0" applyFont="1"/>
    <xf numFmtId="0" fontId="3" fillId="2" borderId="0" xfId="0" applyFont="1" applyFill="1" applyAlignment="1">
      <alignment horizontal="center" vertical="center"/>
    </xf>
    <xf numFmtId="0" fontId="3" fillId="2" borderId="0" xfId="0" applyFont="1" applyFill="1" applyAlignment="1">
      <alignment horizontal="left" vertical="center"/>
    </xf>
    <xf numFmtId="0" fontId="2" fillId="2" borderId="0" xfId="0" applyFont="1" applyFill="1" applyAlignment="1">
      <alignment horizontal="center"/>
    </xf>
    <xf numFmtId="0" fontId="3" fillId="2" borderId="0" xfId="0" applyFont="1" applyFill="1" applyAlignment="1">
      <alignment horizontal="left"/>
    </xf>
    <xf numFmtId="0" fontId="1" fillId="0" borderId="0" xfId="0" applyFont="1"/>
    <xf numFmtId="0" fontId="5" fillId="0" borderId="0" xfId="0" applyFont="1"/>
    <xf numFmtId="1" fontId="2" fillId="0" borderId="12" xfId="0" applyNumberFormat="1" applyFont="1" applyBorder="1" applyAlignment="1">
      <alignment horizontal="center" vertical="center"/>
    </xf>
    <xf numFmtId="1" fontId="2" fillId="0" borderId="10" xfId="0" applyNumberFormat="1" applyFont="1" applyBorder="1" applyAlignment="1">
      <alignment horizontal="center" vertical="center"/>
    </xf>
    <xf numFmtId="1" fontId="2" fillId="0" borderId="17" xfId="0" applyNumberFormat="1" applyFont="1" applyBorder="1" applyAlignment="1">
      <alignment horizontal="center" vertical="center"/>
    </xf>
    <xf numFmtId="0" fontId="2" fillId="0" borderId="0" xfId="0" applyFont="1" applyAlignment="1">
      <alignment horizontal="center" vertical="center"/>
    </xf>
    <xf numFmtId="1" fontId="2" fillId="0" borderId="19" xfId="0" applyNumberFormat="1" applyFont="1" applyBorder="1" applyAlignment="1">
      <alignment horizontal="center" vertical="center"/>
    </xf>
    <xf numFmtId="1" fontId="2" fillId="0" borderId="15" xfId="0" applyNumberFormat="1" applyFont="1" applyBorder="1" applyAlignment="1">
      <alignment horizontal="center" vertical="center"/>
    </xf>
    <xf numFmtId="1" fontId="2" fillId="0" borderId="18" xfId="0" applyNumberFormat="1" applyFont="1" applyBorder="1" applyAlignment="1">
      <alignment horizontal="center" vertical="center"/>
    </xf>
    <xf numFmtId="0" fontId="4" fillId="2" borderId="0" xfId="0" applyFont="1" applyFill="1" applyAlignment="1">
      <alignment horizontal="center" vertical="center"/>
    </xf>
    <xf numFmtId="0" fontId="5" fillId="0" borderId="0" xfId="0" applyFont="1" applyAlignment="1">
      <alignment horizontal="center"/>
    </xf>
    <xf numFmtId="0" fontId="2" fillId="0" borderId="0" xfId="0" applyFont="1" applyAlignment="1">
      <alignment horizontal="center"/>
    </xf>
    <xf numFmtId="0" fontId="2" fillId="0" borderId="12" xfId="0" applyFont="1" applyBorder="1" applyAlignment="1">
      <alignment vertical="center" wrapText="1"/>
    </xf>
    <xf numFmtId="0" fontId="2" fillId="0" borderId="10" xfId="0" applyFont="1" applyBorder="1" applyAlignment="1">
      <alignment vertical="center" wrapText="1"/>
    </xf>
    <xf numFmtId="0" fontId="2" fillId="0" borderId="17" xfId="0" applyFont="1" applyBorder="1" applyAlignment="1">
      <alignment vertical="center" wrapText="1"/>
    </xf>
    <xf numFmtId="0" fontId="2" fillId="0" borderId="11" xfId="0" applyFont="1" applyBorder="1" applyAlignment="1">
      <alignment vertical="center"/>
    </xf>
    <xf numFmtId="0" fontId="2" fillId="3" borderId="12" xfId="0" applyFont="1" applyFill="1" applyBorder="1" applyAlignment="1">
      <alignment horizontal="center" vertical="center"/>
    </xf>
    <xf numFmtId="0" fontId="2" fillId="0" borderId="12" xfId="0" applyFont="1" applyBorder="1" applyAlignment="1">
      <alignment horizontal="left" vertical="center" wrapText="1"/>
    </xf>
    <xf numFmtId="0" fontId="2" fillId="0" borderId="12" xfId="0" applyFont="1" applyBorder="1" applyAlignment="1">
      <alignment vertical="center"/>
    </xf>
    <xf numFmtId="0" fontId="2" fillId="0" borderId="19" xfId="0" applyFont="1" applyBorder="1" applyAlignment="1">
      <alignment vertical="center"/>
    </xf>
    <xf numFmtId="0" fontId="2" fillId="0" borderId="27" xfId="0" applyFont="1" applyBorder="1" applyAlignment="1">
      <alignment vertical="center"/>
    </xf>
    <xf numFmtId="0" fontId="2" fillId="0" borderId="30" xfId="0" applyFont="1" applyBorder="1" applyAlignment="1">
      <alignment vertical="center"/>
    </xf>
    <xf numFmtId="0" fontId="2" fillId="0" borderId="22" xfId="0" applyFont="1" applyBorder="1" applyAlignment="1">
      <alignment vertical="center"/>
    </xf>
    <xf numFmtId="0" fontId="2" fillId="0" borderId="13" xfId="0" applyFont="1" applyBorder="1" applyAlignment="1">
      <alignment vertical="center"/>
    </xf>
    <xf numFmtId="0" fontId="2" fillId="0" borderId="0" xfId="0" applyFont="1" applyAlignment="1">
      <alignment vertical="center"/>
    </xf>
    <xf numFmtId="0" fontId="2" fillId="0" borderId="14" xfId="0" applyFont="1" applyBorder="1" applyAlignment="1">
      <alignment vertical="center"/>
    </xf>
    <xf numFmtId="0" fontId="2" fillId="3" borderId="10" xfId="0" applyFont="1" applyFill="1" applyBorder="1" applyAlignment="1">
      <alignment horizontal="center" vertical="center"/>
    </xf>
    <xf numFmtId="0" fontId="2" fillId="0" borderId="10" xfId="0" applyFont="1" applyBorder="1" applyAlignment="1">
      <alignment horizontal="left" vertical="center" wrapText="1"/>
    </xf>
    <xf numFmtId="0" fontId="2" fillId="0" borderId="10" xfId="0" applyFont="1" applyBorder="1" applyAlignment="1">
      <alignment vertical="center"/>
    </xf>
    <xf numFmtId="0" fontId="2" fillId="0" borderId="24" xfId="0" applyFont="1" applyBorder="1" applyAlignment="1">
      <alignment vertical="center"/>
    </xf>
    <xf numFmtId="0" fontId="2" fillId="0" borderId="15" xfId="0" applyFont="1" applyBorder="1" applyAlignment="1">
      <alignment vertical="center"/>
    </xf>
    <xf numFmtId="0" fontId="2" fillId="0" borderId="28" xfId="0" applyFont="1" applyBorder="1" applyAlignment="1">
      <alignment vertical="center"/>
    </xf>
    <xf numFmtId="0" fontId="2" fillId="0" borderId="16" xfId="0" applyFont="1" applyBorder="1" applyAlignment="1">
      <alignment vertical="center"/>
    </xf>
    <xf numFmtId="0" fontId="2" fillId="3" borderId="17" xfId="0" applyFont="1" applyFill="1" applyBorder="1" applyAlignment="1">
      <alignment horizontal="center" vertical="center"/>
    </xf>
    <xf numFmtId="0" fontId="2" fillId="0" borderId="17" xfId="0" applyFont="1" applyBorder="1" applyAlignment="1">
      <alignment horizontal="left" vertical="center" wrapText="1"/>
    </xf>
    <xf numFmtId="0" fontId="2" fillId="0" borderId="17" xfId="0" applyFont="1" applyBorder="1" applyAlignment="1">
      <alignment vertical="center"/>
    </xf>
    <xf numFmtId="0" fontId="2" fillId="0" borderId="25" xfId="0" applyFont="1" applyBorder="1" applyAlignment="1">
      <alignment vertical="center"/>
    </xf>
    <xf numFmtId="0" fontId="2" fillId="0" borderId="29" xfId="0" applyFont="1" applyBorder="1" applyAlignment="1">
      <alignment vertical="center"/>
    </xf>
    <xf numFmtId="0" fontId="2" fillId="0" borderId="18" xfId="0" applyFont="1" applyBorder="1" applyAlignment="1">
      <alignment vertical="center"/>
    </xf>
    <xf numFmtId="0" fontId="2" fillId="0" borderId="14" xfId="0" applyFont="1" applyBorder="1" applyAlignment="1">
      <alignment vertical="center" wrapText="1"/>
    </xf>
    <xf numFmtId="0" fontId="2" fillId="3" borderId="22" xfId="0" applyFont="1" applyFill="1" applyBorder="1" applyAlignment="1">
      <alignment horizontal="center" vertical="center"/>
    </xf>
    <xf numFmtId="0" fontId="2" fillId="0" borderId="22" xfId="0" applyFont="1" applyBorder="1" applyAlignment="1">
      <alignment horizontal="left" vertical="center" wrapText="1"/>
    </xf>
    <xf numFmtId="1" fontId="2" fillId="0" borderId="32" xfId="0" applyNumberFormat="1" applyFont="1" applyBorder="1" applyAlignment="1">
      <alignment horizontal="center" vertical="center"/>
    </xf>
    <xf numFmtId="0" fontId="2" fillId="0" borderId="33" xfId="0" applyFont="1" applyBorder="1" applyAlignment="1">
      <alignment vertical="center"/>
    </xf>
    <xf numFmtId="1" fontId="2" fillId="0" borderId="22" xfId="0" applyNumberFormat="1" applyFont="1" applyBorder="1" applyAlignment="1">
      <alignment horizontal="center" vertical="center"/>
    </xf>
    <xf numFmtId="0" fontId="2" fillId="0" borderId="34" xfId="0" applyFont="1" applyBorder="1" applyAlignment="1">
      <alignment vertical="center"/>
    </xf>
    <xf numFmtId="0" fontId="2" fillId="0" borderId="31" xfId="0" applyFont="1" applyBorder="1" applyAlignment="1">
      <alignment vertical="center"/>
    </xf>
    <xf numFmtId="0" fontId="2" fillId="0" borderId="32" xfId="0" applyFont="1" applyBorder="1" applyAlignment="1">
      <alignment vertical="center"/>
    </xf>
    <xf numFmtId="0" fontId="2" fillId="0" borderId="11" xfId="0" applyFont="1" applyBorder="1" applyAlignment="1">
      <alignment vertical="center" wrapText="1"/>
    </xf>
    <xf numFmtId="1" fontId="2" fillId="0" borderId="13" xfId="0" applyNumberFormat="1" applyFont="1" applyBorder="1" applyAlignment="1">
      <alignment horizontal="center" vertical="center"/>
    </xf>
    <xf numFmtId="0" fontId="2" fillId="0" borderId="35" xfId="0" applyFont="1" applyBorder="1" applyAlignment="1">
      <alignment vertical="center"/>
    </xf>
    <xf numFmtId="0" fontId="2" fillId="0" borderId="16" xfId="0" applyFont="1" applyBorder="1" applyAlignment="1">
      <alignment vertical="center" wrapText="1"/>
    </xf>
    <xf numFmtId="0" fontId="2" fillId="0" borderId="36" xfId="0" applyFont="1" applyBorder="1" applyAlignment="1">
      <alignment vertical="center"/>
    </xf>
    <xf numFmtId="0" fontId="2" fillId="0" borderId="37" xfId="0" applyFont="1" applyBorder="1" applyAlignment="1">
      <alignment vertical="center"/>
    </xf>
    <xf numFmtId="0" fontId="2" fillId="0" borderId="38" xfId="0" applyFont="1" applyBorder="1" applyAlignment="1">
      <alignment vertical="center"/>
    </xf>
    <xf numFmtId="0" fontId="2" fillId="0" borderId="39" xfId="0" applyFont="1" applyBorder="1" applyAlignment="1">
      <alignment vertical="center" wrapText="1"/>
    </xf>
    <xf numFmtId="0" fontId="2" fillId="0" borderId="39" xfId="0" applyFont="1" applyBorder="1" applyAlignment="1">
      <alignment vertical="center"/>
    </xf>
    <xf numFmtId="1" fontId="2" fillId="0" borderId="40" xfId="0" applyNumberFormat="1" applyFont="1" applyBorder="1" applyAlignment="1">
      <alignment horizontal="center" vertical="center"/>
    </xf>
    <xf numFmtId="0" fontId="2" fillId="0" borderId="41" xfId="0" applyFont="1" applyBorder="1" applyAlignment="1">
      <alignment vertical="center"/>
    </xf>
    <xf numFmtId="1" fontId="2" fillId="0" borderId="39" xfId="0" applyNumberFormat="1" applyFont="1" applyBorder="1" applyAlignment="1">
      <alignment horizontal="center" vertical="center"/>
    </xf>
    <xf numFmtId="0" fontId="2" fillId="0" borderId="42" xfId="0" applyFont="1" applyBorder="1" applyAlignment="1">
      <alignment vertical="center"/>
    </xf>
    <xf numFmtId="0" fontId="2" fillId="0" borderId="40" xfId="0" applyFont="1" applyBorder="1" applyAlignment="1">
      <alignment vertical="center"/>
    </xf>
    <xf numFmtId="0" fontId="2" fillId="3" borderId="39" xfId="0" applyFont="1" applyFill="1" applyBorder="1" applyAlignment="1">
      <alignment horizontal="center" vertical="center"/>
    </xf>
    <xf numFmtId="0" fontId="2" fillId="0" borderId="39" xfId="0" applyFont="1" applyBorder="1" applyAlignment="1">
      <alignment horizontal="left" vertical="center" wrapText="1"/>
    </xf>
    <xf numFmtId="0" fontId="2" fillId="3" borderId="19" xfId="0" applyFont="1" applyFill="1" applyBorder="1" applyAlignment="1">
      <alignment horizontal="center" vertical="center"/>
    </xf>
    <xf numFmtId="0" fontId="2" fillId="0" borderId="19" xfId="0" applyFont="1" applyBorder="1" applyAlignment="1">
      <alignment horizontal="left" vertical="center" wrapText="1"/>
    </xf>
    <xf numFmtId="0" fontId="2" fillId="2" borderId="0" xfId="0" applyFont="1" applyFill="1" applyAlignment="1">
      <alignment horizontal="center" vertical="center"/>
    </xf>
    <xf numFmtId="0" fontId="2" fillId="0" borderId="12" xfId="0" applyFont="1" applyBorder="1" applyAlignment="1">
      <alignment horizontal="center" vertical="center"/>
    </xf>
    <xf numFmtId="0" fontId="2" fillId="0" borderId="27" xfId="0" applyFont="1" applyBorder="1" applyAlignment="1">
      <alignment horizontal="center" vertical="center"/>
    </xf>
    <xf numFmtId="0" fontId="2" fillId="0" borderId="19"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0" xfId="0" applyFont="1" applyBorder="1" applyAlignment="1">
      <alignment horizontal="center" vertical="center"/>
    </xf>
    <xf numFmtId="0" fontId="2" fillId="0" borderId="15" xfId="0" applyFont="1" applyBorder="1" applyAlignment="1">
      <alignment horizontal="center" vertical="center"/>
    </xf>
    <xf numFmtId="0" fontId="2" fillId="0" borderId="17" xfId="0" applyFont="1" applyBorder="1" applyAlignment="1">
      <alignment horizontal="center" vertical="center"/>
    </xf>
    <xf numFmtId="0" fontId="2" fillId="0" borderId="29" xfId="0" applyFont="1" applyBorder="1" applyAlignment="1">
      <alignment horizontal="center" vertical="center"/>
    </xf>
    <xf numFmtId="0" fontId="2" fillId="0" borderId="16" xfId="0" applyFont="1" applyBorder="1" applyAlignment="1">
      <alignment horizontal="center" vertical="center"/>
    </xf>
    <xf numFmtId="0" fontId="2" fillId="0" borderId="18" xfId="0" applyFont="1" applyBorder="1" applyAlignment="1">
      <alignment horizontal="center" vertical="center"/>
    </xf>
    <xf numFmtId="0" fontId="2" fillId="0" borderId="11" xfId="0" applyFont="1" applyBorder="1" applyAlignment="1">
      <alignment horizontal="center" vertical="center"/>
    </xf>
    <xf numFmtId="0" fontId="2" fillId="0" borderId="28" xfId="0" applyFont="1" applyBorder="1" applyAlignment="1">
      <alignment horizontal="center" vertical="center"/>
    </xf>
    <xf numFmtId="0" fontId="2" fillId="0" borderId="39" xfId="0" applyFont="1" applyBorder="1" applyAlignment="1">
      <alignment horizontal="center" vertical="center"/>
    </xf>
    <xf numFmtId="0" fontId="2" fillId="0" borderId="42" xfId="0" applyFont="1" applyBorder="1" applyAlignment="1">
      <alignment horizontal="center" vertical="center"/>
    </xf>
    <xf numFmtId="0" fontId="2" fillId="0" borderId="38" xfId="0" applyFont="1" applyBorder="1" applyAlignment="1">
      <alignment horizontal="center" vertical="center"/>
    </xf>
    <xf numFmtId="0" fontId="2" fillId="0" borderId="22" xfId="0" applyFont="1" applyBorder="1" applyAlignment="1">
      <alignment horizontal="center" vertical="center"/>
    </xf>
    <xf numFmtId="0" fontId="2" fillId="0" borderId="34" xfId="0" applyFont="1" applyBorder="1" applyAlignment="1">
      <alignment horizontal="center" vertical="center"/>
    </xf>
    <xf numFmtId="0" fontId="2" fillId="0" borderId="31" xfId="0" applyFont="1" applyBorder="1" applyAlignment="1">
      <alignment horizontal="center" vertical="center"/>
    </xf>
    <xf numFmtId="0" fontId="2" fillId="0" borderId="32" xfId="0" applyFont="1" applyBorder="1" applyAlignment="1">
      <alignment horizontal="center" vertical="center"/>
    </xf>
    <xf numFmtId="14" fontId="2" fillId="0" borderId="12" xfId="0" applyNumberFormat="1" applyFont="1" applyBorder="1" applyAlignment="1">
      <alignment horizontal="center" vertical="center"/>
    </xf>
    <xf numFmtId="0" fontId="2" fillId="0" borderId="1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31" xfId="0" applyFont="1" applyBorder="1" applyAlignment="1">
      <alignment vertical="center" wrapText="1"/>
    </xf>
    <xf numFmtId="0" fontId="3" fillId="4" borderId="4"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6" borderId="7" xfId="0" applyFont="1" applyFill="1" applyBorder="1" applyAlignment="1">
      <alignment horizontal="center" vertical="center" wrapText="1"/>
    </xf>
    <xf numFmtId="14" fontId="2" fillId="0" borderId="12" xfId="0" applyNumberFormat="1" applyFont="1" applyBorder="1" applyAlignment="1">
      <alignment vertical="center"/>
    </xf>
    <xf numFmtId="0" fontId="2" fillId="0" borderId="36" xfId="0" applyFont="1" applyBorder="1" applyAlignment="1">
      <alignment horizontal="center" vertical="center"/>
    </xf>
    <xf numFmtId="14" fontId="2" fillId="0" borderId="17" xfId="0" applyNumberFormat="1" applyFont="1" applyBorder="1" applyAlignment="1">
      <alignment vertical="center"/>
    </xf>
    <xf numFmtId="0" fontId="2" fillId="0" borderId="22" xfId="0" applyFont="1" applyBorder="1" applyAlignment="1">
      <alignment horizontal="center" vertical="center" wrapText="1"/>
    </xf>
    <xf numFmtId="14" fontId="2" fillId="0" borderId="39" xfId="0" applyNumberFormat="1" applyFont="1" applyBorder="1" applyAlignment="1">
      <alignment vertical="center"/>
    </xf>
    <xf numFmtId="0" fontId="2" fillId="0" borderId="39" xfId="0" applyFont="1" applyBorder="1" applyAlignment="1">
      <alignment horizontal="center" vertical="center" wrapText="1"/>
    </xf>
    <xf numFmtId="14" fontId="2" fillId="0" borderId="10" xfId="0" applyNumberFormat="1" applyFont="1" applyBorder="1" applyAlignment="1">
      <alignment vertical="center"/>
    </xf>
    <xf numFmtId="0" fontId="2" fillId="0" borderId="10" xfId="0" applyFont="1" applyBorder="1" applyAlignment="1">
      <alignment horizontal="center" vertical="center" wrapText="1"/>
    </xf>
    <xf numFmtId="0" fontId="2" fillId="0" borderId="40" xfId="0" applyFont="1" applyBorder="1" applyAlignment="1">
      <alignment vertical="center" wrapText="1"/>
    </xf>
    <xf numFmtId="0" fontId="2" fillId="0" borderId="40" xfId="0" applyFont="1" applyBorder="1" applyAlignment="1">
      <alignment vertical="top" wrapText="1"/>
    </xf>
    <xf numFmtId="0" fontId="2" fillId="0" borderId="26" xfId="0" applyFont="1" applyBorder="1" applyAlignment="1">
      <alignment vertical="top" wrapText="1"/>
    </xf>
    <xf numFmtId="0" fontId="2" fillId="0" borderId="17" xfId="0" applyFont="1" applyBorder="1" applyAlignment="1">
      <alignment horizontal="left" vertical="center"/>
    </xf>
    <xf numFmtId="0" fontId="2" fillId="0" borderId="47" xfId="0" applyFont="1" applyBorder="1" applyAlignment="1">
      <alignment vertical="center"/>
    </xf>
    <xf numFmtId="0" fontId="2" fillId="3" borderId="48" xfId="0" applyFont="1" applyFill="1" applyBorder="1" applyAlignment="1">
      <alignment horizontal="center" vertical="center"/>
    </xf>
    <xf numFmtId="0" fontId="2" fillId="0" borderId="48" xfId="0" applyFont="1" applyBorder="1" applyAlignment="1">
      <alignment vertical="center"/>
    </xf>
    <xf numFmtId="0" fontId="2" fillId="0" borderId="48" xfId="0" applyFont="1" applyBorder="1" applyAlignment="1">
      <alignment horizontal="center" vertical="center"/>
    </xf>
    <xf numFmtId="0" fontId="0" fillId="0" borderId="0" xfId="0" pivotButton="1"/>
    <xf numFmtId="0" fontId="0" fillId="0" borderId="0" xfId="0" applyAlignment="1">
      <alignment horizontal="left"/>
    </xf>
    <xf numFmtId="0" fontId="1" fillId="12" borderId="49" xfId="0" applyFont="1" applyFill="1" applyBorder="1"/>
    <xf numFmtId="0" fontId="0" fillId="11" borderId="0" xfId="0" applyFill="1" applyAlignment="1">
      <alignment horizontal="left"/>
    </xf>
    <xf numFmtId="0" fontId="1" fillId="11" borderId="0" xfId="0" applyFont="1" applyFill="1" applyAlignment="1">
      <alignment horizontal="center"/>
    </xf>
    <xf numFmtId="0" fontId="3" fillId="4" borderId="4" xfId="0" applyFont="1" applyFill="1" applyBorder="1" applyAlignment="1">
      <alignment horizontal="center" vertical="center"/>
    </xf>
    <xf numFmtId="0" fontId="3" fillId="4" borderId="3" xfId="0" applyFont="1" applyFill="1" applyBorder="1" applyAlignment="1">
      <alignment horizontal="center" vertical="center"/>
    </xf>
    <xf numFmtId="0" fontId="1" fillId="12" borderId="50" xfId="0" applyFont="1" applyFill="1" applyBorder="1"/>
    <xf numFmtId="0" fontId="10" fillId="0" borderId="51" xfId="0" applyFont="1" applyBorder="1" applyAlignment="1">
      <alignment horizontal="center" vertical="center"/>
    </xf>
    <xf numFmtId="0" fontId="10" fillId="0" borderId="52" xfId="0" applyFont="1" applyBorder="1" applyAlignment="1">
      <alignment horizontal="center" vertical="center"/>
    </xf>
    <xf numFmtId="0" fontId="10" fillId="13" borderId="53" xfId="0" applyFont="1" applyFill="1" applyBorder="1" applyAlignment="1">
      <alignment vertical="center"/>
    </xf>
    <xf numFmtId="0" fontId="11" fillId="13" borderId="54" xfId="0" applyFont="1" applyFill="1" applyBorder="1" applyAlignment="1">
      <alignment horizontal="center" vertical="center"/>
    </xf>
    <xf numFmtId="0" fontId="10" fillId="0" borderId="53" xfId="0" applyFont="1" applyBorder="1" applyAlignment="1">
      <alignment vertical="center"/>
    </xf>
    <xf numFmtId="0" fontId="11" fillId="0" borderId="54" xfId="0" applyFont="1" applyBorder="1" applyAlignment="1">
      <alignment horizontal="center" vertical="center"/>
    </xf>
    <xf numFmtId="0" fontId="0" fillId="0" borderId="0" xfId="0" applyAlignment="1">
      <alignment horizontal="center" vertical="center"/>
    </xf>
    <xf numFmtId="0" fontId="10" fillId="13" borderId="53" xfId="0" applyFont="1" applyFill="1" applyBorder="1" applyAlignment="1">
      <alignment horizontal="center" vertical="center" wrapText="1"/>
    </xf>
    <xf numFmtId="0" fontId="10" fillId="13" borderId="54" xfId="0" applyFont="1" applyFill="1" applyBorder="1" applyAlignment="1">
      <alignment horizontal="center" vertical="center" wrapText="1"/>
    </xf>
    <xf numFmtId="0" fontId="1" fillId="0" borderId="10" xfId="0" applyFont="1" applyBorder="1" applyAlignment="1">
      <alignment horizontal="center" vertical="center"/>
    </xf>
    <xf numFmtId="0" fontId="1" fillId="0" borderId="10" xfId="0" applyFont="1" applyBorder="1" applyAlignment="1">
      <alignment horizontal="center" vertical="center" wrapText="1"/>
    </xf>
    <xf numFmtId="0" fontId="0" fillId="0" borderId="10" xfId="0" applyBorder="1" applyAlignment="1">
      <alignment horizontal="center" vertical="center"/>
    </xf>
    <xf numFmtId="0" fontId="1" fillId="0" borderId="10" xfId="0" applyFont="1" applyBorder="1" applyAlignment="1">
      <alignment horizontal="center"/>
    </xf>
    <xf numFmtId="0" fontId="2" fillId="3" borderId="36" xfId="0" applyFont="1" applyFill="1" applyBorder="1" applyAlignment="1">
      <alignment horizontal="center" vertical="center"/>
    </xf>
    <xf numFmtId="0" fontId="2" fillId="0" borderId="38" xfId="0" applyFont="1" applyBorder="1" applyAlignment="1">
      <alignment vertical="center" wrapText="1"/>
    </xf>
    <xf numFmtId="0" fontId="2" fillId="0" borderId="36" xfId="0" applyFont="1" applyBorder="1" applyAlignment="1">
      <alignment horizontal="left" vertical="center" wrapText="1"/>
    </xf>
    <xf numFmtId="1" fontId="2" fillId="0" borderId="45" xfId="0" applyNumberFormat="1" applyFont="1" applyBorder="1" applyAlignment="1">
      <alignment horizontal="center" vertical="center"/>
    </xf>
    <xf numFmtId="1" fontId="2" fillId="0" borderId="36" xfId="0" applyNumberFormat="1" applyFont="1" applyBorder="1" applyAlignment="1">
      <alignment horizontal="center" vertical="center"/>
    </xf>
    <xf numFmtId="9" fontId="0" fillId="0" borderId="0" xfId="1" applyFont="1"/>
    <xf numFmtId="0" fontId="2" fillId="0" borderId="55" xfId="0" applyFont="1" applyBorder="1" applyAlignment="1">
      <alignment vertical="center"/>
    </xf>
    <xf numFmtId="0" fontId="2" fillId="0" borderId="57" xfId="0" applyFont="1" applyBorder="1" applyAlignment="1">
      <alignment vertical="center" wrapText="1"/>
    </xf>
    <xf numFmtId="9" fontId="2" fillId="0" borderId="0" xfId="1" applyFont="1"/>
    <xf numFmtId="0" fontId="1" fillId="0" borderId="46" xfId="0" applyFont="1" applyBorder="1" applyAlignment="1">
      <alignment horizontal="center" vertical="center"/>
    </xf>
    <xf numFmtId="0" fontId="2" fillId="0" borderId="36" xfId="0" applyFont="1" applyBorder="1" applyAlignment="1">
      <alignment horizontal="center" vertical="center" wrapText="1"/>
    </xf>
    <xf numFmtId="0" fontId="5" fillId="0" borderId="0" xfId="0" applyFont="1" applyAlignment="1">
      <alignment wrapText="1"/>
    </xf>
    <xf numFmtId="0" fontId="13" fillId="0" borderId="10" xfId="0" applyFont="1" applyBorder="1" applyAlignment="1">
      <alignment vertical="center" wrapText="1"/>
    </xf>
    <xf numFmtId="0" fontId="13" fillId="0" borderId="10" xfId="0" applyFont="1" applyBorder="1" applyAlignment="1">
      <alignment horizontal="left" vertical="top" wrapText="1"/>
    </xf>
    <xf numFmtId="0" fontId="13" fillId="0" borderId="10" xfId="0" applyFont="1" applyBorder="1" applyAlignment="1">
      <alignment horizontal="left" vertical="center" wrapText="1"/>
    </xf>
    <xf numFmtId="0" fontId="13" fillId="0" borderId="22" xfId="0" applyFont="1" applyBorder="1" applyAlignment="1">
      <alignment horizontal="left" vertical="top" wrapText="1"/>
    </xf>
    <xf numFmtId="0" fontId="13" fillId="0" borderId="17" xfId="0" applyFont="1" applyBorder="1" applyAlignment="1">
      <alignment horizontal="left" vertical="top" wrapText="1"/>
    </xf>
    <xf numFmtId="0" fontId="14" fillId="0" borderId="0" xfId="0" applyFont="1"/>
    <xf numFmtId="0" fontId="13" fillId="0" borderId="22" xfId="0" applyFont="1" applyBorder="1" applyAlignment="1">
      <alignment vertical="center"/>
    </xf>
    <xf numFmtId="0" fontId="13" fillId="0" borderId="10" xfId="0" applyFont="1" applyBorder="1" applyAlignment="1">
      <alignment vertical="center"/>
    </xf>
    <xf numFmtId="0" fontId="13" fillId="0" borderId="17" xfId="0" applyFont="1" applyBorder="1" applyAlignment="1">
      <alignment vertical="center"/>
    </xf>
    <xf numFmtId="14" fontId="2" fillId="0" borderId="22" xfId="0" applyNumberFormat="1" applyFont="1" applyBorder="1" applyAlignment="1">
      <alignment vertical="center"/>
    </xf>
    <xf numFmtId="0" fontId="13" fillId="0" borderId="12" xfId="0" applyFont="1" applyBorder="1" applyAlignment="1">
      <alignment vertical="center" wrapText="1"/>
    </xf>
    <xf numFmtId="0" fontId="2" fillId="0" borderId="13" xfId="0" applyFont="1" applyBorder="1" applyAlignment="1">
      <alignment vertical="top" wrapText="1"/>
    </xf>
    <xf numFmtId="0" fontId="2" fillId="0" borderId="15" xfId="0" applyFont="1" applyBorder="1" applyAlignment="1">
      <alignment vertical="top" wrapText="1"/>
    </xf>
    <xf numFmtId="0" fontId="13" fillId="0" borderId="17" xfId="0" applyFont="1" applyBorder="1" applyAlignment="1">
      <alignment vertical="center" wrapText="1"/>
    </xf>
    <xf numFmtId="0" fontId="2" fillId="0" borderId="18" xfId="0" applyFont="1" applyBorder="1" applyAlignment="1">
      <alignment vertical="top" wrapText="1"/>
    </xf>
    <xf numFmtId="0" fontId="13" fillId="0" borderId="39" xfId="0" applyFont="1" applyBorder="1" applyAlignment="1">
      <alignment vertical="center" wrapText="1"/>
    </xf>
    <xf numFmtId="0" fontId="2" fillId="0" borderId="30" xfId="0" applyFont="1" applyBorder="1" applyAlignment="1">
      <alignment vertical="center" wrapText="1"/>
    </xf>
    <xf numFmtId="14" fontId="2" fillId="0" borderId="19" xfId="0" applyNumberFormat="1" applyFont="1" applyBorder="1" applyAlignment="1">
      <alignment vertical="center"/>
    </xf>
    <xf numFmtId="0" fontId="13" fillId="0" borderId="19" xfId="0" applyFont="1" applyBorder="1" applyAlignment="1">
      <alignment vertical="center" wrapText="1"/>
    </xf>
    <xf numFmtId="0" fontId="13" fillId="0" borderId="22" xfId="0" applyFont="1" applyBorder="1" applyAlignment="1">
      <alignment vertical="center" wrapText="1"/>
    </xf>
    <xf numFmtId="0" fontId="13" fillId="0" borderId="39" xfId="0" applyFont="1" applyBorder="1" applyAlignment="1">
      <alignment horizontal="left" vertical="top" wrapText="1"/>
    </xf>
    <xf numFmtId="0" fontId="15" fillId="0" borderId="10" xfId="0" applyFont="1" applyBorder="1" applyAlignment="1">
      <alignment horizontal="center" vertical="center" wrapText="1"/>
    </xf>
    <xf numFmtId="0" fontId="13" fillId="0" borderId="12" xfId="0" applyFont="1" applyBorder="1" applyAlignment="1">
      <alignment horizontal="left" vertical="top" wrapText="1"/>
    </xf>
    <xf numFmtId="0" fontId="15" fillId="0" borderId="22" xfId="0" applyFont="1" applyBorder="1" applyAlignment="1">
      <alignment horizontal="center" vertical="center" wrapText="1"/>
    </xf>
    <xf numFmtId="14" fontId="2" fillId="0" borderId="36" xfId="0" applyNumberFormat="1" applyFont="1" applyBorder="1" applyAlignment="1">
      <alignment vertical="center"/>
    </xf>
    <xf numFmtId="0" fontId="13" fillId="0" borderId="36" xfId="0" applyFont="1" applyBorder="1" applyAlignment="1">
      <alignment horizontal="left" vertical="top" wrapText="1"/>
    </xf>
    <xf numFmtId="0" fontId="2" fillId="0" borderId="40" xfId="0" applyFont="1" applyBorder="1" applyAlignment="1">
      <alignment horizontal="center" vertical="center" wrapText="1"/>
    </xf>
    <xf numFmtId="14" fontId="2" fillId="0" borderId="39" xfId="0" applyNumberFormat="1" applyFont="1" applyBorder="1" applyAlignment="1">
      <alignment horizontal="center" vertical="center"/>
    </xf>
    <xf numFmtId="0" fontId="2" fillId="0" borderId="56" xfId="0" applyFont="1" applyBorder="1" applyAlignment="1">
      <alignment vertical="center" wrapText="1"/>
    </xf>
    <xf numFmtId="0" fontId="13" fillId="0" borderId="36" xfId="0" applyFont="1" applyBorder="1" applyAlignment="1">
      <alignment vertical="center"/>
    </xf>
    <xf numFmtId="0" fontId="2" fillId="0" borderId="56" xfId="0" applyFont="1" applyBorder="1" applyAlignment="1">
      <alignment vertical="center"/>
    </xf>
    <xf numFmtId="0" fontId="2" fillId="0" borderId="36" xfId="0" applyFont="1" applyBorder="1" applyAlignment="1">
      <alignment vertical="center" wrapText="1"/>
    </xf>
    <xf numFmtId="0" fontId="13" fillId="0" borderId="12" xfId="0" applyFont="1" applyBorder="1" applyAlignment="1">
      <alignment horizontal="left" vertical="center" wrapText="1"/>
    </xf>
    <xf numFmtId="0" fontId="2" fillId="0" borderId="58" xfId="0" applyFont="1" applyBorder="1" applyAlignment="1">
      <alignment vertical="center" wrapText="1"/>
    </xf>
    <xf numFmtId="0" fontId="2" fillId="3" borderId="11" xfId="0" applyFont="1" applyFill="1" applyBorder="1" applyAlignment="1">
      <alignment horizontal="center" vertical="center"/>
    </xf>
    <xf numFmtId="0" fontId="2" fillId="3" borderId="14" xfId="0" applyFont="1" applyFill="1" applyBorder="1" applyAlignment="1">
      <alignment horizontal="center" vertical="center"/>
    </xf>
    <xf numFmtId="0" fontId="2" fillId="3" borderId="16" xfId="0" applyFont="1" applyFill="1" applyBorder="1" applyAlignment="1">
      <alignment horizontal="center" vertical="center"/>
    </xf>
    <xf numFmtId="0" fontId="2" fillId="0" borderId="45" xfId="0" applyFont="1" applyBorder="1" applyAlignment="1">
      <alignment vertical="center"/>
    </xf>
    <xf numFmtId="0" fontId="13" fillId="0" borderId="17" xfId="0" applyFont="1" applyBorder="1" applyAlignment="1">
      <alignment horizontal="left" vertical="center" wrapText="1"/>
    </xf>
    <xf numFmtId="0" fontId="6" fillId="0" borderId="12" xfId="0" applyFont="1" applyBorder="1" applyAlignment="1">
      <alignment horizontal="center" vertical="center" wrapText="1"/>
    </xf>
    <xf numFmtId="0" fontId="2" fillId="0" borderId="37" xfId="0" applyFont="1" applyBorder="1" applyAlignment="1">
      <alignment horizontal="center" vertical="center"/>
    </xf>
    <xf numFmtId="0" fontId="2" fillId="0" borderId="56" xfId="0" applyFont="1" applyBorder="1" applyAlignment="1">
      <alignment horizontal="center" vertical="center"/>
    </xf>
    <xf numFmtId="0" fontId="13" fillId="0" borderId="36" xfId="0" applyFont="1" applyBorder="1" applyAlignment="1">
      <alignment vertical="center" wrapText="1"/>
    </xf>
    <xf numFmtId="0" fontId="0" fillId="0" borderId="10" xfId="0" applyBorder="1"/>
    <xf numFmtId="0" fontId="10" fillId="13" borderId="54" xfId="0" applyFont="1" applyFill="1" applyBorder="1" applyAlignment="1">
      <alignment horizontal="center" vertical="center"/>
    </xf>
    <xf numFmtId="0" fontId="0" fillId="11" borderId="0" xfId="0" applyFill="1"/>
    <xf numFmtId="0" fontId="0" fillId="2" borderId="0" xfId="0" applyFill="1"/>
    <xf numFmtId="0" fontId="10" fillId="0" borderId="51" xfId="0" applyFont="1" applyBorder="1" applyAlignment="1">
      <alignment horizontal="center" vertical="center" wrapText="1"/>
    </xf>
    <xf numFmtId="0" fontId="10" fillId="0" borderId="52" xfId="0" applyFont="1" applyBorder="1" applyAlignment="1">
      <alignment horizontal="center" vertical="center" wrapText="1"/>
    </xf>
    <xf numFmtId="0" fontId="7" fillId="13" borderId="54" xfId="0" applyFont="1" applyFill="1" applyBorder="1" applyAlignment="1">
      <alignment horizontal="justify" vertical="center" wrapText="1"/>
    </xf>
    <xf numFmtId="0" fontId="10" fillId="0" borderId="53" xfId="0" applyFont="1" applyBorder="1" applyAlignment="1">
      <alignment horizontal="center" vertical="center" wrapText="1"/>
    </xf>
    <xf numFmtId="0" fontId="10" fillId="0" borderId="54" xfId="0" applyFont="1" applyBorder="1" applyAlignment="1">
      <alignment horizontal="center" vertical="center" wrapText="1"/>
    </xf>
    <xf numFmtId="0" fontId="7" fillId="0" borderId="54" xfId="0" applyFont="1" applyBorder="1" applyAlignment="1">
      <alignment horizontal="justify" vertical="center" wrapText="1"/>
    </xf>
    <xf numFmtId="0" fontId="7" fillId="13" borderId="59" xfId="0" applyFont="1" applyFill="1" applyBorder="1" applyAlignment="1">
      <alignment horizontal="justify" vertical="center" wrapText="1"/>
    </xf>
    <xf numFmtId="0" fontId="17" fillId="0" borderId="0" xfId="0" applyFont="1"/>
    <xf numFmtId="0" fontId="17" fillId="0" borderId="0" xfId="0" applyFont="1" applyAlignment="1">
      <alignment horizontal="center"/>
    </xf>
    <xf numFmtId="0" fontId="18" fillId="2" borderId="0" xfId="0" applyFont="1" applyFill="1" applyAlignment="1">
      <alignment horizontal="center"/>
    </xf>
    <xf numFmtId="0" fontId="17" fillId="0" borderId="45" xfId="0" applyFont="1" applyBorder="1" applyAlignment="1">
      <alignment vertical="center" wrapText="1"/>
    </xf>
    <xf numFmtId="0" fontId="17" fillId="0" borderId="44" xfId="0" applyFont="1" applyBorder="1" applyAlignment="1">
      <alignment vertical="center" wrapText="1"/>
    </xf>
    <xf numFmtId="0" fontId="17" fillId="0" borderId="26" xfId="0" applyFont="1" applyBorder="1" applyAlignment="1">
      <alignment vertical="center" wrapText="1"/>
    </xf>
    <xf numFmtId="0" fontId="17" fillId="0" borderId="12" xfId="0" applyFont="1" applyBorder="1" applyAlignment="1">
      <alignment vertical="center"/>
    </xf>
    <xf numFmtId="0" fontId="17" fillId="0" borderId="11" xfId="0" applyFont="1" applyBorder="1" applyAlignment="1">
      <alignment vertical="center"/>
    </xf>
    <xf numFmtId="1" fontId="17" fillId="0" borderId="12" xfId="0" applyNumberFormat="1" applyFont="1" applyBorder="1" applyAlignment="1">
      <alignment horizontal="center" vertical="center"/>
    </xf>
    <xf numFmtId="1" fontId="17" fillId="0" borderId="13" xfId="0" applyNumberFormat="1" applyFont="1" applyBorder="1" applyAlignment="1">
      <alignment horizontal="center" vertical="center"/>
    </xf>
    <xf numFmtId="0" fontId="17" fillId="0" borderId="12" xfId="0" applyFont="1" applyBorder="1" applyAlignment="1">
      <alignment vertical="center" wrapText="1"/>
    </xf>
    <xf numFmtId="0" fontId="18" fillId="2" borderId="3" xfId="0" applyFont="1" applyFill="1" applyBorder="1" applyAlignment="1">
      <alignment horizontal="center" vertical="center" textRotation="90" wrapText="1"/>
    </xf>
    <xf numFmtId="0" fontId="17" fillId="0" borderId="40" xfId="0" applyFont="1" applyBorder="1" applyAlignment="1">
      <alignment horizontal="center" vertical="center" wrapText="1"/>
    </xf>
    <xf numFmtId="0" fontId="17" fillId="0" borderId="39" xfId="0" applyFont="1" applyBorder="1" applyAlignment="1">
      <alignment horizontal="center" vertical="center"/>
    </xf>
    <xf numFmtId="0" fontId="17" fillId="0" borderId="38" xfId="0" applyFont="1" applyBorder="1" applyAlignment="1">
      <alignment horizontal="center" vertical="center"/>
    </xf>
    <xf numFmtId="1" fontId="17" fillId="0" borderId="39" xfId="0" applyNumberFormat="1" applyFont="1" applyBorder="1" applyAlignment="1">
      <alignment horizontal="center" vertical="center"/>
    </xf>
    <xf numFmtId="1" fontId="17" fillId="0" borderId="40" xfId="0" applyNumberFormat="1" applyFont="1" applyBorder="1" applyAlignment="1">
      <alignment horizontal="center" vertical="center"/>
    </xf>
    <xf numFmtId="0" fontId="17" fillId="0" borderId="39" xfId="0" applyFont="1" applyBorder="1" applyAlignment="1">
      <alignment vertical="center"/>
    </xf>
    <xf numFmtId="0" fontId="17" fillId="0" borderId="39" xfId="0" applyFont="1" applyBorder="1" applyAlignment="1">
      <alignment horizontal="left" vertical="center" wrapText="1"/>
    </xf>
    <xf numFmtId="0" fontId="18" fillId="2" borderId="3" xfId="0" applyFont="1" applyFill="1" applyBorder="1" applyAlignment="1">
      <alignment horizontal="center" vertical="center" textRotation="90"/>
    </xf>
    <xf numFmtId="0" fontId="18" fillId="6" borderId="4" xfId="0" applyFont="1" applyFill="1" applyBorder="1" applyAlignment="1">
      <alignment horizontal="center" vertical="center" wrapText="1"/>
    </xf>
    <xf numFmtId="0" fontId="18" fillId="6" borderId="6" xfId="0" applyFont="1" applyFill="1" applyBorder="1" applyAlignment="1">
      <alignment horizontal="center" vertical="center" wrapText="1"/>
    </xf>
    <xf numFmtId="0" fontId="18" fillId="4" borderId="4" xfId="0" applyFont="1" applyFill="1" applyBorder="1" applyAlignment="1">
      <alignment horizontal="center" vertical="center" wrapText="1"/>
    </xf>
    <xf numFmtId="0" fontId="18" fillId="3" borderId="6" xfId="0" applyFont="1" applyFill="1" applyBorder="1" applyAlignment="1">
      <alignment horizontal="center" vertical="center" textRotation="90" wrapText="1"/>
    </xf>
    <xf numFmtId="0" fontId="17" fillId="0" borderId="0" xfId="0" applyFont="1" applyAlignment="1">
      <alignment vertical="center"/>
    </xf>
    <xf numFmtId="0" fontId="17" fillId="0" borderId="0" xfId="0" applyFont="1" applyAlignment="1">
      <alignment vertical="top" wrapText="1"/>
    </xf>
    <xf numFmtId="0" fontId="17" fillId="0" borderId="0" xfId="0" applyFont="1" applyAlignment="1">
      <alignment horizontal="center" vertical="center" wrapText="1"/>
    </xf>
    <xf numFmtId="0" fontId="19" fillId="11" borderId="0" xfId="0" applyFont="1" applyFill="1" applyAlignment="1">
      <alignment horizontal="center" vertical="center"/>
    </xf>
    <xf numFmtId="0" fontId="17" fillId="0" borderId="38" xfId="0" applyFont="1" applyBorder="1" applyAlignment="1">
      <alignment vertical="center"/>
    </xf>
    <xf numFmtId="0" fontId="17" fillId="0" borderId="39" xfId="0" applyFont="1" applyBorder="1" applyAlignment="1">
      <alignment vertical="center" wrapText="1"/>
    </xf>
    <xf numFmtId="0" fontId="17" fillId="0" borderId="40" xfId="0" applyFont="1" applyBorder="1" applyAlignment="1">
      <alignment vertical="center" wrapText="1"/>
    </xf>
    <xf numFmtId="0" fontId="17" fillId="0" borderId="26" xfId="0" applyFont="1" applyBorder="1" applyAlignment="1">
      <alignment horizontal="center" vertical="center" wrapText="1"/>
    </xf>
    <xf numFmtId="0" fontId="17" fillId="0" borderId="12" xfId="0" applyFont="1" applyBorder="1" applyAlignment="1">
      <alignment horizontal="center" vertical="center"/>
    </xf>
    <xf numFmtId="0" fontId="17" fillId="0" borderId="11" xfId="0" applyFont="1" applyBorder="1" applyAlignment="1">
      <alignment horizontal="center" vertical="center"/>
    </xf>
    <xf numFmtId="0" fontId="17" fillId="0" borderId="12" xfId="0" applyFont="1" applyBorder="1" applyAlignment="1">
      <alignment horizontal="left" vertical="center" wrapText="1"/>
    </xf>
    <xf numFmtId="0" fontId="17" fillId="0" borderId="44" xfId="0" applyFont="1" applyBorder="1" applyAlignment="1">
      <alignment vertical="top" wrapText="1"/>
    </xf>
    <xf numFmtId="0" fontId="17" fillId="0" borderId="26" xfId="0" applyFont="1" applyBorder="1" applyAlignment="1">
      <alignment vertical="top" wrapText="1"/>
    </xf>
    <xf numFmtId="0" fontId="20" fillId="0" borderId="12" xfId="0" applyFont="1" applyBorder="1" applyAlignment="1">
      <alignment horizontal="center" vertical="center" wrapText="1"/>
    </xf>
    <xf numFmtId="0" fontId="17" fillId="0" borderId="18" xfId="0" applyFont="1" applyBorder="1" applyAlignment="1">
      <alignment vertical="top" wrapText="1"/>
    </xf>
    <xf numFmtId="0" fontId="17" fillId="0" borderId="17" xfId="0" applyFont="1" applyBorder="1" applyAlignment="1">
      <alignment horizontal="center" vertical="center"/>
    </xf>
    <xf numFmtId="1" fontId="17" fillId="0" borderId="17" xfId="0" applyNumberFormat="1" applyFont="1" applyBorder="1" applyAlignment="1">
      <alignment horizontal="center" vertical="center"/>
    </xf>
    <xf numFmtId="0" fontId="17" fillId="0" borderId="36" xfId="0" applyFont="1" applyBorder="1" applyAlignment="1">
      <alignment vertical="center"/>
    </xf>
    <xf numFmtId="0" fontId="17" fillId="0" borderId="17" xfId="0" applyFont="1" applyBorder="1" applyAlignment="1">
      <alignment horizontal="left" vertical="center" wrapText="1"/>
    </xf>
    <xf numFmtId="0" fontId="17" fillId="0" borderId="15" xfId="0" applyFont="1" applyBorder="1" applyAlignment="1">
      <alignment vertical="top" wrapText="1"/>
    </xf>
    <xf numFmtId="0" fontId="17" fillId="0" borderId="10" xfId="0" applyFont="1" applyBorder="1" applyAlignment="1">
      <alignment horizontal="center" vertical="center"/>
    </xf>
    <xf numFmtId="1" fontId="17" fillId="0" borderId="10" xfId="0" applyNumberFormat="1" applyFont="1" applyBorder="1" applyAlignment="1">
      <alignment horizontal="center" vertical="center"/>
    </xf>
    <xf numFmtId="0" fontId="17" fillId="0" borderId="10" xfId="0" applyFont="1" applyBorder="1" applyAlignment="1">
      <alignment vertical="center"/>
    </xf>
    <xf numFmtId="0" fontId="17" fillId="0" borderId="10" xfId="0" applyFont="1" applyBorder="1" applyAlignment="1">
      <alignment horizontal="left" vertical="center" wrapText="1"/>
    </xf>
    <xf numFmtId="0" fontId="17" fillId="0" borderId="13" xfId="0" applyFont="1" applyBorder="1" applyAlignment="1">
      <alignment vertical="top" wrapText="1"/>
    </xf>
    <xf numFmtId="0" fontId="17" fillId="0" borderId="40" xfId="0" applyFont="1" applyBorder="1" applyAlignment="1">
      <alignment vertical="top" wrapText="1"/>
    </xf>
    <xf numFmtId="0" fontId="17" fillId="0" borderId="45" xfId="0" applyFont="1" applyBorder="1" applyAlignment="1">
      <alignment vertical="center"/>
    </xf>
    <xf numFmtId="0" fontId="17" fillId="0" borderId="39" xfId="0" applyFont="1" applyBorder="1" applyAlignment="1">
      <alignment horizontal="center" vertical="center" wrapText="1"/>
    </xf>
    <xf numFmtId="0" fontId="17" fillId="2" borderId="26" xfId="0" applyFont="1" applyFill="1" applyBorder="1" applyAlignment="1">
      <alignment vertical="top" wrapText="1"/>
    </xf>
    <xf numFmtId="0" fontId="17" fillId="0" borderId="12" xfId="0" applyFont="1" applyBorder="1" applyAlignment="1">
      <alignment horizontal="center" vertical="center" wrapText="1"/>
    </xf>
    <xf numFmtId="0" fontId="21" fillId="0" borderId="44" xfId="0" applyFont="1" applyBorder="1" applyAlignment="1">
      <alignment vertical="top" wrapText="1"/>
    </xf>
    <xf numFmtId="0" fontId="17" fillId="0" borderId="10" xfId="0" applyFont="1" applyBorder="1" applyAlignment="1">
      <alignment vertical="center" wrapText="1"/>
    </xf>
    <xf numFmtId="0" fontId="21" fillId="0" borderId="26" xfId="0" applyFont="1" applyBorder="1" applyAlignment="1">
      <alignment vertical="top" wrapText="1"/>
    </xf>
    <xf numFmtId="0" fontId="17" fillId="0" borderId="45" xfId="0" applyFont="1" applyBorder="1" applyAlignment="1">
      <alignment vertical="top" wrapText="1"/>
    </xf>
    <xf numFmtId="0" fontId="17" fillId="0" borderId="13" xfId="0" applyFont="1" applyBorder="1" applyAlignment="1">
      <alignment vertical="center" wrapText="1"/>
    </xf>
    <xf numFmtId="0" fontId="17" fillId="0" borderId="22" xfId="0" applyFont="1" applyBorder="1" applyAlignment="1">
      <alignment horizontal="center" vertical="center"/>
    </xf>
    <xf numFmtId="1" fontId="17" fillId="0" borderId="22" xfId="0" applyNumberFormat="1" applyFont="1" applyBorder="1" applyAlignment="1">
      <alignment horizontal="center" vertical="center"/>
    </xf>
    <xf numFmtId="0" fontId="22" fillId="0" borderId="22" xfId="0" applyFont="1" applyBorder="1" applyAlignment="1">
      <alignment horizontal="center" vertical="center" wrapText="1"/>
    </xf>
    <xf numFmtId="0" fontId="17" fillId="0" borderId="22" xfId="0" applyFont="1" applyBorder="1" applyAlignment="1">
      <alignment horizontal="left" vertical="center" wrapText="1"/>
    </xf>
    <xf numFmtId="0" fontId="18" fillId="2" borderId="0" xfId="0" applyFont="1" applyFill="1" applyAlignment="1">
      <alignment horizontal="center" vertical="center" textRotation="90"/>
    </xf>
    <xf numFmtId="0" fontId="17" fillId="0" borderId="0" xfId="0" applyFont="1" applyAlignment="1">
      <alignment horizontal="center" vertical="center"/>
    </xf>
    <xf numFmtId="0" fontId="17" fillId="0" borderId="0" xfId="0" applyFont="1" applyAlignment="1">
      <alignment horizontal="left" vertical="center" wrapText="1"/>
    </xf>
    <xf numFmtId="1" fontId="17" fillId="0" borderId="0" xfId="0" applyNumberFormat="1" applyFont="1" applyAlignment="1">
      <alignment horizontal="center" vertical="center"/>
    </xf>
    <xf numFmtId="0" fontId="17" fillId="0" borderId="0" xfId="0" applyFont="1" applyAlignment="1">
      <alignment vertical="center" wrapText="1"/>
    </xf>
    <xf numFmtId="0" fontId="18" fillId="2" borderId="0" xfId="0" applyFont="1" applyFill="1" applyAlignment="1">
      <alignment horizontal="center" vertical="center" textRotation="90" wrapText="1"/>
    </xf>
    <xf numFmtId="0" fontId="17" fillId="0" borderId="13" xfId="0" applyFont="1" applyBorder="1" applyAlignment="1">
      <alignment horizontal="left" vertical="center" wrapText="1"/>
    </xf>
    <xf numFmtId="0" fontId="17" fillId="0" borderId="26" xfId="0" applyFont="1" applyBorder="1" applyAlignment="1">
      <alignment horizontal="center" vertical="top" wrapText="1"/>
    </xf>
    <xf numFmtId="0" fontId="17" fillId="0" borderId="34" xfId="0" applyFont="1" applyBorder="1" applyAlignment="1">
      <alignment horizontal="center" vertical="center"/>
    </xf>
    <xf numFmtId="0" fontId="17" fillId="0" borderId="19" xfId="0" applyFont="1" applyBorder="1" applyAlignment="1">
      <alignment horizontal="center" vertical="center"/>
    </xf>
    <xf numFmtId="1" fontId="17" fillId="0" borderId="19" xfId="0" applyNumberFormat="1" applyFont="1" applyBorder="1" applyAlignment="1">
      <alignment horizontal="center" vertical="center"/>
    </xf>
    <xf numFmtId="0" fontId="17" fillId="0" borderId="19" xfId="0" applyFont="1" applyBorder="1" applyAlignment="1">
      <alignment horizontal="left" vertical="center" wrapText="1"/>
    </xf>
    <xf numFmtId="0" fontId="18" fillId="0" borderId="0" xfId="0" applyFont="1" applyAlignment="1">
      <alignment horizontal="center" vertical="center" wrapText="1"/>
    </xf>
    <xf numFmtId="0" fontId="17" fillId="2" borderId="0" xfId="0" applyFont="1" applyFill="1"/>
    <xf numFmtId="0" fontId="23" fillId="2" borderId="0" xfId="0" applyFont="1" applyFill="1" applyAlignment="1">
      <alignment horizontal="center" vertical="center"/>
    </xf>
    <xf numFmtId="0" fontId="23" fillId="0" borderId="0" xfId="0" applyFont="1" applyAlignment="1">
      <alignment horizontal="center" vertical="center"/>
    </xf>
    <xf numFmtId="0" fontId="0" fillId="0" borderId="10" xfId="0" applyBorder="1" applyAlignment="1">
      <alignment horizontal="left"/>
    </xf>
    <xf numFmtId="0" fontId="1" fillId="0" borderId="10" xfId="0" applyFont="1" applyBorder="1" applyAlignment="1">
      <alignment horizontal="left"/>
    </xf>
    <xf numFmtId="0" fontId="1" fillId="0" borderId="10" xfId="0" applyFont="1" applyBorder="1"/>
    <xf numFmtId="0" fontId="2" fillId="0" borderId="26" xfId="0" applyFont="1" applyBorder="1" applyAlignment="1">
      <alignment horizontal="center" vertical="center" wrapText="1"/>
    </xf>
    <xf numFmtId="0" fontId="2" fillId="0" borderId="45" xfId="0" applyFont="1" applyBorder="1" applyAlignment="1">
      <alignment horizontal="center" vertical="center" wrapText="1"/>
    </xf>
    <xf numFmtId="0" fontId="2" fillId="0" borderId="26" xfId="0" applyFont="1" applyBorder="1" applyAlignment="1">
      <alignment horizontal="center" vertical="top" wrapText="1"/>
    </xf>
    <xf numFmtId="0" fontId="2" fillId="0" borderId="45" xfId="0" applyFont="1" applyBorder="1" applyAlignment="1">
      <alignment horizontal="center" vertical="top" wrapText="1"/>
    </xf>
    <xf numFmtId="0" fontId="2" fillId="0" borderId="44" xfId="0" applyFont="1" applyBorder="1" applyAlignment="1">
      <alignment horizontal="center" vertical="top" wrapText="1"/>
    </xf>
    <xf numFmtId="0" fontId="2" fillId="0" borderId="4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4" fillId="10" borderId="0" xfId="0" applyFont="1" applyFill="1" applyAlignment="1">
      <alignment horizontal="left" vertical="center"/>
    </xf>
    <xf numFmtId="0" fontId="4" fillId="9" borderId="0" xfId="0" applyFont="1" applyFill="1" applyAlignment="1">
      <alignment horizontal="left"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8" borderId="6" xfId="0" applyFont="1" applyFill="1" applyBorder="1" applyAlignment="1">
      <alignment horizontal="center" vertical="center" wrapText="1"/>
    </xf>
    <xf numFmtId="0" fontId="3" fillId="8" borderId="20" xfId="0" applyFont="1" applyFill="1" applyBorder="1" applyAlignment="1">
      <alignment horizontal="center" vertical="center" wrapText="1"/>
    </xf>
    <xf numFmtId="0" fontId="3" fillId="8" borderId="7" xfId="0" applyFont="1" applyFill="1" applyBorder="1" applyAlignment="1">
      <alignment horizontal="center" vertical="center" wrapText="1"/>
    </xf>
    <xf numFmtId="0" fontId="3" fillId="8" borderId="8" xfId="0" applyFont="1" applyFill="1" applyBorder="1" applyAlignment="1">
      <alignment horizontal="center" vertical="center" wrapText="1"/>
    </xf>
    <xf numFmtId="0" fontId="3" fillId="8" borderId="21" xfId="0" applyFont="1" applyFill="1" applyBorder="1" applyAlignment="1">
      <alignment horizontal="center" vertical="center" wrapText="1"/>
    </xf>
    <xf numFmtId="0" fontId="3" fillId="8" borderId="9" xfId="0" applyFont="1" applyFill="1" applyBorder="1" applyAlignment="1">
      <alignment horizontal="center" vertical="center" wrapText="1"/>
    </xf>
    <xf numFmtId="0" fontId="3" fillId="5" borderId="1" xfId="0" applyFont="1" applyFill="1" applyBorder="1" applyAlignment="1">
      <alignment horizontal="center"/>
    </xf>
    <xf numFmtId="0" fontId="3" fillId="5" borderId="23" xfId="0" applyFont="1" applyFill="1" applyBorder="1" applyAlignment="1">
      <alignment horizontal="center"/>
    </xf>
    <xf numFmtId="0" fontId="3" fillId="5" borderId="2" xfId="0" applyFont="1" applyFill="1" applyBorder="1" applyAlignment="1">
      <alignment horizontal="center"/>
    </xf>
    <xf numFmtId="0" fontId="3" fillId="7" borderId="1" xfId="0" applyFont="1" applyFill="1" applyBorder="1" applyAlignment="1">
      <alignment horizontal="center"/>
    </xf>
    <xf numFmtId="0" fontId="3" fillId="7" borderId="23" xfId="0" applyFont="1" applyFill="1" applyBorder="1" applyAlignment="1">
      <alignment horizontal="center"/>
    </xf>
    <xf numFmtId="0" fontId="3" fillId="8" borderId="1" xfId="0" applyFont="1" applyFill="1" applyBorder="1" applyAlignment="1">
      <alignment horizontal="center"/>
    </xf>
    <xf numFmtId="0" fontId="3" fillId="8" borderId="23" xfId="0" applyFont="1" applyFill="1" applyBorder="1" applyAlignment="1">
      <alignment horizontal="center"/>
    </xf>
    <xf numFmtId="0" fontId="3" fillId="8" borderId="2" xfId="0" applyFont="1" applyFill="1" applyBorder="1" applyAlignment="1">
      <alignment horizontal="center"/>
    </xf>
    <xf numFmtId="0" fontId="3" fillId="7" borderId="1" xfId="0" applyFont="1" applyFill="1" applyBorder="1" applyAlignment="1">
      <alignment horizontal="center" wrapText="1"/>
    </xf>
    <xf numFmtId="0" fontId="3" fillId="7" borderId="23" xfId="0" applyFont="1" applyFill="1" applyBorder="1" applyAlignment="1">
      <alignment horizontal="center" wrapText="1"/>
    </xf>
    <xf numFmtId="0" fontId="3" fillId="7" borderId="2" xfId="0" applyFont="1" applyFill="1" applyBorder="1" applyAlignment="1">
      <alignment horizontal="center" wrapText="1"/>
    </xf>
    <xf numFmtId="0" fontId="7" fillId="0" borderId="26" xfId="0" applyFont="1" applyBorder="1" applyAlignment="1">
      <alignment horizontal="center" vertical="top" wrapText="1"/>
    </xf>
    <xf numFmtId="0" fontId="7" fillId="0" borderId="32" xfId="0" applyFont="1" applyBorder="1" applyAlignment="1">
      <alignment horizontal="center" vertical="top" wrapText="1"/>
    </xf>
    <xf numFmtId="0" fontId="2" fillId="0" borderId="13" xfId="0" applyFont="1" applyBorder="1" applyAlignment="1">
      <alignment horizontal="left" vertical="center" wrapText="1"/>
    </xf>
    <xf numFmtId="0" fontId="2" fillId="0" borderId="18" xfId="0" applyFont="1" applyBorder="1" applyAlignment="1">
      <alignment horizontal="left" vertical="center" wrapText="1"/>
    </xf>
    <xf numFmtId="0" fontId="2" fillId="0" borderId="45" xfId="0" applyFont="1" applyBorder="1" applyAlignment="1">
      <alignment horizontal="center" vertical="top"/>
    </xf>
    <xf numFmtId="0" fontId="7" fillId="0" borderId="44" xfId="0" applyFont="1" applyBorder="1" applyAlignment="1">
      <alignment horizontal="center" vertical="top" wrapText="1"/>
    </xf>
    <xf numFmtId="0" fontId="7" fillId="0" borderId="45" xfId="0" applyFont="1" applyBorder="1" applyAlignment="1">
      <alignment horizontal="center" vertical="top" wrapText="1"/>
    </xf>
    <xf numFmtId="0" fontId="2" fillId="2" borderId="26" xfId="0" applyFont="1" applyFill="1" applyBorder="1" applyAlignment="1">
      <alignment horizontal="center" vertical="top" wrapText="1"/>
    </xf>
    <xf numFmtId="0" fontId="2" fillId="2" borderId="45" xfId="0" applyFont="1" applyFill="1" applyBorder="1" applyAlignment="1">
      <alignment horizontal="center" vertical="top" wrapText="1"/>
    </xf>
    <xf numFmtId="0" fontId="2" fillId="0" borderId="44" xfId="0" applyFont="1" applyBorder="1" applyAlignment="1">
      <alignment horizontal="center" vertical="center" wrapText="1"/>
    </xf>
    <xf numFmtId="0" fontId="2" fillId="0" borderId="44" xfId="0" applyFont="1" applyBorder="1" applyAlignment="1">
      <alignment horizontal="center" vertical="center"/>
    </xf>
    <xf numFmtId="0" fontId="3" fillId="7" borderId="2" xfId="0" applyFont="1" applyFill="1" applyBorder="1" applyAlignment="1">
      <alignment horizontal="center"/>
    </xf>
    <xf numFmtId="0" fontId="0" fillId="0" borderId="10" xfId="0" applyBorder="1" applyAlignment="1">
      <alignment horizontal="center" vertical="center"/>
    </xf>
    <xf numFmtId="0" fontId="1" fillId="0" borderId="10" xfId="0" applyFont="1" applyBorder="1" applyAlignment="1">
      <alignment horizontal="center" vertical="center"/>
    </xf>
    <xf numFmtId="0" fontId="10" fillId="13" borderId="60" xfId="0" applyFont="1" applyFill="1" applyBorder="1" applyAlignment="1">
      <alignment horizontal="center" vertical="center" wrapText="1"/>
    </xf>
    <xf numFmtId="0" fontId="10" fillId="13" borderId="53" xfId="0" applyFont="1" applyFill="1" applyBorder="1" applyAlignment="1">
      <alignment horizontal="center" vertical="center" wrapText="1"/>
    </xf>
    <xf numFmtId="0" fontId="1" fillId="0" borderId="43" xfId="0" applyFont="1" applyBorder="1" applyAlignment="1">
      <alignment horizontal="center" vertical="center"/>
    </xf>
    <xf numFmtId="0" fontId="1" fillId="0" borderId="22" xfId="0" applyFont="1" applyBorder="1" applyAlignment="1">
      <alignment horizontal="center" vertical="center"/>
    </xf>
  </cellXfs>
  <cellStyles count="2">
    <cellStyle name="Normal" xfId="0" builtinId="0"/>
    <cellStyle name="Porcentaje" xfId="1" builtinId="5"/>
  </cellStyles>
  <dxfs count="2">
    <dxf>
      <fill>
        <patternFill patternType="solid">
          <bgColor rgb="FFFFFF00"/>
        </patternFill>
      </fill>
    </dxf>
    <dxf>
      <fill>
        <patternFill patternType="solid">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pivotCacheDefinition" Target="pivotCache/pivotCacheDefinition3.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pivotCacheDefinition" Target="pivotCache/pivotCacheDefinition6.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pivotCacheDefinition" Target="pivotCache/pivotCacheDefinition2.xml"/><Relationship Id="rId25"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pivotCacheDefinition" Target="pivotCache/pivotCacheDefinition1.xml"/><Relationship Id="rId20" Type="http://schemas.openxmlformats.org/officeDocument/2006/relationships/pivotCacheDefinition" Target="pivotCache/pivotCacheDefinition5.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pivotCacheDefinition" Target="pivotCache/pivotCacheDefinition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5526711758432808E-2"/>
          <c:y val="0.20071294279704399"/>
          <c:w val="0.87242010333123943"/>
          <c:h val="0.57268620111010715"/>
        </c:manualLayout>
      </c:layout>
      <c:barChart>
        <c:barDir val="col"/>
        <c:grouping val="stacked"/>
        <c:varyColors val="0"/>
        <c:ser>
          <c:idx val="0"/>
          <c:order val="0"/>
          <c:tx>
            <c:strRef>
              <c:f>DinamicaMRG!$H$3</c:f>
              <c:strCache>
                <c:ptCount val="1"/>
                <c:pt idx="0">
                  <c:v>Gestión</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DinamicaMRG!$G$4:$G$21</c:f>
              <c:strCache>
                <c:ptCount val="18"/>
                <c:pt idx="0">
                  <c:v> BS</c:v>
                </c:pt>
                <c:pt idx="1">
                  <c:v> AL</c:v>
                </c:pt>
                <c:pt idx="2">
                  <c:v> ATC</c:v>
                </c:pt>
                <c:pt idx="3">
                  <c:v> EI</c:v>
                </c:pt>
                <c:pt idx="4">
                  <c:v> FD</c:v>
                </c:pt>
                <c:pt idx="5">
                  <c:v> FP</c:v>
                </c:pt>
                <c:pt idx="6">
                  <c:v> GC</c:v>
                </c:pt>
                <c:pt idx="7">
                  <c:v> RF</c:v>
                </c:pt>
                <c:pt idx="8">
                  <c:v> GT</c:v>
                </c:pt>
                <c:pt idx="9">
                  <c:v> GH</c:v>
                </c:pt>
                <c:pt idx="10">
                  <c:v> GD</c:v>
                </c:pt>
                <c:pt idx="11">
                  <c:v> GF</c:v>
                </c:pt>
                <c:pt idx="12">
                  <c:v> GJ</c:v>
                </c:pt>
                <c:pt idx="13">
                  <c:v> PD</c:v>
                </c:pt>
                <c:pt idx="14">
                  <c:v> IVC</c:v>
                </c:pt>
                <c:pt idx="15">
                  <c:v> SI</c:v>
                </c:pt>
                <c:pt idx="16">
                  <c:v> DE</c:v>
                </c:pt>
                <c:pt idx="17">
                  <c:v> GA</c:v>
                </c:pt>
              </c:strCache>
            </c:strRef>
          </c:cat>
          <c:val>
            <c:numRef>
              <c:f>DinamicaMRG!$H$4:$H$21</c:f>
              <c:numCache>
                <c:formatCode>General</c:formatCode>
                <c:ptCount val="18"/>
                <c:pt idx="0">
                  <c:v>3</c:v>
                </c:pt>
                <c:pt idx="1">
                  <c:v>1</c:v>
                </c:pt>
                <c:pt idx="2">
                  <c:v>1</c:v>
                </c:pt>
                <c:pt idx="3">
                  <c:v>1</c:v>
                </c:pt>
                <c:pt idx="4">
                  <c:v>1</c:v>
                </c:pt>
                <c:pt idx="5">
                  <c:v>2</c:v>
                </c:pt>
                <c:pt idx="6">
                  <c:v>1</c:v>
                </c:pt>
                <c:pt idx="7">
                  <c:v>3</c:v>
                </c:pt>
                <c:pt idx="8">
                  <c:v>1</c:v>
                </c:pt>
                <c:pt idx="9">
                  <c:v>2</c:v>
                </c:pt>
                <c:pt idx="10">
                  <c:v>1</c:v>
                </c:pt>
                <c:pt idx="11">
                  <c:v>2</c:v>
                </c:pt>
                <c:pt idx="12">
                  <c:v>2</c:v>
                </c:pt>
                <c:pt idx="13">
                  <c:v>1</c:v>
                </c:pt>
                <c:pt idx="14">
                  <c:v>1</c:v>
                </c:pt>
                <c:pt idx="15">
                  <c:v>2</c:v>
                </c:pt>
                <c:pt idx="16">
                  <c:v>4</c:v>
                </c:pt>
                <c:pt idx="17">
                  <c:v>1</c:v>
                </c:pt>
              </c:numCache>
            </c:numRef>
          </c:val>
          <c:extLst>
            <c:ext xmlns:c16="http://schemas.microsoft.com/office/drawing/2014/chart" uri="{C3380CC4-5D6E-409C-BE32-E72D297353CC}">
              <c16:uniqueId val="{00000000-8617-496A-BFFD-191AE9453983}"/>
            </c:ext>
          </c:extLst>
        </c:ser>
        <c:ser>
          <c:idx val="1"/>
          <c:order val="1"/>
          <c:tx>
            <c:strRef>
              <c:f>DinamicaMRG!$I$3</c:f>
              <c:strCache>
                <c:ptCount val="1"/>
                <c:pt idx="0">
                  <c:v>Seguridad de la Información</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DinamicaMRG!$G$4:$G$21</c:f>
              <c:strCache>
                <c:ptCount val="18"/>
                <c:pt idx="0">
                  <c:v> BS</c:v>
                </c:pt>
                <c:pt idx="1">
                  <c:v> AL</c:v>
                </c:pt>
                <c:pt idx="2">
                  <c:v> ATC</c:v>
                </c:pt>
                <c:pt idx="3">
                  <c:v> EI</c:v>
                </c:pt>
                <c:pt idx="4">
                  <c:v> FD</c:v>
                </c:pt>
                <c:pt idx="5">
                  <c:v> FP</c:v>
                </c:pt>
                <c:pt idx="6">
                  <c:v> GC</c:v>
                </c:pt>
                <c:pt idx="7">
                  <c:v> RF</c:v>
                </c:pt>
                <c:pt idx="8">
                  <c:v> GT</c:v>
                </c:pt>
                <c:pt idx="9">
                  <c:v> GH</c:v>
                </c:pt>
                <c:pt idx="10">
                  <c:v> GD</c:v>
                </c:pt>
                <c:pt idx="11">
                  <c:v> GF</c:v>
                </c:pt>
                <c:pt idx="12">
                  <c:v> GJ</c:v>
                </c:pt>
                <c:pt idx="13">
                  <c:v> PD</c:v>
                </c:pt>
                <c:pt idx="14">
                  <c:v> IVC</c:v>
                </c:pt>
                <c:pt idx="15">
                  <c:v> SI</c:v>
                </c:pt>
                <c:pt idx="16">
                  <c:v> DE</c:v>
                </c:pt>
                <c:pt idx="17">
                  <c:v> GA</c:v>
                </c:pt>
              </c:strCache>
            </c:strRef>
          </c:cat>
          <c:val>
            <c:numRef>
              <c:f>DinamicaMRG!$I$4:$I$21</c:f>
              <c:numCache>
                <c:formatCode>General</c:formatCode>
                <c:ptCount val="18"/>
                <c:pt idx="0">
                  <c:v>1</c:v>
                </c:pt>
                <c:pt idx="1">
                  <c:v>1</c:v>
                </c:pt>
                <c:pt idx="2">
                  <c:v>1</c:v>
                </c:pt>
                <c:pt idx="3">
                  <c:v>1</c:v>
                </c:pt>
                <c:pt idx="4">
                  <c:v>1</c:v>
                </c:pt>
                <c:pt idx="5">
                  <c:v>0</c:v>
                </c:pt>
                <c:pt idx="6">
                  <c:v>1</c:v>
                </c:pt>
                <c:pt idx="7">
                  <c:v>1</c:v>
                </c:pt>
                <c:pt idx="8">
                  <c:v>3</c:v>
                </c:pt>
                <c:pt idx="9">
                  <c:v>1</c:v>
                </c:pt>
                <c:pt idx="10">
                  <c:v>1</c:v>
                </c:pt>
                <c:pt idx="11">
                  <c:v>1</c:v>
                </c:pt>
                <c:pt idx="12">
                  <c:v>1</c:v>
                </c:pt>
                <c:pt idx="13">
                  <c:v>1</c:v>
                </c:pt>
                <c:pt idx="14">
                  <c:v>1</c:v>
                </c:pt>
                <c:pt idx="15">
                  <c:v>1</c:v>
                </c:pt>
                <c:pt idx="16">
                  <c:v>1</c:v>
                </c:pt>
                <c:pt idx="17">
                  <c:v>1</c:v>
                </c:pt>
              </c:numCache>
            </c:numRef>
          </c:val>
          <c:extLst>
            <c:ext xmlns:c16="http://schemas.microsoft.com/office/drawing/2014/chart" uri="{C3380CC4-5D6E-409C-BE32-E72D297353CC}">
              <c16:uniqueId val="{00000001-8617-496A-BFFD-191AE9453983}"/>
            </c:ext>
          </c:extLst>
        </c:ser>
        <c:dLbls>
          <c:showLegendKey val="0"/>
          <c:showVal val="0"/>
          <c:showCatName val="0"/>
          <c:showSerName val="0"/>
          <c:showPercent val="0"/>
          <c:showBubbleSize val="0"/>
        </c:dLbls>
        <c:gapWidth val="150"/>
        <c:overlap val="100"/>
        <c:axId val="328869359"/>
        <c:axId val="328871279"/>
      </c:barChart>
      <c:catAx>
        <c:axId val="328869359"/>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baseline="0"/>
                  <a:t>Proceso</a:t>
                </a:r>
                <a:endParaRPr lang="es-CO"/>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28871279"/>
        <c:crosses val="autoZero"/>
        <c:auto val="1"/>
        <c:lblAlgn val="ctr"/>
        <c:lblOffset val="100"/>
        <c:noMultiLvlLbl val="0"/>
      </c:catAx>
      <c:valAx>
        <c:axId val="328871279"/>
        <c:scaling>
          <c:orientation val="minMax"/>
          <c:max val="6"/>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sz="1000" b="0" i="0" u="none" strike="noStrike" kern="1200" baseline="0">
                    <a:solidFill>
                      <a:sysClr val="windowText" lastClr="000000">
                        <a:lumMod val="65000"/>
                        <a:lumOff val="35000"/>
                      </a:sysClr>
                    </a:solidFill>
                  </a:rPr>
                  <a:t>Cantidad de riesgos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28869359"/>
        <c:crosses val="autoZero"/>
        <c:crossBetween val="between"/>
        <c:majorUnit val="1"/>
      </c:valAx>
      <c:spPr>
        <a:noFill/>
        <a:ln>
          <a:noFill/>
        </a:ln>
        <a:effectLst/>
      </c:spPr>
    </c:plotArea>
    <c:legend>
      <c:legendPos val="b"/>
      <c:layout>
        <c:manualLayout>
          <c:xMode val="edge"/>
          <c:yMode val="edge"/>
          <c:x val="0.28788278088615549"/>
          <c:y val="4.0779583403138392E-2"/>
          <c:w val="0.43907654400342816"/>
          <c:h val="7.9787792483386383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emf"/><Relationship Id="rId5" Type="http://schemas.openxmlformats.org/officeDocument/2006/relationships/image" Target="../media/image6.png"/><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5.xml.rels><?xml version="1.0" encoding="UTF-8" standalone="yes"?>
<Relationships xmlns="http://schemas.openxmlformats.org/package/2006/relationships"><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571500</xdr:colOff>
      <xdr:row>1</xdr:row>
      <xdr:rowOff>57150</xdr:rowOff>
    </xdr:from>
    <xdr:to>
      <xdr:col>0</xdr:col>
      <xdr:colOff>1390650</xdr:colOff>
      <xdr:row>4</xdr:row>
      <xdr:rowOff>142875</xdr:rowOff>
    </xdr:to>
    <xdr:pic>
      <xdr:nvPicPr>
        <xdr:cNvPr id="2" name="Imagen 5">
          <a:extLst>
            <a:ext uri="{FF2B5EF4-FFF2-40B4-BE49-F238E27FC236}">
              <a16:creationId xmlns:a16="http://schemas.microsoft.com/office/drawing/2014/main" id="{DE7AA597-AD8F-4FEE-B573-5AA25FC009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 y="266700"/>
          <a:ext cx="81915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571500</xdr:colOff>
      <xdr:row>1</xdr:row>
      <xdr:rowOff>28575</xdr:rowOff>
    </xdr:from>
    <xdr:to>
      <xdr:col>0</xdr:col>
      <xdr:colOff>1390650</xdr:colOff>
      <xdr:row>4</xdr:row>
      <xdr:rowOff>114300</xdr:rowOff>
    </xdr:to>
    <xdr:pic>
      <xdr:nvPicPr>
        <xdr:cNvPr id="2" name="Imagen 5">
          <a:extLst>
            <a:ext uri="{FF2B5EF4-FFF2-40B4-BE49-F238E27FC236}">
              <a16:creationId xmlns:a16="http://schemas.microsoft.com/office/drawing/2014/main" id="{A3C811B3-5A08-4BC3-9FFD-BFC4C11AD8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 y="238125"/>
          <a:ext cx="81915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0</xdr:colOff>
      <xdr:row>2</xdr:row>
      <xdr:rowOff>57150</xdr:rowOff>
    </xdr:from>
    <xdr:ext cx="5669078" cy="2050951"/>
    <xdr:pic>
      <xdr:nvPicPr>
        <xdr:cNvPr id="2" name="Imagen 1">
          <a:extLst>
            <a:ext uri="{FF2B5EF4-FFF2-40B4-BE49-F238E27FC236}">
              <a16:creationId xmlns:a16="http://schemas.microsoft.com/office/drawing/2014/main" id="{F43ECA99-A7FD-4F50-9108-15778AB8350B}"/>
            </a:ext>
          </a:extLst>
        </xdr:cNvPr>
        <xdr:cNvPicPr>
          <a:picLocks noChangeAspect="1"/>
        </xdr:cNvPicPr>
      </xdr:nvPicPr>
      <xdr:blipFill rotWithShape="1">
        <a:blip xmlns:r="http://schemas.openxmlformats.org/officeDocument/2006/relationships" r:embed="rId1"/>
        <a:srcRect l="54668" t="41455" r="5796" b="34236"/>
        <a:stretch/>
      </xdr:blipFill>
      <xdr:spPr>
        <a:xfrm>
          <a:off x="0" y="438150"/>
          <a:ext cx="5669078" cy="2050951"/>
        </a:xfrm>
        <a:prstGeom prst="rect">
          <a:avLst/>
        </a:prstGeom>
      </xdr:spPr>
    </xdr:pic>
    <xdr:clientData/>
  </xdr:oneCellAnchor>
  <xdr:oneCellAnchor>
    <xdr:from>
      <xdr:col>0</xdr:col>
      <xdr:colOff>0</xdr:colOff>
      <xdr:row>16</xdr:row>
      <xdr:rowOff>0</xdr:rowOff>
    </xdr:from>
    <xdr:ext cx="5881685" cy="346981"/>
    <xdr:pic>
      <xdr:nvPicPr>
        <xdr:cNvPr id="3" name="Imagen 2">
          <a:extLst>
            <a:ext uri="{FF2B5EF4-FFF2-40B4-BE49-F238E27FC236}">
              <a16:creationId xmlns:a16="http://schemas.microsoft.com/office/drawing/2014/main" id="{9830A176-6F2D-436E-9B33-615CA7D95FF0}"/>
            </a:ext>
          </a:extLst>
        </xdr:cNvPr>
        <xdr:cNvPicPr>
          <a:picLocks noChangeAspect="1"/>
        </xdr:cNvPicPr>
      </xdr:nvPicPr>
      <xdr:blipFill>
        <a:blip xmlns:r="http://schemas.openxmlformats.org/officeDocument/2006/relationships" r:embed="rId2"/>
        <a:stretch>
          <a:fillRect/>
        </a:stretch>
      </xdr:blipFill>
      <xdr:spPr>
        <a:xfrm>
          <a:off x="0" y="3048000"/>
          <a:ext cx="5881685" cy="346981"/>
        </a:xfrm>
        <a:prstGeom prst="rect">
          <a:avLst/>
        </a:prstGeom>
      </xdr:spPr>
    </xdr:pic>
    <xdr:clientData/>
  </xdr:oneCellAnchor>
  <xdr:twoCellAnchor editAs="oneCell">
    <xdr:from>
      <xdr:col>0</xdr:col>
      <xdr:colOff>19050</xdr:colOff>
      <xdr:row>20</xdr:row>
      <xdr:rowOff>19050</xdr:rowOff>
    </xdr:from>
    <xdr:to>
      <xdr:col>5</xdr:col>
      <xdr:colOff>533400</xdr:colOff>
      <xdr:row>23</xdr:row>
      <xdr:rowOff>57150</xdr:rowOff>
    </xdr:to>
    <xdr:pic>
      <xdr:nvPicPr>
        <xdr:cNvPr id="4" name="Imagen 3">
          <a:extLst>
            <a:ext uri="{FF2B5EF4-FFF2-40B4-BE49-F238E27FC236}">
              <a16:creationId xmlns:a16="http://schemas.microsoft.com/office/drawing/2014/main" id="{71B79033-B1CA-1457-28FE-73A54DF47E97}"/>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9050" y="3829050"/>
          <a:ext cx="4324350" cy="60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25</xdr:row>
      <xdr:rowOff>0</xdr:rowOff>
    </xdr:from>
    <xdr:to>
      <xdr:col>9</xdr:col>
      <xdr:colOff>92526</xdr:colOff>
      <xdr:row>32</xdr:row>
      <xdr:rowOff>87540</xdr:rowOff>
    </xdr:to>
    <xdr:pic>
      <xdr:nvPicPr>
        <xdr:cNvPr id="5" name="Imagen 4">
          <a:extLst>
            <a:ext uri="{FF2B5EF4-FFF2-40B4-BE49-F238E27FC236}">
              <a16:creationId xmlns:a16="http://schemas.microsoft.com/office/drawing/2014/main" id="{5DFF5FC6-B7E8-4637-B00A-0B11EB39D002}"/>
            </a:ext>
          </a:extLst>
        </xdr:cNvPr>
        <xdr:cNvPicPr>
          <a:picLocks noChangeAspect="1"/>
        </xdr:cNvPicPr>
      </xdr:nvPicPr>
      <xdr:blipFill>
        <a:blip xmlns:r="http://schemas.openxmlformats.org/officeDocument/2006/relationships" r:embed="rId4"/>
        <a:stretch>
          <a:fillRect/>
        </a:stretch>
      </xdr:blipFill>
      <xdr:spPr>
        <a:xfrm>
          <a:off x="0" y="4762500"/>
          <a:ext cx="6950526" cy="1421040"/>
        </a:xfrm>
        <a:prstGeom prst="rect">
          <a:avLst/>
        </a:prstGeom>
        <a:ln>
          <a:noFill/>
        </a:ln>
      </xdr:spPr>
    </xdr:pic>
    <xdr:clientData/>
  </xdr:twoCellAnchor>
  <xdr:twoCellAnchor editAs="oneCell">
    <xdr:from>
      <xdr:col>0</xdr:col>
      <xdr:colOff>0</xdr:colOff>
      <xdr:row>33</xdr:row>
      <xdr:rowOff>19050</xdr:rowOff>
    </xdr:from>
    <xdr:to>
      <xdr:col>9</xdr:col>
      <xdr:colOff>727982</xdr:colOff>
      <xdr:row>37</xdr:row>
      <xdr:rowOff>16782</xdr:rowOff>
    </xdr:to>
    <xdr:pic>
      <xdr:nvPicPr>
        <xdr:cNvPr id="6" name="Imagen 5">
          <a:extLst>
            <a:ext uri="{FF2B5EF4-FFF2-40B4-BE49-F238E27FC236}">
              <a16:creationId xmlns:a16="http://schemas.microsoft.com/office/drawing/2014/main" id="{237DEE18-A856-4113-8E8F-357BFA72E9CB}"/>
            </a:ext>
          </a:extLst>
        </xdr:cNvPr>
        <xdr:cNvPicPr>
          <a:picLocks noChangeAspect="1"/>
        </xdr:cNvPicPr>
      </xdr:nvPicPr>
      <xdr:blipFill>
        <a:blip xmlns:r="http://schemas.openxmlformats.org/officeDocument/2006/relationships" r:embed="rId5"/>
        <a:stretch>
          <a:fillRect/>
        </a:stretch>
      </xdr:blipFill>
      <xdr:spPr>
        <a:xfrm>
          <a:off x="0" y="6305550"/>
          <a:ext cx="7585982" cy="759732"/>
        </a:xfrm>
        <a:prstGeom prst="rect">
          <a:avLst/>
        </a:prstGeom>
        <a:ln w="3175">
          <a:noFill/>
        </a:ln>
      </xdr:spPr>
    </xdr:pic>
    <xdr:clientData/>
  </xdr:twoCellAnchor>
  <xdr:twoCellAnchor editAs="oneCell">
    <xdr:from>
      <xdr:col>0</xdr:col>
      <xdr:colOff>0</xdr:colOff>
      <xdr:row>39</xdr:row>
      <xdr:rowOff>0</xdr:rowOff>
    </xdr:from>
    <xdr:to>
      <xdr:col>8</xdr:col>
      <xdr:colOff>714375</xdr:colOff>
      <xdr:row>45</xdr:row>
      <xdr:rowOff>180975</xdr:rowOff>
    </xdr:to>
    <xdr:pic>
      <xdr:nvPicPr>
        <xdr:cNvPr id="7" name="Imagen 6">
          <a:extLst>
            <a:ext uri="{FF2B5EF4-FFF2-40B4-BE49-F238E27FC236}">
              <a16:creationId xmlns:a16="http://schemas.microsoft.com/office/drawing/2014/main" id="{12D9F564-1935-A260-26BD-55DF3CFC1E95}"/>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0" y="7429500"/>
          <a:ext cx="6810375" cy="1323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19050</xdr:rowOff>
    </xdr:from>
    <xdr:to>
      <xdr:col>19</xdr:col>
      <xdr:colOff>57150</xdr:colOff>
      <xdr:row>41</xdr:row>
      <xdr:rowOff>9525</xdr:rowOff>
    </xdr:to>
    <xdr:pic>
      <xdr:nvPicPr>
        <xdr:cNvPr id="2" name="Picture 1">
          <a:extLst>
            <a:ext uri="{FF2B5EF4-FFF2-40B4-BE49-F238E27FC236}">
              <a16:creationId xmlns:a16="http://schemas.microsoft.com/office/drawing/2014/main" id="{3434FAB0-9541-8188-0FFB-7E5E36BD43EB}"/>
            </a:ext>
          </a:extLst>
        </xdr:cNvPr>
        <xdr:cNvPicPr>
          <a:picLocks noChangeAspect="1"/>
        </xdr:cNvPicPr>
      </xdr:nvPicPr>
      <xdr:blipFill>
        <a:blip xmlns:r="http://schemas.openxmlformats.org/officeDocument/2006/relationships" r:embed="rId1"/>
        <a:stretch>
          <a:fillRect/>
        </a:stretch>
      </xdr:blipFill>
      <xdr:spPr>
        <a:xfrm>
          <a:off x="0" y="19050"/>
          <a:ext cx="11639550" cy="78009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133350</xdr:colOff>
      <xdr:row>22</xdr:row>
      <xdr:rowOff>161925</xdr:rowOff>
    </xdr:from>
    <xdr:to>
      <xdr:col>10</xdr:col>
      <xdr:colOff>457200</xdr:colOff>
      <xdr:row>36</xdr:row>
      <xdr:rowOff>180975</xdr:rowOff>
    </xdr:to>
    <xdr:graphicFrame macro="">
      <xdr:nvGraphicFramePr>
        <xdr:cNvPr id="100" name="Gráfico 1">
          <a:extLst>
            <a:ext uri="{FF2B5EF4-FFF2-40B4-BE49-F238E27FC236}">
              <a16:creationId xmlns:a16="http://schemas.microsoft.com/office/drawing/2014/main" id="{A68B7D7B-10B5-4262-BD91-4A9A3DF5A3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571500</xdr:colOff>
      <xdr:row>1</xdr:row>
      <xdr:rowOff>57150</xdr:rowOff>
    </xdr:from>
    <xdr:to>
      <xdr:col>0</xdr:col>
      <xdr:colOff>1390650</xdr:colOff>
      <xdr:row>4</xdr:row>
      <xdr:rowOff>142875</xdr:rowOff>
    </xdr:to>
    <xdr:pic>
      <xdr:nvPicPr>
        <xdr:cNvPr id="2" name="Imagen 5">
          <a:extLst>
            <a:ext uri="{FF2B5EF4-FFF2-40B4-BE49-F238E27FC236}">
              <a16:creationId xmlns:a16="http://schemas.microsoft.com/office/drawing/2014/main" id="{A6F9C346-DA81-45CF-A6E5-7F1EEA5CB2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 y="266700"/>
          <a:ext cx="81915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571500</xdr:colOff>
      <xdr:row>1</xdr:row>
      <xdr:rowOff>28575</xdr:rowOff>
    </xdr:from>
    <xdr:to>
      <xdr:col>0</xdr:col>
      <xdr:colOff>1390650</xdr:colOff>
      <xdr:row>4</xdr:row>
      <xdr:rowOff>114300</xdr:rowOff>
    </xdr:to>
    <xdr:pic>
      <xdr:nvPicPr>
        <xdr:cNvPr id="2" name="Imagen 5">
          <a:extLst>
            <a:ext uri="{FF2B5EF4-FFF2-40B4-BE49-F238E27FC236}">
              <a16:creationId xmlns:a16="http://schemas.microsoft.com/office/drawing/2014/main" id="{4E492C53-5CED-414A-8D10-4D9393F0EB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 y="238125"/>
          <a:ext cx="81915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Maria Paola Riaño Niño" id="{3D4C7B71-9BDD-476D-9730-1193D1BD1247}" userId="S::Mrianon@mindeporte.gov.co::fcb26fc6-87eb-49cd-ad1a-a8b302073455"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6.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refreshedDate="45904.372391898149" createdVersion="8" refreshedVersion="8" minRefreshableVersion="3" recordCount="81" xr:uid="{402F0F37-6CFD-4C9B-9178-FC7C025DFFB7}">
  <cacheSource type="worksheet">
    <worksheetSource ref="A9:AB90" sheet="Sg-MRSI"/>
  </cacheSource>
  <cacheFields count="28">
    <cacheField name="Nombre del Proceso" numFmtId="0">
      <sharedItems containsBlank="1" count="18">
        <s v="Direccionamiento Estratégico y Aprendizaje Organizacional "/>
        <s v="Gestión de las Comunicaciones "/>
        <s v="Altos Logros "/>
        <s v="Inspección Vigilancia y Control "/>
        <s v="Fomento al Desarrollo Humano y Social  "/>
        <s v="Apoyo a la Infraestructura Técnica y Científica "/>
        <s v="Servicio Integral al Ciudadano "/>
        <s v="Gestión de TIC'S "/>
        <s v="Gestión del Talento Humano "/>
        <s v="Gestión Documental "/>
        <s v="Adquisición de Bienes y Servicios "/>
        <s v="Gestión Financiera "/>
        <s v="Gestión Jurídica "/>
        <s v="Gestión de los Recursos Físicos "/>
        <s v="Evaluación Independiente y Mejora Continua "/>
        <s v="Gestión Proceso Disciplinario "/>
        <s v="Proceso Gestión Ambiental "/>
        <m/>
      </sharedItems>
    </cacheField>
    <cacheField name="Siglas" numFmtId="0">
      <sharedItems count="18">
        <s v=" DE"/>
        <s v=" GC"/>
        <s v=" AL"/>
        <s v=" IVC"/>
        <s v=" FD"/>
        <s v=" ATC"/>
        <s v=" SI"/>
        <s v=" GT"/>
        <s v=" GH"/>
        <s v=" GD"/>
        <s v=" BS"/>
        <s v=" GF"/>
        <s v=" GJ"/>
        <s v=" RF"/>
        <s v=" EI"/>
        <s v=" PD"/>
        <s v=" GA"/>
        <e v="#N/A"/>
      </sharedItems>
    </cacheField>
    <cacheField name="Descripción Riesgo" numFmtId="0">
      <sharedItems containsBlank="1" longText="1"/>
    </cacheField>
    <cacheField name="¿Cumple con la redacción del Riesgo Seguridad de la Información?" numFmtId="0">
      <sharedItems containsBlank="1"/>
    </cacheField>
    <cacheField name="Fecha de Aprobación" numFmtId="0">
      <sharedItems containsDate="1" containsBlank="1" containsMixedTypes="1" minDate="2024-10-24T00:00:00" maxDate="2025-10-26T00:00:00"/>
    </cacheField>
    <cacheField name="Fecha de Monitoreo 1a Línea de Defensa" numFmtId="0">
      <sharedItems containsDate="1" containsBlank="1" containsMixedTypes="1" minDate="2025-04-22T00:00:00" maxDate="2025-05-06T00:00:00"/>
    </cacheField>
    <cacheField name="Fecha de Monitoreo 2da Línea de Defensa" numFmtId="0">
      <sharedItems containsDate="1" containsBlank="1" containsMixedTypes="1" minDate="2025-05-01T00:00:00" maxDate="2025-05-07T00:00:00"/>
    </cacheField>
    <cacheField name="Tipo Proceso" numFmtId="0">
      <sharedItems containsBlank="1"/>
    </cacheField>
    <cacheField name="Zona de Riesgo Inherente" numFmtId="1">
      <sharedItems containsBlank="1"/>
    </cacheField>
    <cacheField name="¿Presenta descripción de la valoración de controles?" numFmtId="0">
      <sharedItems containsBlank="1"/>
    </cacheField>
    <cacheField name="Descripción del Control" numFmtId="0">
      <sharedItems containsBlank="1" longText="1"/>
    </cacheField>
    <cacheField name="Atributo del Control" numFmtId="0">
      <sharedItems containsBlank="1"/>
    </cacheField>
    <cacheField name="¿Los controles son efectivos?" numFmtId="0">
      <sharedItems containsBlank="1"/>
    </cacheField>
    <cacheField name="¿Los controles cuentan con responsables de su ejecución? " numFmtId="0">
      <sharedItems containsBlank="1"/>
    </cacheField>
    <cacheField name="¿La periodicidad de los controles es oportuna para mitigar el riesgo?" numFmtId="0">
      <sharedItems containsBlank="1"/>
    </cacheField>
    <cacheField name="Tratamiento" numFmtId="1">
      <sharedItems containsBlank="1"/>
    </cacheField>
    <cacheField name="Zona de Riesgo Residual Final" numFmtId="1">
      <sharedItems containsBlank="1"/>
    </cacheField>
    <cacheField name="¿Se cuenta con evidencias de la ejecución del control?" numFmtId="0">
      <sharedItems containsBlank="1"/>
    </cacheField>
    <cacheField name="¿Formuló Plan de Tratamiento (acciones)?" numFmtId="0">
      <sharedItems containsBlank="1"/>
    </cacheField>
    <cacheField name="Descripción del Plan de Tratamiento" numFmtId="0">
      <sharedItems containsBlank="1" longText="1"/>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acheField>
    <cacheField name="Observaciones por parte de la Tercera Línea de Defensa - Oficina de Control Interno (OCI)"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refreshedDate="45904.416277777775" createdVersion="8" refreshedVersion="8" minRefreshableVersion="3" recordCount="18" xr:uid="{50AB452B-1492-44AC-A46D-D9F0D5696970}">
  <cacheSource type="worksheet">
    <worksheetSource ref="F1:I19" sheet="T2"/>
  </cacheSource>
  <cacheFields count="4">
    <cacheField name="Siglas" numFmtId="0">
      <sharedItems/>
    </cacheField>
    <cacheField name="Corrupción" numFmtId="0">
      <sharedItems containsSemiMixedTypes="0" containsString="0" containsNumber="1" containsInteger="1" minValue="1" maxValue="4"/>
    </cacheField>
    <cacheField name="Fiscal" numFmtId="0">
      <sharedItems containsSemiMixedTypes="0" containsString="0" containsNumber="1" containsInteger="1" minValue="0" maxValue="3"/>
    </cacheField>
    <cacheField name="Tipo Proceso" numFmtId="0">
      <sharedItems count="4">
        <s v="Apoyo"/>
        <s v="Misional"/>
        <s v="Evaluación"/>
        <s v="Estratégico"/>
      </sharedItems>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refreshedDate="45904.445340625003" createdVersion="8" refreshedVersion="8" minRefreshableVersion="3" recordCount="57" xr:uid="{48172264-10FF-4DBD-9391-D6BD79F8EB36}">
  <cacheSource type="worksheet">
    <worksheetSource ref="A9:AB66" sheet="Sg-MRG"/>
  </cacheSource>
  <cacheFields count="28">
    <cacheField name="Nombre del Proceso" numFmtId="0">
      <sharedItems count="18">
        <s v="Direccionamiento Estratégico y Aprendizaje Organizacional "/>
        <s v="Gestión de las Comunicaciones "/>
        <s v="Formulación y Adopción de Políticas, Planes y Programas  "/>
        <s v="Altos Logros "/>
        <s v="Inspección Vigilancia y Control "/>
        <s v="Fomento al Desarrollo Humano y Social  "/>
        <s v="Apoyo a la Infraestructura Técnica y Científica "/>
        <s v="Servicio Integral al Ciudadano "/>
        <s v="Gestión de TIC'S "/>
        <s v="Gestión del Talento Humano "/>
        <s v="Gestión Documental "/>
        <s v="Adquisición de Bienes y Servicios "/>
        <s v="Gestión Financiera "/>
        <s v="Gestión Jurídica "/>
        <s v="Gestión de los Recursos Físicos "/>
        <s v="Evaluación Independiente y Mejora Continua "/>
        <s v="Gestión Proceso Disciplinario "/>
        <s v="Proceso Gestión Ambiental "/>
      </sharedItems>
    </cacheField>
    <cacheField name="Siglas" numFmtId="0">
      <sharedItems containsBlank="1" count="19">
        <s v=" DE"/>
        <s v=" GC"/>
        <s v=" FP"/>
        <s v=" AL"/>
        <s v=" IVC"/>
        <s v=" FD"/>
        <s v=" ATC"/>
        <s v=" SI"/>
        <s v=" GT"/>
        <s v=" GH"/>
        <s v=" GD"/>
        <s v=" BS"/>
        <s v=" GF"/>
        <s v=" GJ"/>
        <s v=" RF"/>
        <s v=" EI"/>
        <s v=" PD"/>
        <s v=" GA"/>
        <m u="1"/>
      </sharedItems>
    </cacheField>
    <cacheField name="Descripción Riesgo" numFmtId="0">
      <sharedItems containsBlank="1" longText="1"/>
    </cacheField>
    <cacheField name="¿Cumple con la redacción del Riesgo de Gestión?" numFmtId="0">
      <sharedItems containsBlank="1"/>
    </cacheField>
    <cacheField name="Fecha de Aprobacion" numFmtId="0">
      <sharedItems containsDate="1" containsBlank="1" containsMixedTypes="1" minDate="2023-05-05T00:00:00" maxDate="2025-10-26T00:00:00"/>
    </cacheField>
    <cacheField name="Fecha de Monitoreo 1a Línea de Defensa" numFmtId="0">
      <sharedItems containsDate="1" containsBlank="1" containsMixedTypes="1" minDate="2023-12-27T00:00:00" maxDate="2025-05-31T00:00:00"/>
    </cacheField>
    <cacheField name="Fecha de Monitoreo 2da Línea de Defensa" numFmtId="0">
      <sharedItems containsDate="1" containsBlank="1" containsMixedTypes="1" minDate="2025-04-25T00:00:00" maxDate="2025-05-10T00:00:00"/>
    </cacheField>
    <cacheField name="Tipo Proceso" numFmtId="0">
      <sharedItems containsBlank="1"/>
    </cacheField>
    <cacheField name="Zona de Riesgo Inherente" numFmtId="0">
      <sharedItems containsBlank="1"/>
    </cacheField>
    <cacheField name="¿Presenta descripción de la valoración de controles?" numFmtId="0">
      <sharedItems containsBlank="1"/>
    </cacheField>
    <cacheField name="Descripción del Control" numFmtId="0">
      <sharedItems containsBlank="1" longText="1"/>
    </cacheField>
    <cacheField name="Atributo del Control" numFmtId="0">
      <sharedItems containsBlank="1"/>
    </cacheField>
    <cacheField name="¿El diseño de los controles es efectivo?" numFmtId="0">
      <sharedItems containsBlank="1"/>
    </cacheField>
    <cacheField name="¿Los controles cuentan con responsables de su ejecución? " numFmtId="0">
      <sharedItems containsBlank="1"/>
    </cacheField>
    <cacheField name="¿La periodicidad de los controles es oportuna para mitigar el riesgo?" numFmtId="0">
      <sharedItems containsBlank="1"/>
    </cacheField>
    <cacheField name="Tratamiento" numFmtId="1">
      <sharedItems containsBlank="1"/>
    </cacheField>
    <cacheField name="Zona de Riesgo Residual Final" numFmtId="1">
      <sharedItems containsBlank="1"/>
    </cacheField>
    <cacheField name="¿Se cuenta con evidencias de la ejecución del control?" numFmtId="0">
      <sharedItems containsBlank="1"/>
    </cacheField>
    <cacheField name="¿Formuló Plan de Tratamiento (acciones)?" numFmtId="0">
      <sharedItems containsBlank="1"/>
    </cacheField>
    <cacheField name="Descripción del Plan de Tratamiento" numFmtId="0">
      <sharedItems containsBlank="1" longText="1"/>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acheField>
    <cacheField name="¿Se enunciaron acciones de mejora por materialización? " numFmtId="0">
      <sharedItems/>
    </cacheField>
    <cacheField name="¿Se activaron alertas tempranas para evitar la materialización?" numFmtId="0">
      <sharedItems/>
    </cacheField>
    <cacheField name="¿Se implementaron correctivos  por la materialización?" numFmtId="0">
      <sharedItems/>
    </cacheField>
    <cacheField name="¿Se reportaron indicadores?" numFmtId="0">
      <sharedItems/>
    </cacheField>
    <cacheField name="Observaciones y recomendaciones por parte de la Tercera Línea de Defensa - Oficina de Control Interno (OCI)"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refreshedDate="45904.445426967592" createdVersion="8" refreshedVersion="8" minRefreshableVersion="3" recordCount="33" xr:uid="{198179B2-9101-4A01-91AB-8F6E46965475}">
  <cacheSource type="worksheet">
    <worksheetSource ref="A9:AB42" sheet="Sg-MRSI"/>
  </cacheSource>
  <cacheFields count="28">
    <cacheField name="Nombre del Proceso" numFmtId="0">
      <sharedItems/>
    </cacheField>
    <cacheField name="Siglas" numFmtId="0">
      <sharedItems count="18">
        <s v=" DE"/>
        <s v=" GC"/>
        <s v=" AL"/>
        <s v=" IVC"/>
        <s v=" FD"/>
        <s v=" ATC"/>
        <s v=" SI"/>
        <s v=" GT"/>
        <s v=" GH"/>
        <s v=" GD"/>
        <s v=" BS"/>
        <s v=" GF"/>
        <s v=" GJ"/>
        <s v=" RF"/>
        <s v=" EI"/>
        <s v=" PD"/>
        <s v=" GA"/>
        <e v="#N/A" u="1"/>
      </sharedItems>
    </cacheField>
    <cacheField name="Descripción Riesgo" numFmtId="0">
      <sharedItems containsBlank="1" longText="1"/>
    </cacheField>
    <cacheField name="¿Cumple con la redacción del Riesgo Seguridad de la Información?" numFmtId="0">
      <sharedItems containsBlank="1"/>
    </cacheField>
    <cacheField name="Fecha de Aprobación" numFmtId="0">
      <sharedItems containsDate="1" containsBlank="1" containsMixedTypes="1" minDate="2024-10-24T00:00:00" maxDate="2025-10-26T00:00:00"/>
    </cacheField>
    <cacheField name="Fecha de Monitoreo 1a Línea de Defensa" numFmtId="0">
      <sharedItems containsDate="1" containsBlank="1" containsMixedTypes="1" minDate="2025-04-22T00:00:00" maxDate="2025-05-06T00:00:00"/>
    </cacheField>
    <cacheField name="Fecha de Monitoreo 2da Línea de Defensa" numFmtId="0">
      <sharedItems containsDate="1" containsBlank="1" containsMixedTypes="1" minDate="2025-05-01T00:00:00" maxDate="2025-05-07T00:00:00"/>
    </cacheField>
    <cacheField name="Tipo Proceso" numFmtId="0">
      <sharedItems containsBlank="1"/>
    </cacheField>
    <cacheField name="Zona de Riesgo Inherente" numFmtId="1">
      <sharedItems containsBlank="1"/>
    </cacheField>
    <cacheField name="¿Presenta descripción de la valoración de controles?" numFmtId="0">
      <sharedItems containsBlank="1"/>
    </cacheField>
    <cacheField name="Descripción del Control" numFmtId="0">
      <sharedItems containsBlank="1" longText="1"/>
    </cacheField>
    <cacheField name="Atributo del Control" numFmtId="0">
      <sharedItems containsBlank="1"/>
    </cacheField>
    <cacheField name="¿Los controles son efectivos?" numFmtId="0">
      <sharedItems containsBlank="1"/>
    </cacheField>
    <cacheField name="¿Los controles cuentan con responsables de su ejecución? " numFmtId="0">
      <sharedItems containsBlank="1"/>
    </cacheField>
    <cacheField name="¿La periodicidad de los controles es oportuna para mitigar el riesgo?" numFmtId="0">
      <sharedItems containsBlank="1"/>
    </cacheField>
    <cacheField name="Tratamiento" numFmtId="1">
      <sharedItems containsBlank="1"/>
    </cacheField>
    <cacheField name="Zona de Riesgo Residual Final" numFmtId="1">
      <sharedItems containsBlank="1"/>
    </cacheField>
    <cacheField name="¿Se cuenta con evidencias de la ejecución del control?" numFmtId="0">
      <sharedItems containsBlank="1"/>
    </cacheField>
    <cacheField name="¿Formuló Plan de Tratamiento (acciones)?" numFmtId="0">
      <sharedItems containsBlank="1"/>
    </cacheField>
    <cacheField name="Descripción del Plan de Tratamiento" numFmtId="0">
      <sharedItems containsBlank="1" longText="1"/>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acheField>
    <cacheField name="¿Se enunciaron acciones de mejora por materialización? " numFmtId="0">
      <sharedItems/>
    </cacheField>
    <cacheField name="¿Se activaron alertas tempranas para evitar la materialización?" numFmtId="0">
      <sharedItems/>
    </cacheField>
    <cacheField name="¿Se implementaron correctivos  por la materialización?" numFmtId="0">
      <sharedItems/>
    </cacheField>
    <cacheField name="¿Se reportaron indicadores?" numFmtId="0">
      <sharedItems/>
    </cacheField>
    <cacheField name="Observaciones por parte de la Tercera Línea de Defensa - Oficina de Control Interno (OCI)"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refreshedDate="45904.566203587965" createdVersion="8" refreshedVersion="8" minRefreshableVersion="3" recordCount="57" xr:uid="{FEBC36C4-4FAC-4C97-8A8D-87F9E3924D3D}">
  <cacheSource type="worksheet">
    <worksheetSource ref="B9:AB66" sheet="Sg-MRG"/>
  </cacheSource>
  <cacheFields count="27">
    <cacheField name="Siglas" numFmtId="0">
      <sharedItems count="18">
        <s v=" DE"/>
        <s v=" GC"/>
        <s v=" FP"/>
        <s v=" AL"/>
        <s v=" IVC"/>
        <s v=" FD"/>
        <s v=" ATC"/>
        <s v=" SI"/>
        <s v=" GT"/>
        <s v=" GH"/>
        <s v=" GD"/>
        <s v=" BS"/>
        <s v=" GF"/>
        <s v=" GJ"/>
        <s v=" RF"/>
        <s v=" EI"/>
        <s v=" PD"/>
        <s v=" GA"/>
      </sharedItems>
    </cacheField>
    <cacheField name="Descripción Riesgo" numFmtId="0">
      <sharedItems containsBlank="1" longText="1"/>
    </cacheField>
    <cacheField name="¿Cumple con la redacción del Riesgo de Gestión?" numFmtId="0">
      <sharedItems containsBlank="1"/>
    </cacheField>
    <cacheField name="Fecha de Aprobacion" numFmtId="0">
      <sharedItems containsDate="1" containsBlank="1" containsMixedTypes="1" minDate="2023-05-05T00:00:00" maxDate="2025-10-26T00:00:00"/>
    </cacheField>
    <cacheField name="Fecha de Monitoreo 1a Línea de Defensa" numFmtId="0">
      <sharedItems containsDate="1" containsBlank="1" containsMixedTypes="1" minDate="2023-12-27T00:00:00" maxDate="2025-05-31T00:00:00"/>
    </cacheField>
    <cacheField name="Fecha de Monitoreo 2da Línea de Defensa" numFmtId="0">
      <sharedItems containsDate="1" containsBlank="1" containsMixedTypes="1" minDate="2025-04-25T00:00:00" maxDate="2025-05-10T00:00:00"/>
    </cacheField>
    <cacheField name="Tipo Proceso" numFmtId="0">
      <sharedItems containsBlank="1"/>
    </cacheField>
    <cacheField name="Zona de Riesgo Inherente" numFmtId="0">
      <sharedItems containsBlank="1"/>
    </cacheField>
    <cacheField name="¿Presenta descripción de la valoración de controles?" numFmtId="0">
      <sharedItems containsBlank="1"/>
    </cacheField>
    <cacheField name="Descripción del Control" numFmtId="0">
      <sharedItems containsBlank="1" longText="1"/>
    </cacheField>
    <cacheField name="Atributo del Control" numFmtId="0">
      <sharedItems containsBlank="1"/>
    </cacheField>
    <cacheField name="¿El diseño de los controles es efectivo?" numFmtId="0">
      <sharedItems containsBlank="1"/>
    </cacheField>
    <cacheField name="¿Los controles cuentan con responsables de su ejecución? " numFmtId="0">
      <sharedItems containsBlank="1"/>
    </cacheField>
    <cacheField name="¿La periodicidad de los controles es oportuna para mitigar el riesgo?" numFmtId="0">
      <sharedItems containsBlank="1"/>
    </cacheField>
    <cacheField name="Tratamiento" numFmtId="1">
      <sharedItems containsBlank="1"/>
    </cacheField>
    <cacheField name="Zona de Riesgo Residual Final" numFmtId="1">
      <sharedItems containsBlank="1"/>
    </cacheField>
    <cacheField name="¿Se cuenta con evidencias de la ejecución del control?" numFmtId="0">
      <sharedItems containsBlank="1"/>
    </cacheField>
    <cacheField name="¿Formuló Plan de Tratamiento (acciones)?" numFmtId="0">
      <sharedItems containsBlank="1"/>
    </cacheField>
    <cacheField name="Descripción del Plan de Tratamiento" numFmtId="0">
      <sharedItems containsBlank="1" longText="1"/>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ount="3">
        <s v="Si"/>
        <m/>
        <s v="No"/>
      </sharedItems>
    </cacheField>
    <cacheField name="Observaciones y recomendaciones por parte de la Tercera Línea de Defensa - Oficina de Control Interno (OCI)"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refreshedDate="45904.572039467595" createdVersion="8" refreshedVersion="8" minRefreshableVersion="3" recordCount="33" xr:uid="{89893B2A-B2B9-4D9A-8D00-F186813DC515}">
  <cacheSource type="worksheet">
    <worksheetSource ref="B9:AB42" sheet="Sg-MRSI"/>
  </cacheSource>
  <cacheFields count="27">
    <cacheField name="Siglas" numFmtId="0">
      <sharedItems count="17">
        <s v=" DE"/>
        <s v=" GC"/>
        <s v=" AL"/>
        <s v=" IVC"/>
        <s v=" FD"/>
        <s v=" ATC"/>
        <s v=" SI"/>
        <s v=" GT"/>
        <s v=" GH"/>
        <s v=" GD"/>
        <s v=" BS"/>
        <s v=" GF"/>
        <s v=" GJ"/>
        <s v=" RF"/>
        <s v=" EI"/>
        <s v=" PD"/>
        <s v=" GA"/>
      </sharedItems>
    </cacheField>
    <cacheField name="Descripción Riesgo" numFmtId="0">
      <sharedItems containsBlank="1" longText="1"/>
    </cacheField>
    <cacheField name="¿Cumple con la redacción del Riesgo Seguridad de la Información?" numFmtId="0">
      <sharedItems containsBlank="1"/>
    </cacheField>
    <cacheField name="Fecha de Aprobación" numFmtId="0">
      <sharedItems containsDate="1" containsBlank="1" containsMixedTypes="1" minDate="2024-10-24T00:00:00" maxDate="2025-10-26T00:00:00"/>
    </cacheField>
    <cacheField name="Fecha de Monitoreo 1a Línea de Defensa" numFmtId="0">
      <sharedItems containsDate="1" containsBlank="1" containsMixedTypes="1" minDate="2025-04-22T00:00:00" maxDate="2025-05-06T00:00:00"/>
    </cacheField>
    <cacheField name="Fecha de Monitoreo 2da Línea de Defensa" numFmtId="0">
      <sharedItems containsDate="1" containsBlank="1" containsMixedTypes="1" minDate="2025-05-01T00:00:00" maxDate="2025-05-07T00:00:00"/>
    </cacheField>
    <cacheField name="Tipo Proceso" numFmtId="0">
      <sharedItems containsBlank="1"/>
    </cacheField>
    <cacheField name="Zona de Riesgo Inherente" numFmtId="1">
      <sharedItems containsBlank="1"/>
    </cacheField>
    <cacheField name="¿Presenta descripción de la valoración de controles?" numFmtId="0">
      <sharedItems containsBlank="1"/>
    </cacheField>
    <cacheField name="Descripción del Control" numFmtId="0">
      <sharedItems containsBlank="1" longText="1"/>
    </cacheField>
    <cacheField name="Atributo del Control" numFmtId="0">
      <sharedItems containsBlank="1"/>
    </cacheField>
    <cacheField name="¿Los controles son efectivos?" numFmtId="0">
      <sharedItems containsBlank="1"/>
    </cacheField>
    <cacheField name="¿Los controles cuentan con responsables de su ejecución? " numFmtId="0">
      <sharedItems containsBlank="1"/>
    </cacheField>
    <cacheField name="¿La periodicidad de los controles es oportuna para mitigar el riesgo?" numFmtId="0">
      <sharedItems containsBlank="1"/>
    </cacheField>
    <cacheField name="Tratamiento" numFmtId="1">
      <sharedItems containsBlank="1"/>
    </cacheField>
    <cacheField name="Zona de Riesgo Residual Final" numFmtId="1">
      <sharedItems containsBlank="1"/>
    </cacheField>
    <cacheField name="¿Se cuenta con evidencias de la ejecución del control?" numFmtId="0">
      <sharedItems containsBlank="1"/>
    </cacheField>
    <cacheField name="¿Formuló Plan de Tratamiento (acciones)?" numFmtId="0">
      <sharedItems containsBlank="1"/>
    </cacheField>
    <cacheField name="Descripción del Plan de Tratamiento" numFmtId="0">
      <sharedItems containsBlank="1" longText="1"/>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ount="3">
        <s v="Si"/>
        <m/>
        <s v="No"/>
      </sharedItems>
    </cacheField>
    <cacheField name="Observaciones por parte de la Tercera Línea de Defensa - Oficina de Control Interno (OCI)"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1">
  <r>
    <x v="0"/>
    <x v="0"/>
    <s v="Posibilidad de afectación reputacional, por modificación o alteración de información, debido a fallas de controles para la asignación de roles que permitan el acceso y la manipulación de documentos que se encuentran en ISOLUCION"/>
    <s v="No"/>
    <d v="2025-04-15T00:00:00"/>
    <s v="No diligenciada"/>
    <d v="2025-05-05T00:00:00"/>
    <s v="Estratégico"/>
    <s v="Alto"/>
    <s v="Si"/>
    <s v="Semestralmente, la Jefe de la Oficina Asesora de Planeación, solicitará al GIT de Tics el acompañamiento para realizar  copias de seguridad o Backus centrales de la plataforma Isolucion-.  la solicitud se realizará mediante comunicación interna al GIT: TICS el Backus de la Plataforma ISOLUCION. En caso de identificar desviaciones en la ejecución del control, notificar a la Secretaría General para que se pueda salvaguardar la información. De la ejecución de los controles se generará la siguiente evidencia: Comunicación internas, Backus o copias de seguridad realizadas. "/>
    <s v="Preventivo"/>
    <s v="Si"/>
    <s v="Si"/>
    <s v="Si"/>
    <s v="Aceptar"/>
    <s v="Moderado"/>
    <s v="No"/>
    <s v="Si"/>
    <s v="Semestralmente generar TIPS de las funciones y roles en ISOLUCION para el tratamiento de documentos "/>
    <s v="No aplica"/>
    <s v="No aplica"/>
    <s v="No"/>
    <s v="No aplica"/>
    <s v="No aplica"/>
    <s v="No aplica"/>
    <s v="Si"/>
    <s v="La redacción del riesgo no refiere afectación de “integridad”, “confidencialidad” o “disponibilidad”, como tampoco el activo afectado pues se define &quot;información&quot;, es necesario detallar el activo que se vería afectado (Por ejemplo: base de datos, documentación institucional, planes de mejora, etc). _x000a__x000a_Se evidencia seguimiento de primer y segunda línea de defensa, cuenta con evidencias de la ejecución de Controles. El plan de tratamiento está previsto para el primer semestre_x000a__x000a_Nota: la carpeta se presentó vacia, no obstante, de acuerdo con los radicados relacionados en el monitoreo de la primera línea se realizó validación en GESDOC, se requiere en los próximos monitoreos aportar la evidencia en la carpeta respectiva._x000a__x000a_No registra fecha de monitoreo de la primera línea de defensa. "/>
  </r>
  <r>
    <x v="0"/>
    <x v="0"/>
    <m/>
    <m/>
    <m/>
    <m/>
    <m/>
    <m/>
    <m/>
    <s v="Si"/>
    <s v="Cuatrimestralmente el profesional asignado por la OAP realizará verificación de los usuarios con rol de facilitadores por proceso. Así mismo semestralmente el jefe de la OAP, solicitara la confirmación de los roles asignados a los enlaces para el manejo de documentos en la plataforma ISOLUCION. _x000a_En caso de identificar desviaciones en la ejecución del control, desde la OAP, se procederá a la actualización del rol.  De la ejecución de los controles se generará la siguiente evidencia: comunicaciones internas; aplica memorando y correos electrónicos (cuando aplique) y reporte trimestral de ISOLUCION con roles asignados por usuarios._x000a_"/>
    <s v="Preventivo"/>
    <s v="No"/>
    <s v="Si"/>
    <s v="Si"/>
    <s v="Aceptar"/>
    <s v="Moderado"/>
    <s v="Si"/>
    <s v="Si"/>
    <s v="Ver T10"/>
    <s v="No aplica"/>
    <s v="No aplica"/>
    <s v="No"/>
    <s v="No aplica"/>
    <s v="No aplica"/>
    <s v="No aplica"/>
    <s v="Si"/>
    <m/>
  </r>
  <r>
    <x v="1"/>
    <x v="1"/>
    <s v="Posibilidad de afectación reputacional y económica por falta de un repositorio de información debido a la deficiencia del almacenamiento de la información. "/>
    <s v="No"/>
    <d v="2024-12-23T00:00:00"/>
    <d v="2025-04-30T00:00:00"/>
    <d v="2025-05-05T00:00:00"/>
    <s v="Estratégico"/>
    <s v="Alto"/>
    <s v="Si"/>
    <s v="El Profesional asignado verificará el cargue de los productos audiovisuales finales en el repositorio de SharePoint, de acuerdo con las directrices del coordinador (a) se carga la información final en el repositorio de SharePoint. En caso de desviación del control se solicita a los responsables el cargue de la información de forma inmediata. De la ejecución del control se genera la siguiente evidencia: tabla de excel y correos electrónicos  (en caso de aplicar)._x000a__x000a_Frecuencial: Cuatrimestral "/>
    <s v="Preventivo"/>
    <s v="No"/>
    <s v="Si"/>
    <s v="No"/>
    <s v="Reducir (Mitigar)"/>
    <s v="Alto"/>
    <s v="Si"/>
    <s v="Si"/>
    <s v="Generar alertas tempranas sobre el cargue de la información en el SharePoint, en la cual se den recomendaciones."/>
    <s v="No aplica"/>
    <s v="No aplica"/>
    <s v="No"/>
    <s v="No aplica"/>
    <s v="No aplica"/>
    <s v="No aplica"/>
    <s v="Si"/>
    <s v="La redacción del riesgo no refiere afectación de “integridad”, “confidencialidad” o “disponibilidad”, como tampoco el activo afectado (Por ejemplo: base de datos, documentación institucional, planes de mejora, etc), hace referencia a una necesidad institucional, como lo es un repositorio de información  pero no detalla el riesgo, por ejemplo: falta de disponibilidad o pérdida de información, ni el activo afectado: ejemplo: archivo fuente, base de datos, etc. El control no tiene una periodicidad definida. _x000a__x000a_Se evidencia seguimiento y comentarios que derivan en actualización del mapa de riesgos, no obstante el reporte a la OCI no se adjuntó la versión actualizada, por lo que es importante que en futuros reportes se anexe a fin de validar los riesgos, sus controles y plan de tratamiento en su última versión, evitando realizar observaciones que ya hayan sido subsanadas. _x000a__x000a_Se evidencia seguimiento de primer y segunda línea de defensa, cuenta con evidencias de la ejecución de Controles. El plan de tratamiento está previsto para el segundo y tercer cuatrimestre.  Se requiere actualizar líder del proceso ya que refiere un exfuncionario de la entidad. "/>
  </r>
  <r>
    <x v="2"/>
    <x v="2"/>
    <s v="Posibilidad de afectación reputacional por falta de cargue de los documentos bajo la responsabilidad de profesionales  (funcionarios y contratistas) en las plataformas tecnologicas dispuestas por la entidad para el control y salvaguarda de la Información, debido a la falta de almacenamiento de la información  de los activos de seguridad digital con nivel de criticidad alta y debilidad en la asignación de responsables para la custodia y acceso a la información correspondiente al proceso de altos logros."/>
    <s v="No"/>
    <d v="2024-11-14T00:00:00"/>
    <s v="No diligenciada"/>
    <d v="2025-05-06T00:00:00"/>
    <s v="Misional"/>
    <s v="Moderado"/>
    <s v="Si"/>
    <s v="Cada vez que se requiera, los Metodólogos y personal de apoyo psicosocial deben actualizar las bases de datos de eventos deportivos conforme a las responsabilidades de acuerdo al rol asignado en el proceso. En caso de identificar desviaciones en la ejecución del control, notificar la restricción del acceso para consulta o manipulación de la información. De la ejecución de los controles se generará la siguiente evidencia: archivo actualizado de eventos deportivos Metodologos._x000a__x000a_Frecuencia: cuatrimestral "/>
    <s v="Detectivo"/>
    <s v="No"/>
    <s v="Si"/>
    <s v="Si"/>
    <s v="Reducir (Mitigar)"/>
    <s v="Moderado"/>
    <s v="Si"/>
    <s v="Si"/>
    <s v="En presencia de perdida de información se activa la copia de respaldo para restaurar los datos perdidos de la base de datos de eventos deportivos."/>
    <s v="No aplica"/>
    <s v="No aplica"/>
    <s v="No"/>
    <s v="No aplica"/>
    <s v="No aplica"/>
    <s v="No aplica"/>
    <s v="No"/>
    <s v="La redacción del riesgo no refiere afectación de “integridad”, “confidencialidad” o “disponibilidad”, como tampoco el activo afectado (Por ejemplo: base de datos, documentación institucional, archivo de gestión), hace referencia a una necesidad institucional, como lo es un repositorio de información  pero no detalla el riesgo, por ejemplo: falta de disponibilidad o pérdida de información, ni el activo afectado: ejemplo: archivo fuente, base de datos, etc. _x000a__x000a_Se evidencia seguimiento de primer y segunda línea de defensa, cuenta con evidencias de la ejecución de Controles, no obstante la denominación de la carpeta se remitió como &quot;Acc&quot; que corresponde a &quot;Acciones&quot; conforme las instrucciones de la OAP por lo que es necesario guardar la correspondencia de los nombres a fin de evitar errores en la evaluación que realiza la segunda y tercera línea de defensa, toda vez que podría entenderse que no se entregaron evidencias de los controles, sino del Plan de Tratamiento. _x000a__x000a_No se tienen evidencias del Plan de Tratamiento toda vez que las acciones se dejaron definidas pero condicionadas a la necesidad de llegar a ser requerido. _x000a__x000a_No se cuenta con medición de indicadores, a pesar que el formato diligenciado por la primera línea señala &quot;Ver monitoreo en documento de trabajo&quot; este solo contiene la medición de indicadores del riesgo de corrupción. _x000a__x000a_De la columna &quot;Responsable&quot; el riesgo parece estar enfocado en el GIT Desarrollo Psicosocial, no obstante toda la Dirección cuenta con activos de información, por lo que es necesario un ejercicio realizado por el proceso en su conjunto en el que se identifiquen de manera completa los posibles riesgos de seguridad digital y se definan controles y plan de tratamiento que permitan su adecuada gestión. "/>
  </r>
  <r>
    <x v="2"/>
    <x v="2"/>
    <m/>
    <m/>
    <m/>
    <m/>
    <m/>
    <m/>
    <m/>
    <s v="Si"/>
    <s v="Cada vez que se requiera, los Metodólogos  y personal de apoyo psicosocial  deben verificar que la persona solicitante de acceso a la información cumpla con los perfiles y responsabilidades para el manejo y/o gestión de la misma, mediante análisis de responsabilidades de cada usuario de la información. En caso de identificar desviaciones en la ejecución del control, notificar el rechazo del acceso para consulta o manipulación de la información. De la ejecución de los controles se generará la siguiente evidencia: listado de verificación de perfiles de usuarios de la información._x000a__x000a_Frecuencia: cuatrimestral "/>
    <s v="Preventivo"/>
    <s v="No"/>
    <s v="Si"/>
    <s v="Si"/>
    <s v="Reducir (Mitigar)"/>
    <s v="Moderado"/>
    <s v="No"/>
    <s v="Si"/>
    <s v="Ver T13"/>
    <s v="No aplica"/>
    <s v="No aplica"/>
    <s v="No"/>
    <s v="No aplica"/>
    <s v="No aplica"/>
    <s v="No aplica"/>
    <s v="No"/>
    <m/>
  </r>
  <r>
    <x v="2"/>
    <x v="2"/>
    <m/>
    <m/>
    <m/>
    <m/>
    <m/>
    <m/>
    <m/>
    <s v="Si"/>
    <s v="Cada vez que se requiera, los Metodólogos  y personal de apoyo psicosocial deben verificar que los servidores públicos responsables de los activos de información realicen las copias de seguridad en el lugar definido (aplicativo Share point u otro) según se estableció en la Matriz de activos de información de la Dirección. En caso de identificar desviaciones en la ejecución del control, notificar al supervisor del contrato el no cumplimiento en la ejecución del control. De la ejecución de los controles se generará la siguiente evidencia: Carpeta Digital SharePoint con copias de respaldo._x000a__x000a_Frecuencia: cuatrimestral "/>
    <s v="Preventivo"/>
    <s v="No"/>
    <s v="Si"/>
    <s v="Si"/>
    <s v="Reducir (Mitigar)"/>
    <s v="Moderado"/>
    <s v="Si"/>
    <s v="Si"/>
    <s v="Ver T13"/>
    <s v="No aplica"/>
    <s v="No aplica"/>
    <s v="No"/>
    <s v="No aplica"/>
    <s v="No aplica"/>
    <s v="No aplica"/>
    <s v="No"/>
    <m/>
  </r>
  <r>
    <x v="3"/>
    <x v="3"/>
    <s v="Posibilidad de afectación reputacional por falta de protección en el manejo de información sensible, de todos los tramites y radicados que se encuentran disponible para consulta de cualquier colaborador del Ministerio del Deporte en el sistema de gestión documental GESDOC, debido a Sistemas de información desactualizado  y  sin controles de restricción de acuerdo a los perfiles"/>
    <s v="No"/>
    <d v="2024-11-20T00:00:00"/>
    <s v="No diligencia"/>
    <d v="2025-05-06T00:00:00"/>
    <s v="Misional"/>
    <s v="Moderado"/>
    <s v="Si"/>
    <s v="Mensualmente el gestor documental, realizar control en el acceso a la información que reposa en el SharePoint, basado en roles asignados. Los permisos de cada usuario se asignan de acuerdo con su perfil y rol por cada Grupo Interno de Trabajo, asegurando que los usuarios solo puedan acceder a la información relevante para su trabajo, evitando accesos no autorizados a información que no les corresponda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
    <s v="Preventivo"/>
    <s v="No"/>
    <s v="Si"/>
    <s v="Si"/>
    <s v="Aceptar"/>
    <s v="Moderado"/>
    <s v="No"/>
    <s v="Si"/>
    <s v="Mensual realizar revisión del contenido de las bases de datos, para verificar la actualización de la información "/>
    <s v="No"/>
    <s v="No"/>
    <s v="No diligenció la casilla"/>
    <s v="No diligenció la casilla"/>
    <s v="No diligenció la casilla"/>
    <s v="No diligenció la casilla"/>
    <s v="No"/>
    <s v="Se recuerda a la segunda línea la importancia de diligenciar el seguimiento en el formato establecido DE- FR -002, evitando diligenciar en este &quot;Como resultado de la revisión se reportó al proceso la respectiva retroalimentación para subsanar y mejorar el seguimiento. Ver carpeta de SharePoint RETROALIMENTACION POR PROCESOS  la retroalimentación al proceso IVC. Recomendaciones: Realizar revisión integral de las observaciones realizadas&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_x000a__x000a_La redacción del riesgo no refiere afectación de “integridad”, “confidencialidad” o “disponibilidad”, como tampoco el activo afectado (Por ejemplo: base de datos, documentación institucional, archivo de gestión), hace referencia a una necesidad institucional, como lo es un repositorio de información  pero no detalla el riesgo, por ejemplo: falta de disponibilidad o pérdida de información, ni el activo afectado: ejemplo: archivo fuente, base de datos, etc. _x000a__x000a_No se evidencia seguimiento de la primera línea de defensa, quien no anexó evidencias de los controles, plan de tratamiento e indicadores, como tampoco diligenció el formato DE-FR-002"/>
  </r>
  <r>
    <x v="3"/>
    <x v="3"/>
    <m/>
    <m/>
    <m/>
    <m/>
    <m/>
    <m/>
    <m/>
    <m/>
    <s v="Cada vez que se requiera, los profesionales de cada GIT se encargan de actualizar y/o alimentar las bases de datos según su competencia y autorización para modificar el contenido en SharePoint. Esta acción se realiza cuando se recibe nueva información sobre los procedimientos de la Dirección. En caso de identificarse una desviación en el control, el coordinador deberá solicitar la actualización de la información. La evidencia de la ejecución del control se respaldará con las bases de datos actualizadas y, correos electrónicos relacionados (cuando aplique)."/>
    <s v="Preventivo"/>
    <s v="No"/>
    <s v="Si"/>
    <s v="Si"/>
    <s v="Aceptar"/>
    <s v="Moderado"/>
    <s v="No"/>
    <s v="Si"/>
    <s v="Solictar al GIT; TIC/GIT:Gestión Administrativa, controles para restringir el acceso a información confidencial de procesos de la Dirección de Inspección, Vigilancia y Control  "/>
    <s v="No"/>
    <s v="No"/>
    <s v="No diligenció la casilla"/>
    <s v="No diligenció la casilla"/>
    <s v="No diligenció la casilla"/>
    <s v="No diligenció la casilla"/>
    <s v="No"/>
    <m/>
  </r>
  <r>
    <x v="4"/>
    <x v="4"/>
    <s v="Posibilidad reputacional por la pérdida o modificacion de la información contenida en las bases de datos  relacionados con el proceso, afectando la integridad d ela información debido a la falta de seguimiento a la informacion producida por la Direccion de Fomento y Desarrollo por parte de funcionarios y contratistas"/>
    <s v="No"/>
    <d v="2024-11-20T00:00:00"/>
    <d v="2025-04-30T00:00:00"/>
    <s v="No diligencia"/>
    <s v="Misional"/>
    <s v="Moderado"/>
    <s v="Si"/>
    <s v="Cada vez que se requiera, el y/o los supervisores de los GIT de la Dirección de Fomento y Desarrollo (Actividad Fìsica, Recreaciòn, Deporte Escolar, Deporte Social Comunitario), verifica que la información generada de los contratos, convenios y/o contratos interadministrativos,  sean cargadas en las carpetas habilitada en el sharePoint. Solicita el cargue de las evidencias en cada una de las carpetas correpondientes para generar el cumplimiento de los contratistas. En caso de identificar desviación del control, el supervisor mediante correo electronico solicita el cargue el cargue de la información. De la ejecución del control se genera la siguiente evidencia: _x000a_1- pantallazos del sharepoint_x000a_2- correos electronicos (cuando aplique) _x000a__x000a_Frecuencia: Cuatrimestral "/>
    <s v="Preventivo"/>
    <s v="No"/>
    <s v="Si"/>
    <s v="Si"/>
    <s v="Aceptar"/>
    <s v="Moderado"/>
    <s v="No"/>
    <s v="Si"/>
    <s v="Generar un backup de la información producida en el periodo de ejecución del contrato de prestación de servicios y entregado al supervisor. "/>
    <s v="No"/>
    <s v="No"/>
    <s v="No"/>
    <s v="No aplica"/>
    <s v="No aplica"/>
    <s v="No aplica"/>
    <s v="No"/>
    <s v="La redacción del riesgo no refiere afectación de “integridad”, “confidencialidad” o “disponibilidad”, como tampoco el activo afectado (Por ejemplo: base de datos, documentación institucional, archivo de gestión), ni el activo afectado: ejemplo: archivo fuente, base de datos, etc. _x000a__x000a_No se evidencia ejecución del plan de tratamiento ni de los controles, de los cuales tampoco se aportó evidencias. Aunque se diligenció el archivo de indicadores no cuenta con medición cuantitativa. _x000a__x000a_No se tiene fecha de seguimiento de la segunda línea. Además, se recuerda a la segunda línea la importancia de diligenciar el seguimiento en el formato establecido DE- FR -002, evitando diligenciar en este &quot;Ver carpeta de SharePoint&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
  </r>
  <r>
    <x v="5"/>
    <x v="5"/>
    <s v="Posibilidad de afectación reputacional por falta de organizacion de la informacion que se recibe de los entes territoriales para la viabilizacion de los proyectos, debido a deficiencia de  controles para asegurar la integridad de la informacion en los puntos de uso definidos por el proceso"/>
    <s v="No"/>
    <d v="2024-10-30T00:00:00"/>
    <d v="2025-04-30T00:00:00"/>
    <d v="2025-05-06T00:00:00"/>
    <s v="Misional"/>
    <s v="Alto"/>
    <s v="Si"/>
    <s v="De manera mensual, el profesional designado como líder de región verifica el cargue de la información en el punto de uso definido (SharePoint) por parte de los integrantes del equipo de trabajo responsables de atender a los entes territoriales, asegurando la integridad de la información._x000a_Cada líder regional, una vez que los entes territoriales solicitan la viabilidad de los proyectos, realiza la asignación del profesional responsable de cada proyecto y se asegura de la creación de la carpeta correspondiente en el lugar designado para tal fin. En caso de identificar desviaciones en la ejecución del control, solicitará al profesional designado como líder de región que realice el cargue de la información._x000a_Como evidencia de la ejecución del control, se generará la siguiente evidencia:_x000a_1._x0009_Registro en Excel de los proyectos asignados._x000a_2._x0009_Verificación del cargue de la información (pantallazo, correos electrónicos)."/>
    <s v="Preventivo"/>
    <s v="Si"/>
    <s v="Si"/>
    <s v="Si"/>
    <s v="Aceptar"/>
    <s v="Alto"/>
    <s v="Si"/>
    <s v="Si"/>
    <s v="1. Solicitud de reportes mensuales del estado de los proyectos"/>
    <s v="No aplica"/>
    <s v="No aplica"/>
    <s v="No"/>
    <s v="No aplica"/>
    <s v="No aplica"/>
    <s v="No aplica"/>
    <s v="Si"/>
    <s v="La redacción del riesgo no refiere afectación de “integridad”, “confidencialidad” o “disponibilidad”, como tampoco el activo afectado (Por ejemplo: base de datos, documentación institucional, archivo de gestión), hace referencia a una necesidad institucional, como lo es un repositorio de información  pero no detalla el riesgo, por ejemplo: falta de disponibilidad o pérdida de información, ni el activo afectado: ejemplo: archivo fuente, base de datos, etc. _x000a__x000a_Se evidencia seguimiento de primer y segunda línea de defensa, se aportaron evidencias de ejecución del control, no obstante se requiere fortalecer que las mismas sean completas conforme lo planteado en el control para poder establecer su cumplimiento. No se cuenta con evidencias del plan de tratamiento toda vez que tiene fecha de inicio en octubre, se recomienda verificar que en el plazo estimado sea posible su desarrollo. _x000a__x000a_Se reportó medición de indicadores, no obstante, estos carecen de evidencias. "/>
  </r>
  <r>
    <x v="5"/>
    <x v="5"/>
    <m/>
    <m/>
    <m/>
    <m/>
    <m/>
    <m/>
    <m/>
    <s v="Si"/>
    <m/>
    <m/>
    <m/>
    <m/>
    <m/>
    <m/>
    <m/>
    <m/>
    <s v="Si"/>
    <s v="2. Solicitar a los profesioanles de apoyo la notificacion de los avances en el cargue de la informacion de acuerdo al avance de cada proyecto"/>
    <s v="No aplica"/>
    <s v="No aplica"/>
    <s v="No"/>
    <s v="No aplica"/>
    <s v="No aplica"/>
    <s v="No aplica"/>
    <s v="Si"/>
    <m/>
  </r>
  <r>
    <x v="6"/>
    <x v="6"/>
    <s v="Posibilidad de afectación reputacional por pérdida de la integridad de la información, debido a falta de autocontrol para el cargue y actualización en el punto de uso (Sharepoint) dispuesto por el proceso "/>
    <s v="No"/>
    <d v="2025-01-01T00:00:00"/>
    <d v="2025-04-22T00:00:00"/>
    <d v="2025-05-01T00:00:00"/>
    <s v="Apoyo"/>
    <s v="Moderado"/>
    <s v="Si"/>
    <s v="Semestralmente (la) Coordinador(a) del GIT de Servicio Integral al Ciudadano verifica aleatoriamente  el uso acceso y edición (alimentación) de carpetas del Sharepoint de acuerdo con las temáticas asignadas a los integrantes del grupo.   En caso de desviación se solicitará a los responsables que se cargue la información faltante. Como evidencia se generará comunicación al responsable  donde se indique que la  carpetas de sharepoint se encuentra actualizada o se requiere actualizar"/>
    <s v="Preventivo"/>
    <s v="No"/>
    <s v="Si"/>
    <s v="Si"/>
    <s v="Aceptar"/>
    <s v="Moderado"/>
    <s v="No aplica"/>
    <s v="Si"/>
    <s v="Realizar mesa de trabajo semestral para socializar y retroalimentar lineamiento interno de cargue de archivos en Sharepoint"/>
    <s v="No aplica"/>
    <s v="No aplica"/>
    <s v="No"/>
    <s v="No aplica"/>
    <s v="No aplica"/>
    <s v="No aplica"/>
    <s v="Si"/>
    <s v="Tanto el control como el plan de tratamiento son de ejecución semestra, no obstante se evidencia seguimiento para el logro de su cumplimiento por parte de la primera y segunda línea. Se requiere fortalecer la identificación del riesgo ya que si bien contempla pérdida de integridad no detalla de qué &quot;Información&quot; debe recordarse que se debe asociar a activos identificados, así como que las amenazas o vulnerabilidades deben considerar las tablas: Tabla 5. Tabla de amenazas comunes, Tabla 6. Tabla de amenazas dirigida por el hombre y Tabla 7. Tabla de vulnerabilidades comunes de la Guía del DAFP. A su vez, los controles deben considerar lo dispuesto en el listado del documento maestro del modelo de seguridad y privacidad de la información (MSPI)."/>
  </r>
  <r>
    <x v="7"/>
    <x v="7"/>
    <s v="Posibilidad de afectación reputacional de la entidad por uso de aplicaciones no autorizadas para manejar y compartir información de la entidad, falta de buenas prácticas en seguridad de la información, falta de criterios de clasificación para la información pública, sensible y/o reservada y personal insuficiente para monitorear el acceso a servidores y bases de datos debido a aplicaciones que no incluyen mecanismos de resguardo de datos confidenciales, personal insuficiente para seguridad informática en el GIT TIC's y déficit y asignación tardía del rubro presupuestal para el GIT TIC's."/>
    <s v="No"/>
    <d v="2024-10-25T00:00:00"/>
    <d v="2025-04-25T00:00:00"/>
    <d v="2025-05-05T00:00:00"/>
    <s v="Apoyo"/>
    <s v="Alto"/>
    <s v="Si"/>
    <s v="Cada vez que se requiera, el líder de ciberseguridad del GIT TIC's  debe verificar que los aplicativos utilizados por Mindeporte cumplan con los estándares de seguridad de la información  , y solicitar el bloqueo de aplicativos inseguros no autorizados.  En caso de desviación en la ejecución del control, ordenará efectuar escaneo manual de vulnerabilidades de los equipos o sistemas afectados. De la ejecución de los controles se generará la siguiente evidencia: Formato GT-FR-016-Bitácora de Incidentes de Seguridad de la Información y reportes de actividades de la plataforma de ciberseguridad de la entidad, guardados en la carpeta de ejecución compartida en Sharepoint."/>
    <s v="Preventivo"/>
    <s v="Si"/>
    <s v="Si"/>
    <s v="Si"/>
    <s v="Aceptar"/>
    <s v="Moderado"/>
    <s v="Incompleta"/>
    <s v="Si"/>
    <s v="Realizar un plan de trabajo para definir los temas de las capacitaciones,  sensibilizaciones y plan de apropiación de la Politica de Seguridad Digital a realizar en la vigencia por parte del GIT TICs."/>
    <s v="No"/>
    <s v="No"/>
    <s v="No"/>
    <s v="No aplica"/>
    <s v="No aplica"/>
    <s v="No aplica"/>
    <s v="Si"/>
    <s v="La redacción del riesgo no refiere afectación de “integridad”, “confidencialidad” o “disponibilidad”, como tampoco el activo afectado, hace referencia a una necesidades administartivas y de gestión institucionales tales como personal, por lo que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 para considerar afectaciones en activos tales como: Aplicaciones institucionales, Servicios web, Redes, Información física o digital, Tecnologías de información TI y Tecnologías de operación TO, que utiliza la organización para funcionar en el entorno digital, los cuales, en su mayoría no están siendo enunciados.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_x000a__x000a_Aunque el proceso aporta evidencias en la carpeta, estas no son correspondientes con las planteadas en los controles, si bien pretenden dar cuenta de puesta en marcha del mismo, se requiere que la evidencia aportada corresponda con la planteada en el control para validar su ejecución. _x000a__x000a_No se evidencian soportes de ejecución del plan de tratamiento ya que quedó sujeto a la necesidad de su aplicación, además los controles son similares a los planteados para los tres riesgos de seguridad de la información de manera que debe evaluarse causas inmediata y raíz repetidas en el proceso de identificación, así como cuales de ellas son de riesgo de gestión y cuales de seguridad de la información, cuales controles atacan cada riesgo. "/>
  </r>
  <r>
    <x v="7"/>
    <x v="7"/>
    <m/>
    <m/>
    <m/>
    <m/>
    <m/>
    <m/>
    <m/>
    <s v="Si"/>
    <s v="Cada vez que se requiera, el Coordinador del GIT TIC's  debe validar las cargas de trabajo del área de TIC's para determinar las necesidades de personal de planta o contratistas; , en el marco del ejercicio de análisis de cargas para la reestructuración del Ministerio se determinan los perfiles y cantidad de colaboradores requeridos para el cumplimiento de las funciones del GIT TIC's.  En caso de desviación en la ejecución del control, se realizará ajuste al estudio de cargas realizado.  Evidencias: Matriz de propuesta de estudio de cargas de trabajo del GIT TIC's; correos y memorandos (cuando aplique)."/>
    <s v="Preventivo"/>
    <s v="Si"/>
    <s v="Si"/>
    <s v="Si"/>
    <s v="Aceptar"/>
    <s v="Moderado"/>
    <s v="Incompleta"/>
    <s v="Si"/>
    <s v="Revisar y actualizar los planes de contingencia, recuperación y tratamiento de riesgos de ciberseguridad en el micrositio de Intranet de seguridad de la información"/>
    <s v="No"/>
    <s v="Incompleta"/>
    <s v="No"/>
    <s v="No aplica"/>
    <s v="No aplica"/>
    <s v="No aplica"/>
    <s v="Si"/>
    <m/>
  </r>
  <r>
    <x v="7"/>
    <x v="7"/>
    <m/>
    <m/>
    <m/>
    <m/>
    <m/>
    <m/>
    <m/>
    <s v="Si"/>
    <s v="Anualmente, el Coordinador del GIT TIC's  debe elaborar el anteproyecto de inversión de las necesidades tecnológicas para el periodo 2024-2027 y el presupuesto del PETI del GIT TIC's; , de acuerdo con las necesidades del área y de las dependencias, con los lineamientos de MinTIC en cuanto a proyectos de Transformación Digital y con los resultados del FURAG.  En caso de desviación en la ejecución del control, se realizan ajustes mensuales al proyecto de presupuesto.  Evidencias: Anteproyecto de presupuesto validado por la OAP."/>
    <s v="Preventivo"/>
    <s v="Si"/>
    <s v="Si"/>
    <s v="Si"/>
    <s v="Aceptar"/>
    <s v="Moderado"/>
    <s v="No"/>
    <s v="Si"/>
    <s v="socializar el mecanismo de etiquetado de datos confidenciales para los aplicativos institucionales que manejen información sensible, clasificada y/o reservada según se define en la Ley 1712 de 2014"/>
    <s v="No"/>
    <s v="No aplica"/>
    <s v="No"/>
    <s v="No aplica"/>
    <s v="No aplica"/>
    <s v="No aplica"/>
    <s v="Si"/>
    <m/>
  </r>
  <r>
    <x v="7"/>
    <x v="7"/>
    <s v="Posibilidad de afectación reputacional de la entidad por falta de repuestos o de renovación de los equipos de almacenamiento de datos, insuficiente energía de suplencia para preservar la integridad de datos de los dispositivos de almacenamiento, falta de equipos y medios para generar copias de respaldo diarias de archivos y servidores y personal insuficiente para monitorear el acceso a servidores y bases de datos debido a falta de aprobación de gastos e inversiones en tecnología necesarias para el funcionamiento del Ministerio, obsolescencia tecnológica y fin del soporte técnico para los equipos de almacenamiento de datos del Centro de Cómputo, personal insuficiente para seguridad informática en el GIT TIC's y déficit y asignación tardía del rubro presupuestal para el GIT TIC's."/>
    <s v="No"/>
    <d v="2024-10-25T00:00:00"/>
    <d v="2025-04-25T00:00:00"/>
    <d v="2025-05-05T00:00:00"/>
    <s v="Apoyo"/>
    <s v="Alto"/>
    <s v="Si"/>
    <s v="Semestralmente, el Coordinador del GIT TIC's  debe verificar el inventario de equipos del centro de cómputo y su depreciación , y determinar a través del registro en el sistema de inventario de la entidad en coordinación con el área de Almacén la necesidad de reemplazo tecnológico.  En caso de desviación en la ejecución del control, se consultará la bitácora: GT-FR-011 Bitácora Registro de Servidores, formatos guardados en la carpeta de ejecución compartida en Sharepoint.  Evidencias: Reporte del área de Almacén, Bitácora de Servidores (cuando aplique)."/>
    <s v="Detectivo"/>
    <s v="Si"/>
    <s v="Si"/>
    <s v="Si"/>
    <s v="Aceptar"/>
    <s v="Moderado"/>
    <s v="Incompleta"/>
    <s v="Si"/>
    <s v="Documentar la Bitácora de Incidentes de Seguridad que hace parte de la documentación del Sistema Integrado de Gestión."/>
    <s v="Si"/>
    <s v="Si"/>
    <s v="No"/>
    <s v="No aplica"/>
    <s v="No aplica"/>
    <s v="No aplica"/>
    <s v="Si"/>
    <s v="La redacción del riesgo no refiere afectación de “integridad”, “confidencialidad” o “disponibilidad”, como tampoco el activo afectado, hace referencia a una necesidades administartivas y de gestión institucionales tales como personal, por lo que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 para considerar afectaciones en activos tales como: Aplicaciones institucionales, Servicios web, Redes, Información física o digital, Tecnologías de información TI y Tecnologías de operación TO, que utiliza la organización para funcionar en el entorno digital, los cuales, en su mayoría no están siendo enunciados.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_x000a__x000a_Aunque el proceso aporta evidencias en la carpeta, estas no son correspondientes con las planteadas en los controles, si bien pretenden dar cuenta de puesta en marcha del mismo, se requiere que la evidencia aportada corresponda con la planteada en el control para validar su ejecución. _x000a__x000a_No se evidencian soportes de ejecución del plan de tratamiento ya que quedó sujeto a la necesidad de su aplicación, además los controles son similares a los planteados para los tres riesgos de seguridad de la información de manera que debe evaluarse causas inmediata y raíz repetidas en el proceso de identificación, así como cuales de ellas son de riesgo de gestión y cuales de seguridad de la información, cuales controles atacan cada riesgo. "/>
  </r>
  <r>
    <x v="7"/>
    <x v="7"/>
    <m/>
    <m/>
    <m/>
    <m/>
    <m/>
    <m/>
    <m/>
    <s v="Si"/>
    <s v="Cada vez que se requiera, el Coordinador del GIT TIC's  debe validar las cargas de trabajo del área de TIC's para determinar las necesidades de personal de planta o contratistas; , en el marco del ejercicio de análisis de cargas para la reestructuración del Ministerio se determinan los perfiles y cantidad de colaboradores requeridos para el cumplimiento de las funciones del GIT TIC's.  En caso de desviación en la ejecución del control, se realizará ajuste al estudio de cargas realizado.  Evidencias: Matriz de propuesta de estudio de cargas de trabajo del GIT TIC's; correos y memorandos (cuando aplique)."/>
    <s v="Preventivo"/>
    <s v="No"/>
    <s v="Si"/>
    <s v="Si"/>
    <s v="Aceptar"/>
    <s v="Moderado"/>
    <s v="Incompleta"/>
    <s v="Si"/>
    <s v="Remitir informe de declaratoria de contingencia a nivel institucional para determinar la continuidad del negocio por las dependencias (cuando aplique)."/>
    <s v="No aplica"/>
    <s v="No aplica"/>
    <s v="No"/>
    <s v="No aplica"/>
    <s v="No aplica"/>
    <s v="No aplica"/>
    <s v="Si"/>
    <m/>
  </r>
  <r>
    <x v="7"/>
    <x v="7"/>
    <m/>
    <m/>
    <m/>
    <m/>
    <m/>
    <m/>
    <m/>
    <s v="Si"/>
    <s v="Anualmente, el Coordinador del GIT TIC's  debe elaborar el anteproyecto de inversión de las necesidades tecnológicas para el periodo 2024-2027 y el presupuesto del PETI del GIT TIC's; , de acuerdo con las necesidades del área y de las dependencias, con los lineamientos de MinTIC en cuanto a proyectos de Transformación Digital y con los resultados del FURAG.  En caso de desviación en la ejecución del control, se realizan ajustes mensuales al proyecto de presupuesto.  Evidencias: Anteproyecto de presupuesto validado por la OAP."/>
    <s v="Preventivo"/>
    <s v="Si"/>
    <s v="Si"/>
    <s v="Si"/>
    <s v="Aceptar"/>
    <s v="Moderado"/>
    <s v="No"/>
    <s v="Si"/>
    <s v="Ver T27"/>
    <s v="No aplica"/>
    <s v="No aplica"/>
    <s v="No"/>
    <s v="No aplica"/>
    <s v="No aplica"/>
    <s v="No aplica"/>
    <s v="Si"/>
    <m/>
  </r>
  <r>
    <x v="7"/>
    <x v="7"/>
    <s v="Posibilidad de afectación económica y reputacional de la entidad por falta de sensibilización de los usuarios internos en políticas de seguridad y buenas prácticas para prevenir la sustracción de contraseñas, personal insuficiente para monitorear el acceso no autorizado a servidores y bases de datos y para realizar el parchado y mitigación de vulnerabilidades y demora en asignación presupuestal al GIT TIC's para implementar los planes de contingencia y recuperación ante desastres establecidos en los planes de seguridad digital debido a falta de aprobación de gastos e inversiones en tecnología necesarias para el funcionamiento del Ministerio, personal insuficiente para implementar y garantizar la seguridad informática a cargo del GIT TIC's y déficit y asignación tardía del rubro presupuestal para el GIT TIC's."/>
    <s v="No"/>
    <d v="2024-10-25T00:00:00"/>
    <d v="2025-04-25T00:00:00"/>
    <d v="2025-05-05T00:00:00"/>
    <s v="Apoyo"/>
    <s v="Alto"/>
    <s v="Si"/>
    <s v="Cada vez que se requiera, el Coordinador del GIT TIC's  debe validar las cargas de trabajo del área de TIC's para determinar las necesidades de personal de planta o contratistas; , en el marco del ejercicio de análisis de cargas para la reestructuración del Ministerio se determinan los perfiles y cantidad de colaboradores requeridos para el cumplimiento de las funciones del GIT TIC's.  En caso de desviación en la ejecución del control, se realizará ajuste al estudio de cargas realizado.  Evidencias: Matriz de propuesta de estudio de cargas de trabajo del GIT TIC's; correos y memorandos (cuando aplique)."/>
    <s v="Preventivo"/>
    <s v="No"/>
    <s v="Si"/>
    <s v="Si"/>
    <s v="Aceptar"/>
    <s v="Alto"/>
    <s v="Incompleta"/>
    <s v="Si"/>
    <s v="Actualizar y publicar los planes y la política de seguridad de la información de Mindeporte mantenidos en el micrositio de seguridad de la información en la Intranet Institucional"/>
    <s v="No"/>
    <s v="No"/>
    <s v="No"/>
    <s v="No aplica"/>
    <s v="No aplica"/>
    <s v="No aplica"/>
    <s v="Si"/>
    <s v="La redacción del riesgo no refiere afectación de “integridad”, “confidencialidad” o “disponibilidad”, como tampoco el activo afectado, hace referencia a una necesidades administartivas y de gestión institucionales tales como personal, por lo que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 para considerar afectaciones en activos tales como: Aplicaciones institucionales, Servicios web, Redes, Información física o digital, Tecnologías de información TI y Tecnologías de operación TO, que utiliza la organización para funcionar en el entorno digital, los cuales, en su mayoría no están siendo enunciados.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_x000a__x000a_Aunque el proceso aporta evidencias en la carpeta, estas no son correspondientes con las planteadas en los controles, si bien pretenden dar cuenta de puesta en marcha del mismo, se requiere que la evidencia aportada corresponda con la planteada en el control para validar su ejecución. _x000a__x000a_No se evidencian soportes de ejecución del plan de tratamiento ya que quedó sujeto a la necesidad de su aplicación, además los controles son similares a los planteados para los tres riesgos de seguridad de la información de manera que debe evaluarse causas inmediata y raíz repetidas en el proceso de identificación, así como cuales de ellas son de riesgo de gestión y cuales de seguridad de la información, cuales controles atacan cada riesgo. "/>
  </r>
  <r>
    <x v="7"/>
    <x v="7"/>
    <m/>
    <m/>
    <m/>
    <m/>
    <m/>
    <m/>
    <m/>
    <s v="Si"/>
    <s v="Anualmente, el Coordinador del GIT TIC's  debe elaborar el anteproyecto de inversión de las necesidades tecnológicas para el periodo 2024-2027 y el presupuesto del PETI del GIT TIC's; , de acuerdo con las necesidades del área y de las dependencias, con los lineamientos de MinTIC en cuanto a proyectos de Transformación Digital y con los resultados del FURAG.  En caso de desviación en la ejecución del control, se realizan ajustes mensuales al proyecto de presupuesto.  Evidencias: Anteproyecto de presupuesto validado por la OAP."/>
    <s v="Preventivo"/>
    <s v="Si"/>
    <s v="Si"/>
    <s v="Si"/>
    <s v="Aceptar"/>
    <s v="Alto"/>
    <s v="Incompleta"/>
    <s v="Si"/>
    <s v="Ver T29"/>
    <s v="No aplica"/>
    <s v="No aplica"/>
    <s v="No"/>
    <s v="No aplica"/>
    <s v="No aplica"/>
    <s v="No aplica"/>
    <s v="Si"/>
    <m/>
  </r>
  <r>
    <x v="8"/>
    <x v="8"/>
    <s v="Posibilidad de afectación reputacional por perdida de información o eliminación indebida de documentos de las Historias Laborales debido a la Inexistencia  de lineamientos internos frente a seguimiento y custodia de las dichos documentos."/>
    <s v="No"/>
    <d v="2024-12-17T00:00:00"/>
    <d v="2025-04-28T00:00:00"/>
    <d v="2025-05-06T00:00:00"/>
    <s v="Apoyo"/>
    <s v="Moderado"/>
    <s v="Si"/>
    <s v="El Profesional designado por el Coordinador de GIT Talento Humano debe validar mensualmente,  los expedientes y/o historias laborales de los funcionarios activos del Ministerio del Deporte, dejando evidencia en el Formato Unico de Inventario Documental (FUID) y en caso de perdida de la Historia Laboral  se le dara a conocer al Coordinador del GIT Talento Humano la situación y se procedera a realizar la respectiva denuncia ante el ente de control. "/>
    <s v="Preventivo"/>
    <s v="No"/>
    <s v="Si"/>
    <s v="No"/>
    <s v="Aceptar"/>
    <s v="Moderado"/>
    <s v="Si"/>
    <s v="Si"/>
    <s v="Realizar  seguimiento de la verificación delos expedinetes de las hojas de vidade los funcionarios activos del Ministerio del Deporte"/>
    <s v="Si"/>
    <s v="Incompleta"/>
    <s v="No"/>
    <s v="No aplica"/>
    <s v="No aplica"/>
    <s v="No aplica"/>
    <s v="No"/>
    <s v="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_x000a__x000a_El soporte de ejecución del plan de tratamiento no corresponde al previsto y no se realizó reporte de indicadores. "/>
  </r>
  <r>
    <x v="9"/>
    <x v="9"/>
    <s v="Posibilidad de afectación reputacional por Fallas en la implementación del sistema integrado de conservación - SIC _x000a_ (componente de preservación digital a largo plazo en aplicación de la TRD ), falencias en la actualización de información para la contrucción del FUID y expedientes incompletos; Insuficiencia de controles y mecanismos para verificar el cumplimiento del componente de preservación digital a largo plazo del SIC, perdida de información, alteración de la información pública, pérdida de credibilidad, confianza y seguridad de la información y falta de organzanización e inadecuada clasificación de la información"/>
    <s v="No"/>
    <d v="2024-12-19T00:00:00"/>
    <s v="No diligencia"/>
    <d v="2025-05-06T00:00:00"/>
    <s v="Apoyo"/>
    <s v="Moderado"/>
    <s v="Si"/>
    <s v="Cada vez que se requiera, el profesional en gestión documental, debe  hacer seguimiento al cronograma establecido en las mesas de trabajo con el grupo interdisiciplinario. En caso  de identificar desviaciones del control, se informara mediante memorando dirigido a TIC cuando haya lugar para ello. De la ejecución de los controles se generará la siguiente evidencia: actas de reunión y memorando "/>
    <s v="Preventivo"/>
    <s v="Si"/>
    <s v="Si"/>
    <s v="Si"/>
    <s v="Reducir (Mitigar)"/>
    <s v="Moderado"/>
    <s v="Si"/>
    <s v="Si"/>
    <s v="Realizar mesas de trabajo  en articulación con TIC para la ejecución del cronograma del  Sistema Integrado de Conservación - Plan de Preservación Digital a Largo plazo para implementación de  las estrategias"/>
    <s v="Si"/>
    <s v="Si"/>
    <s v="No diligenció la casilla"/>
    <s v="No diligenció la casilla"/>
    <s v="No diligenció la casilla"/>
    <s v="No diligenció la casilla"/>
    <s v="No"/>
    <s v="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El proceso no realizó seguimiento a la materialización del riesgo, toda vez que no diligenció esta sección de información en el formato, así como tampoco registró la fecha del monitoreo a su cargo. _x000a__x000a_No se cuenta con medición de indicadores en el formato establecido, ni con evidencias de estos._x000a__x000a_Se evidencia seguimiento de la segunda línea de defensa en la que entre otras exhorta al proceso a reportar de manera oportuna y completa el monitoreo a su cargo. "/>
  </r>
  <r>
    <x v="9"/>
    <x v="9"/>
    <m/>
    <m/>
    <m/>
    <m/>
    <m/>
    <m/>
    <m/>
    <s v="Si"/>
    <s v="El Profesional de gestión documental cuando se requiera, valida  la integridad de los expedientes producidos mensualmente. A través de plataforma GESDOC aplicada la TRD. En caso de identificar desviaciones en la ejecución de control, se debe actualizar el inventario documental actualizado. De la ejecución del control se generar el inventario documental FUID. _x000a__x000a__x000a__x000a__x000a_"/>
    <s v="Preventivo"/>
    <s v="Si"/>
    <s v="Si"/>
    <s v="Si"/>
    <s v="Reducir (Mitigar)"/>
    <s v="Moderado"/>
    <s v="No"/>
    <s v="Si"/>
    <s v="_x000a_Generar mensualmente el cargue de las documentos remitidos por almacen para captura de la información en GESDOC_x000a__x000a__x000a_Solicitar al GIT TIC´s confirme la realizacion de copias de seguridad de la informacion contenida en el aplicativo de Gestión Documental"/>
    <s v="No"/>
    <s v="No"/>
    <s v="No diligenció la casilla"/>
    <s v="No diligenció la casilla"/>
    <s v="No diligenció la casilla"/>
    <s v="No diligenció la casilla"/>
    <s v="No"/>
    <m/>
  </r>
  <r>
    <x v="9"/>
    <x v="9"/>
    <m/>
    <m/>
    <m/>
    <m/>
    <m/>
    <m/>
    <m/>
    <s v="Si"/>
    <s v="El Profesional de gestión documental de manera semestral; genera el reporte de consecutivo de comunicaciones oficiales EE; IE;ER  por cada una de las dependencias ; de acuerdo a la radicaciones que se genera en la entidad se descargará el consolidado del consecutivo de comucaciones por cada una de las dependencias y se resguardará  la información como copia de seguridad en el SHarepoint de Administrativa y en el aplicativo de Gestión Documental  , en caso de identificar desviasiones del control se solicitará a TIC permisos de acceso para el decargue de la totalidad de la información . . De la ejcución de los controles se generan las siguientes evidencias:  Correo Electronico y Consolidado de comunicaciones oficiales IE, ER, EE  y pantallazo de  Cargue"/>
    <s v="Preventivo"/>
    <s v="Si"/>
    <s v="Si"/>
    <s v="Si"/>
    <s v="Reducir (Mitigar)"/>
    <s v="Moderado"/>
    <s v="No aplica"/>
    <s v="Si"/>
    <s v="Generar alertas preventivas mediante correo electrónico, dirgido a  Ministro(a) , Directores, jefes y  coordinadores  sobre el estado del tramite de las comunicaciones. "/>
    <s v="Si"/>
    <s v="Si"/>
    <s v="No diligenció la casilla"/>
    <s v="No diligenció la casilla"/>
    <s v="No diligenció la casilla"/>
    <s v="No diligenció la casilla"/>
    <s v="No"/>
    <m/>
  </r>
  <r>
    <x v="10"/>
    <x v="10"/>
    <s v="Posibilidad de afectación reputacional por  demoras en los procesos, sanciones e incumplimientos normativos debido a la pérdida de documentos producidos al interior del proceso"/>
    <s v="No"/>
    <d v="2024-12-16T00:00:00"/>
    <d v="2025-04-23T00:00:00"/>
    <d v="2025-05-06T00:00:00"/>
    <s v="Apoyo"/>
    <s v="Alto"/>
    <s v="Si"/>
    <s v="Cada vez que se requiera, el equipo Secop y el equipo archivo debe Digitalizar los expedientes priorizaos por entes de control, para conservar una copia de seguridad de los mismos, mediante la disposición de archivos en la nube. En caso de identificar deviaciones, descargar los documentos de la plataforma Secop o solicitarlos al área técnica. De la ejecución de los controles se generará la siguiente evidencia: relación de numero de contratos digitalizados por vigencia"/>
    <s v="Preventivo"/>
    <s v="No"/>
    <s v="Si"/>
    <s v="Si"/>
    <s v="Aceptar"/>
    <s v="Moderado"/>
    <s v="Si"/>
    <s v="Si"/>
    <s v="Establecer perfiles para el acceso a la información en la plataforma SECOP"/>
    <s v="Si"/>
    <s v="Si"/>
    <s v="No"/>
    <s v="No aplica"/>
    <s v="No aplica"/>
    <s v="No aplica"/>
    <s v="Si"/>
    <s v="El monitoreo del proceso no da cuenta de la ejecución del control que consiste en copia de seguridad y digitalización, la evidencia no corresponde con la planteada. _x000a__x000a_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
  </r>
  <r>
    <x v="11"/>
    <x v="11"/>
    <s v="Posibilidad de Afectación Económica y Reputacional por daños de equipos, caída de aplicaciones, caída de redes y  errores en programas, debido a la modificación de la información de los certificados y relaciones de pago por parte de las personas que descargan el reporte de SIIF Nación y debilidad en la gestión segura de credenciales de acceso a  los portales bancarios."/>
    <s v="No"/>
    <d v="2024-10-24T00:00:00"/>
    <d v="2025-04-25T00:00:00"/>
    <d v="2025-05-05T00:00:00"/>
    <s v="Apoyo"/>
    <s v="Extremo"/>
    <s v="Si"/>
    <s v="Cuatrimestralmente, el Coordinador (a) de GIT Tesorería, debe comparar y validar la información reportada con la que está registrada en SIIF, mediante el análisis de una muestra aleatoria de la base de datos de solicitudes recibidas por GESDOC . En caso de identificar desviaciones en la ejecución del control, corregir el reporte entregado con errores y determinar las causas que originaron el error. De la ejecución del control se generará la siguiente evidencia:_x000a_Archivo en Excel con el cruce de la información tomada como muestra y las respectivas observaciones "/>
    <s v="Detectivo"/>
    <s v="Si"/>
    <s v="Si"/>
    <s v="Si"/>
    <s v="Reducir (Mitigar)"/>
    <s v="Extremo"/>
    <s v="Si"/>
    <s v="Si"/>
    <s v="1. Documentar el control en el Instructivo GF-IN-002 Operaciones de Tesorería"/>
    <s v="Si"/>
    <s v="Si"/>
    <s v="No"/>
    <s v="No aplica"/>
    <s v="No aplica"/>
    <s v="No aplica"/>
    <s v="Si"/>
    <s v="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así como aporte de evidencias. Se recomienda registrar la medición cuantitaviva del indicador en el formato  DE- FR -002."/>
  </r>
  <r>
    <x v="11"/>
    <x v="11"/>
    <m/>
    <m/>
    <m/>
    <m/>
    <m/>
    <m/>
    <m/>
    <m/>
    <s v="Cuatrimestralmente, el Coordinador (a) de GIT Tesorería, debe Validar que las credenciales de acceso sean seguras y estén vigentes, mediante el seguimiento a las actualizaciones de las contraseñas de ingreso de los usuarios a los portales bancarios. En caso de identificar desviaciones en la ejecución del control, se debe solicitar la actualización de la contraseña de ingreso cumpliendo los lineamientos de seguridad y/o la habilitación del usuario para ingresar. De la ejecución del control se generará la siguiente evidencia:_x000a_Registro manual de las contraseñas para acceder al portal bancario que detalle las fechas de cambio"/>
    <s v="Detectivo"/>
    <s v="Si"/>
    <s v="Si"/>
    <s v="Si"/>
    <s v="Reducir (Mitigar)"/>
    <s v="Extremo"/>
    <s v="Si"/>
    <s v="Si"/>
    <s v="1. Incluir en las condiciones generales lo relativo a la actualización de contraseñas bancarias en el Instructivo GF-IN-002 Operaciones de Tesorería"/>
    <s v="Si"/>
    <s v="Si"/>
    <s v="No"/>
    <s v="No aplica"/>
    <s v="No aplica"/>
    <s v="No aplica"/>
    <s v="Si"/>
    <m/>
  </r>
  <r>
    <x v="12"/>
    <x v="12"/>
    <s v="Posibilidad de afectación reputacional, por uso indebido de la información que reposa en los expedientes físicos de la oficina, debido a fallas en la custodia de la información física que reposa en la oficina asesora jurídica."/>
    <s v="No"/>
    <d v="2024-10-30T00:00:00"/>
    <d v="2025-04-25T00:00:00"/>
    <d v="2025-05-06T00:00:00"/>
    <s v="Apoyo"/>
    <s v="Moderado"/>
    <s v="Si"/>
    <s v="Cada vez que se requiera el Gestor documental, verifica la solicitud de préstamos de expediente por parte del abogado, mediante el registro en el formato SOLICITUD DE PRESTAMOS DOCUMENTALES, para dejar la trazabilidad de la salida y entrega  del expediente._x000a_ _x000a_En caso de presentarse desviaciones, el gestor documental solicitara mediante correo la devolución a completitud del expediente prestado.  De la ejecución del control se generará los siguiente:_x000a_"/>
    <s v="Preventivo"/>
    <s v="Si"/>
    <s v="Si"/>
    <s v="Si"/>
    <s v="Aceptar"/>
    <s v="Moderado"/>
    <s v="Si"/>
    <s v="Si"/>
    <s v="Remitir correo electrónico a los profesionales que conforman la Oficina Asesora Jurídica, señalando el personal que únicamente se encuentra autorizado para ingresar, sustraer y/o entregar los expedientes que se encuentran en el archivo físico de la OAJ."/>
    <s v="Si"/>
    <s v="Si"/>
    <s v="No"/>
    <s v="No aplica"/>
    <s v="No aplica"/>
    <s v="No aplica"/>
    <s v="Si"/>
    <s v="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así como aporte de evidencias. "/>
  </r>
  <r>
    <x v="13"/>
    <x v="13"/>
    <s v="Posibilidad de afectación reputacional por inadecuados medios tecnologicos que almacenen  la informacion de la base de datos de inventarios en sitios diferentes y de acuerdo con los estandares previstos para tal fin de manera periodica  de la plataforma SOAWEB, debido a la  falta de controles para la conservacion  de  la información contenida en el aplicativo SOAWEB , rezago en la  actualizacion de los inventarios de elementos de propiedad del Ministerio, bienes devolutivos y de consumo por inadecuado almacenamiento y conservacion en el"/>
    <s v="No"/>
    <d v="2024-11-14T00:00:00"/>
    <d v="2025-04-23T00:00:00"/>
    <d v="2025-05-06T00:00:00"/>
    <s v="Apoyo"/>
    <s v="Alto"/>
    <s v="Si"/>
    <s v=" _x000a_El Profesional Especializado con funciones de Almacenista realizara  reportes en excel desde el software SOAWEB de movimientos  mensualmente, una vez efectuado el cierre  de almacen y conciliado con contabilidad, . En caso de identificar desviaciones en la ejecución del control se generara alerta al personal que se designe en el Almacen (personal de planta), quienes deberan remitir la informacion a gestion documental para su conservacion, con periodicidad mensual. De la ejecución del control se generaran las siguientes evidencias: Correo electrónico adjuntando excel y soporte."/>
    <s v="Preventivo"/>
    <s v="Si"/>
    <s v="Si"/>
    <s v="Si"/>
    <s v="Reducir (Mitigar)"/>
    <s v="Moderado"/>
    <s v="Si"/>
    <s v="Si"/>
    <s v="Solicitar al GIT TIC´s confirme la realizacion de copias de seguridad de la informacion contenida en el aplicativo de inventarios y su ubicacion la cual debe ser diferente a la base original._x000a_Generar mensualmente en excel  los movimientos de almacen (entradas, salidas, traslados)  efectuados desde inicio de la vigencia hasta la fecha de cierre."/>
    <s v="No"/>
    <s v="No"/>
    <s v="No"/>
    <s v="No aplica"/>
    <s v="No aplica"/>
    <s v="No aplica"/>
    <s v="Si"/>
    <s v="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no obstante no reposa evidencia de la ejecución de la acción cuyo plazo ya finalizó. Se recomienda registrar la medición cuantitativa e los indicadores."/>
  </r>
  <r>
    <x v="14"/>
    <x v="14"/>
    <s v="Posibilidad de afectación reputacional por la falta de espacio digital para almacenamiento de la evidencia que soporta los trabajos de la OCI debido a la carencia de medidas de seguridad y custodia de la información digital."/>
    <s v="No"/>
    <d v="2025-05-05T00:00:00"/>
    <d v="2025-05-05T00:00:00"/>
    <d v="2025-05-06T00:00:00"/>
    <s v="Evaluación"/>
    <s v="Moderado"/>
    <s v="Si"/>
    <s v="Semestralmente, el Jefe de la Oficina de Control Interno o quien haga sus veces, debe validar que las evidencias de los informes generados en el periodo se encuentre en el sitio de SharePoint de la OCI así como el papel de trabajo y documentación oficial emitida mediante revisión ocular y diligenciamiento de base de datos en excel y descargando una copia de la información en el disco duro de la OCI._x000a__x000a_En caso de identificar desviaciones en la ejecución del control, se notificará por medio de correo electrónico al auditor la falta de completitud de la información en el repositorio de SharePoint. De la ejecución del control se generará la siguiente evidencia: Información cargada en SharePoint, correo electrónico en caso de detectar alertas y copia de la información en el disco duro de la OCI."/>
    <s v="Preventivo"/>
    <s v="Si"/>
    <s v="Si"/>
    <s v="Si"/>
    <s v="Reducir (Mitigar)"/>
    <s v="Moderado"/>
    <s v="No aplica"/>
    <s v="Si"/>
    <s v="1. Desarrollar mesa de trabajo de socialización de lineamientos para la conservación de documentos digitales de la OCI"/>
    <s v="Si"/>
    <s v="No aplica"/>
    <s v="No"/>
    <s v="No aplica"/>
    <s v="No aplica"/>
    <s v="No aplica"/>
    <s v="Si"/>
    <s v="La OCI se abstiene de generar resultados para este riesgo, teniendo en cuenta que fue identificado por la misma OCI, quien además realiza el presente seguimiento. Por tanto, estaría impedida de evaluarse así misma. El resultado de la revisión corresponde al registrado por la OAP:_x000a__x000a_&quot;De acuerdo con el rol de segunda línea que le corresponde a la Oficina Asesora de Planeación en la gestión del riesgo, se realizó el monitoreo del riesgo de Seguridad dela Información, enfocado en la ejecución de controles, el plan de tratamiento y los indicadores asociados. En este sentido, se evidenció que el proceso llevó a cabo de manera adecuada el primer monitoreo de su mapa de riesgos. Únicamente se efectuó una observación relacionada con la redacción de la atividad del Plan de tratamiento, la cual, una vez revisada por el proceso, fue ajustada de forma pertinente._x000a__x000a_Riesgo Materializado:  El proceso no reporta._x000a_NOTA: Para la vigencia 2025, se reporta la V3 del Mapa de riesgo.&quot;"/>
  </r>
  <r>
    <x v="15"/>
    <x v="15"/>
    <s v="Posibilidad de afectación reputacional, poralteración  y/o sustracción  de información contenida en los expedientes de los procesos disciplinarios , debido a la falta de controles para el accesos a  los expedientes disciplinarios de la Oficina de Control Interno Disciplinario, afectando su confidencialidad e integridad de la información. "/>
    <s v="No"/>
    <s v="No registra"/>
    <d v="2025-04-22T00:00:00"/>
    <d v="2025-05-06T00:00:00"/>
    <s v="Evaluación"/>
    <s v="Moderado"/>
    <s v="Si"/>
    <s v="El Profesional encargado, de manera mensual  Verifica  los accesos y permisos en el repositorio de información (Share point)de los funcionarios y contratistas, de la Oficina de Control Interno Disciplinario de  acuerdo con sus responsabilidades y competencias., Con el Checklist de permisos de carpetas, se verifican los accesos en el repositorio de información (Share point) de la Oficina de Control Interno Disciplinario. En caso de presentar desviación del control, se envía el reporte al área de sistemas para la actualicen los permisos y accesos, y así que realicen la depuración del grupo en caso de encontrar miembros vinculados que no pertenecen a la dependencia. Evidencias de aplicación del control: Checklist de permisos de carpeta"/>
    <s v="Preventivo"/>
    <s v="Si"/>
    <s v="Si"/>
    <s v="Si"/>
    <s v="Reducir (Mitigar)"/>
    <s v="Moderado"/>
    <s v="Si"/>
    <s v="Si"/>
    <s v="Generar alertas en el repositorio de información (Share point) que permitan conocer todos los movimientos de la carpeta de procesos disciplinarios "/>
    <s v="Si"/>
    <s v="Si"/>
    <s v="No"/>
    <s v="No aplica"/>
    <s v="No aplica"/>
    <s v="No aplica"/>
    <s v="Si"/>
    <s v="No registra fecha de aprobación del Mapa de Riesgos. _x000a__x000a_S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_x000a__x000a_Se recuerda a la segunda línea la importancia de diligenciar el seguimiento en el formato establecido DE- FR -002, evitando diligenciar en este &quot;Ver carpeta de SharePoint&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
  </r>
  <r>
    <x v="16"/>
    <x v="16"/>
    <s v="Posibilidad de afectación reputacional por la desorganización de documentos y registros  asociados al proceso de Gestión ambiental, debido a fallas en la disposición final de la información que se genera en el proceso de Gestión Ambienta lque afecta la integridad de la información._x000a__x000a_"/>
    <s v="No"/>
    <d v="2025-10-25T00:00:00"/>
    <d v="2025-04-29T00:00:00"/>
    <d v="2025-05-06T00:00:00"/>
    <s v="Apoyo"/>
    <s v="Moderado"/>
    <s v="Si"/>
    <s v="Semestralmente, el profesional designado para Gestión Ambiental, organiza las carpetas asociadas al Sistema de Gestión Ambiental en el Sharepoint del GIT Gestión Administrativa, clasificándolas en coherencia con las tablas de retención documental, para realizar el cargue de las evidencias de las actividades ejecutadas en la vigencia. _x000a_En caso de desviación del control se realizará el cargue de la información faltante en la carpeta dispuesta para ello. _x000a_De la ejecución del control se generan las siguientes evidencias:_x000a_Documento en Excel que de cuenta de los cargues de información periódica en las carpetas definidas."/>
    <s v="Preventivo"/>
    <s v="Si"/>
    <s v="Si"/>
    <s v="Si"/>
    <s v="Reducir (Mitigar)"/>
    <s v="Moderado"/>
    <s v="Si"/>
    <s v="Si"/>
    <s v="Depurar de manera trimestral las carpetas asignadas al proceso de Gestión Ambiental."/>
    <s v="Si"/>
    <s v="Si"/>
    <s v="No"/>
    <s v="No aplica"/>
    <s v="No aplica"/>
    <s v="No aplica"/>
    <s v="Si"/>
    <s v="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Se debe verificar la periodicidad vs las evidencias entregadas por la primera línea, así como la medición de indicadores ya que no se tiene detalle del porcentaje registrado en el monitoreo y las evidencias se encuentran incompletas o no corresponden a lo planteado en la matriz de riesgos._x000a__x000a_Se recuerda a la segunda línea la importancia de diligenciar el seguimiento en el formato establecido DE- FR -002, evitando diligenciar en este &quot;Retroalimentación&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Se recomienda registrar tanto el detalle de lo solicitado por la segunda linea como los ajustes que realizó o no el proceso. "/>
  </r>
  <r>
    <x v="17"/>
    <x v="17"/>
    <m/>
    <m/>
    <m/>
    <m/>
    <m/>
    <m/>
    <m/>
    <s v="Si"/>
    <s v="El profesional designado para Gestión Ambiental, de manera anual verifica y actualiza los activos de información asociados al proceso de Gestión Ambiental, validando que la información contenida sea coherente con la normatividad vigente aplicable._x000a_En caso de desviación del control, se solicitará el acompañamiento al GIT TICS para la actualización de los activos de información._x000a_De la ejecución del control se generan las siguientes evidencias:_x000a_Correo electrónico dirigido al coordinador del GIT Gestión Administrativa indicando el estado de los activos asociados al proceso de Gestión Ambiental. Y activos de información actualizados."/>
    <s v="Preventivo"/>
    <s v="Si"/>
    <s v="Si"/>
    <s v="Si"/>
    <s v="Reducir (Mitigar)"/>
    <s v="Moderado"/>
    <s v="Si"/>
    <s v="Si"/>
    <s v="Verificar de manera semestral los contenidos en la página web del ministerio asociados a la gestión ambiental."/>
    <s v="Si"/>
    <s v="Si"/>
    <s v="No"/>
    <s v="No aplica"/>
    <s v="No aplica"/>
    <s v="No aplica"/>
    <s v="Si"/>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r>
    <x v="17"/>
    <x v="17"/>
    <m/>
    <m/>
    <m/>
    <m/>
    <m/>
    <m/>
    <m/>
    <m/>
    <m/>
    <m/>
    <m/>
    <m/>
    <m/>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
  <r>
    <s v=" BS"/>
    <n v="3"/>
    <n v="1"/>
    <x v="0"/>
  </r>
  <r>
    <s v=" AL"/>
    <n v="1"/>
    <n v="1"/>
    <x v="1"/>
  </r>
  <r>
    <s v=" ATC"/>
    <n v="1"/>
    <n v="1"/>
    <x v="1"/>
  </r>
  <r>
    <s v=" EI"/>
    <n v="1"/>
    <n v="1"/>
    <x v="2"/>
  </r>
  <r>
    <s v=" FD"/>
    <n v="1"/>
    <n v="1"/>
    <x v="1"/>
  </r>
  <r>
    <s v=" FP"/>
    <n v="2"/>
    <n v="0"/>
    <x v="1"/>
  </r>
  <r>
    <s v=" GC"/>
    <n v="1"/>
    <n v="1"/>
    <x v="3"/>
  </r>
  <r>
    <s v=" RF"/>
    <n v="3"/>
    <n v="1"/>
    <x v="0"/>
  </r>
  <r>
    <s v=" GT"/>
    <n v="1"/>
    <n v="3"/>
    <x v="0"/>
  </r>
  <r>
    <s v=" GH"/>
    <n v="2"/>
    <n v="1"/>
    <x v="0"/>
  </r>
  <r>
    <s v=" GD"/>
    <n v="1"/>
    <n v="1"/>
    <x v="0"/>
  </r>
  <r>
    <s v=" GF"/>
    <n v="2"/>
    <n v="1"/>
    <x v="0"/>
  </r>
  <r>
    <s v=" GJ"/>
    <n v="2"/>
    <n v="1"/>
    <x v="0"/>
  </r>
  <r>
    <s v=" PD"/>
    <n v="1"/>
    <n v="1"/>
    <x v="2"/>
  </r>
  <r>
    <s v=" IVC"/>
    <n v="1"/>
    <n v="1"/>
    <x v="1"/>
  </r>
  <r>
    <s v=" SI"/>
    <n v="2"/>
    <n v="1"/>
    <x v="0"/>
  </r>
  <r>
    <s v=" DE"/>
    <n v="4"/>
    <n v="1"/>
    <x v="3"/>
  </r>
  <r>
    <s v=" GA"/>
    <n v="1"/>
    <n v="1"/>
    <x v="0"/>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7">
  <r>
    <x v="0"/>
    <x v="0"/>
    <s v="Posibilidad de afectación económica y reputacional por la desarticulación de los planes, programas y proyectos, debido a subestimación de las necesidades de los grupos de valor y las metas de Plan Nacional de Desarrollo."/>
    <s v="Si"/>
    <d v="2025-04-15T00:00:00"/>
    <d v="2025-05-30T00:00:00"/>
    <d v="2025-05-06T00:00:00"/>
    <s v="Estratégico"/>
    <s v="Extremo"/>
    <s v="Si"/>
    <s v="Cada vez que se requiera, el profesional designado del GIT Planeación y Gestión realiza verificación de cumplimiento de los requisitos normativos metodológicos y procedimentales de la formulación de los proyectos de inversión para registrar ajuste en plataforma del DNP  &quot;Metodología General Ajustada - MGA WEB &quot; de los proyectos de inversión  sobre los cuales se solicita formulación de un nuevo  proyectos o requiere ajustes al mismo de acuerdo con las necesidades institucionales. En caso de que el proyecto no cumpla con los requisitos, este será devuelto a la dependencia que lo formuló para su ajuste y que nuevamente se presente a la OAP para su verificación. De la ejecución de los controles se generará la siguiente evidencia: En el formato DE-FR-033 Formulación de Proyectos de Inversión se envia observaciones por parte de la OAP y se deja la trazabilidad por medio de correo electrónico y/o mesas de trabajo por TEAMS"/>
    <s v="Preventivo"/>
    <s v="Si"/>
    <s v="Si"/>
    <s v="Si"/>
    <s v="Reducir (Mitigar)"/>
    <s v="Extremo"/>
    <s v="Si"/>
    <s v="Si"/>
    <s v="Realizar la verificación de las solicitudes de modificación a los PAI en la vigencia, frente   a lo defindo en los programas y proyectos del área funcional solicitante."/>
    <s v="Si"/>
    <s v="Si"/>
    <s v="No"/>
    <s v="No aplica"/>
    <s v="No aplica"/>
    <s v="No aplica"/>
    <s v="Si"/>
    <s v="Se evidencia seguimiento de primer y segunda línea de defensa, cuenta con evidencias de la ejecución de Controles y del Plan de Tratamiento._x000a__x000a_La fecha de monitoreo de la segunda línea es anterior a la de la primera línea de defensa, lo cual no es posible, ya que el monitoreo se realiza sobre el reporte de esta última.  "/>
  </r>
  <r>
    <x v="0"/>
    <x v="0"/>
    <s v="Posibilidad de afectación reputacional por falta de seguimiento de los planes, programas y proyectos formulados, debido a la entrega inoportuna de la información por parte de las dependencias "/>
    <s v="Si"/>
    <d v="2025-04-15T00:00:00"/>
    <s v="No diligencia"/>
    <d v="2025-05-05T00:00:00"/>
    <s v="Estratégico"/>
    <s v="Moderado"/>
    <s v="Si"/>
    <s v="De acuerdo con la programación del seguimiento a indicadores, el Profesional encargado perteneciente al GIT de seguimiento o quien designe el Coordinador, verifica que la información reportada por las dependencias en los sistemas de información y/o archivos designados sea congruente con lo programado para el cumplimiento de las actividades del GIT de seguimiento en los tiempos establecidos y entregará el reporte de manera cuatrimestral. verifica que la información reportada por las dependencias en los sistemas de información y/o archivos designados sea congruente con lo programado para el cumplimiento de las actividades de los proyectos de inversión en los tiempos establecidos y entregará el reporte de manera cuatrimestral."/>
    <s v="Preventivo"/>
    <s v="Si"/>
    <s v="Si"/>
    <s v="Si"/>
    <s v="Reducir (Mitigar)"/>
    <s v="Moderado"/>
    <s v="Si"/>
    <s v="Si"/>
    <s v="1. Realizar alertas para el reporte oportuno de la información de los planes, programas y proyectos. "/>
    <s v="Si"/>
    <s v="Si"/>
    <s v="No"/>
    <s v="No aplica"/>
    <s v="No aplica"/>
    <s v="No aplica"/>
    <s v="Si"/>
    <s v="Se evidencia seguimiento de primer y segunda línea de defensa, cuenta con evidencias de la ejecución de Controles y del Plan de Tratamiento, excepto la acción 2 que tiene ejecución en segundo y tercer cuatrimestre._x000a__x000a_No registra fecha de monitoreo de la primera línea de defensa. "/>
  </r>
  <r>
    <x v="0"/>
    <x v="0"/>
    <m/>
    <m/>
    <m/>
    <m/>
    <m/>
    <m/>
    <m/>
    <m/>
    <m/>
    <m/>
    <m/>
    <m/>
    <m/>
    <m/>
    <m/>
    <m/>
    <s v="Si"/>
    <s v="2. Revisión y actualización de documentos asociados al GIT de Seguimiento_x000a_"/>
    <s v="No aplica"/>
    <s v="No aplica"/>
    <s v="No"/>
    <s v="No aplica"/>
    <s v="No aplica"/>
    <s v="No aplica"/>
    <s v="Si"/>
    <m/>
  </r>
  <r>
    <x v="0"/>
    <x v="0"/>
    <s v="Posibilidad de afectación Reputacional por la falta de apropiación del MIPG, debido a desarticulación entre las políticas y las acciones definidas en los planes institucionales, que incidan en la medición del índice de desempeño"/>
    <s v="Si"/>
    <d v="2025-04-15T00:00:00"/>
    <s v="No diligencia"/>
    <d v="2025-05-05T00:00:00"/>
    <s v="Estratégico"/>
    <s v="Moderado"/>
    <s v="Si"/>
    <s v="Cada vez que se requiera, el Profesional designado del GIT de Planeación y Gestión, verifica las actividades programadas en el Plan de Trabajo establecido para el mantenimiento del Modelo Integrado de Planeación y Gestión, a través de reuniones con los enlaces y/o líderes de políticas constatando el avance de las actividades programadas. En caso de identificar desviaciones en la ejecución del control, se  notifica al responsable de la actividad el incumplimiento para ejecute las actividades y entregué la evidencia correspondiente. De la ejecución de los controles se generará la siguiente evidencia: Actas de reunión y comunicaciones de seguimiento."/>
    <s v="Preventivo"/>
    <s v="Si"/>
    <s v="Si"/>
    <s v="Si"/>
    <s v="Reducir (Mitigar)"/>
    <s v="Moderado"/>
    <s v="Si"/>
    <s v="Si"/>
    <s v="1. Generar acompañamiento a los enlaces de políticas del MIPG que presenten desempeño bajo"/>
    <s v="No aplica"/>
    <s v="No aplica"/>
    <s v="No"/>
    <s v="No aplica"/>
    <s v="No aplica"/>
    <s v="No aplica"/>
    <s v="Si"/>
    <s v="Se evidencia seguimiento de primer y segunda línea de defensa, cuenta con evidencias de la ejecución de Controles. Del Plan de Tratamiento, aunque anexa evidencias de inicio de algunas acciones, no se ha iniciado ninguna y se encuentran previstas para segundo y tercer cuatrimestre._x000a__x000a_No registra fecha de monitoreo de la primera línea de defensa."/>
  </r>
  <r>
    <x v="0"/>
    <x v="0"/>
    <m/>
    <m/>
    <m/>
    <m/>
    <m/>
    <m/>
    <m/>
    <s v="Si"/>
    <s v="Anualmente, el Coordinador del GIT de Planeación y Gestión y/o profesional asignado del GIT , verifica y emite lineamientos para el reporte anual del Formulario Único de Reporte de Avances a la Gestión - FURAG, a través del aplicativo Gesdoc y aplicativo FURAG. En caso de identificar desviaciones en la ejecución del control, se  notificará  a los líderes de política de la entrega de evidencias para el reporte oportuno de la información. De la ejecución de los controles se generará la siguiente evidencia: Lineamientos emitidos a través del sistema de gestión documental del Ministerio y/o certificado de diligenciamiento del FURAG emitido por el DAFP"/>
    <s v="Preventivo"/>
    <s v="Si"/>
    <s v="Si"/>
    <s v="Si"/>
    <s v="Reducir (Mitigar)"/>
    <s v="Moderado"/>
    <s v="Si"/>
    <s v="Si"/>
    <s v=" Generar informe de los resultados de medición de desempeño Institucional vigencia 2024. "/>
    <s v="No aplica"/>
    <s v="No aplica"/>
    <s v="No"/>
    <s v="No aplica"/>
    <s v="No aplica"/>
    <s v="No aplica"/>
    <s v="Si"/>
    <m/>
  </r>
  <r>
    <x v="0"/>
    <x v="0"/>
    <m/>
    <m/>
    <m/>
    <m/>
    <m/>
    <m/>
    <m/>
    <s v="Si"/>
    <s v="Cada vez que se requiera, el Jefe de la Oficina Asesora de Planeación, convoca al Comité Institucional de Gestión y Desempeño para presentar el avance de las actividades ejecutadas para el mantenimiento de las políticas de MIPG, a través de solicitud  a los líderes de política (cuando aplique) para la consolidación de la información por parte del profesional designado. En caso de identificar desviaciones en la ejecución del control, se  solicitará a los líderes de política el cumplimiento de las recomendaciones dadas por los miembros del comité. De la ejecución de los controles se generará la siguiente evidencia: Correo de solicitud de insumo a los lideres de políticas y actas del CIGD"/>
    <s v="Preventivo"/>
    <s v="Si"/>
    <s v="Si"/>
    <s v="Si"/>
    <s v="Reducir (Mitigar)"/>
    <s v="Moderado"/>
    <s v="Si"/>
    <m/>
    <m/>
    <m/>
    <m/>
    <s v="No"/>
    <s v="No aplica"/>
    <s v="No aplica"/>
    <s v="No aplica"/>
    <s v="Si"/>
    <m/>
  </r>
  <r>
    <x v="0"/>
    <x v="0"/>
    <s v="Posibilidad de afectación Reputacional por falta de claridad en los objetivos para la implementación de la Política de Gestión del Conocimiento y la innovación, limitación de recursos humano en el GIT Gestión del Conocimiento, debido a fallas en la planeación estratégica para la ejecución de actividades enfocadas en el desarrollo de los cuatro ejes de Gestión del conocimiento y la innovación."/>
    <s v="Si"/>
    <d v="2025-04-15T00:00:00"/>
    <s v="No diligencia"/>
    <d v="2025-04-25T00:00:00"/>
    <s v="Estratégico"/>
    <s v="Moderado"/>
    <s v="Si"/>
    <s v="De manera cuatrimestral el profesional designado del GIT Gestión del Conocimiento, realizar seguimiento a las actividades establecidas en el Plan de trabajo, para asegurar estrategias que permitan la implementación articulada de los cuatro ejes de la Política de Gestión del Conocimiento, a través del monitoreo de la ejecución de cada una de las  actividades propuestas en el Plan de trabajo; capacitaciones, ejercicios prácticos de herramientas de conceptos, piezas de comunicaciones, mesas de trabajo con la DAFP. En caso de identificar desviaciones en la ejecución del control, se reprograman o se reformulan las actividades.  Evidencias de la ejecución del control: Plan de trabajo, convocatorias, pieza grafica, listado de asistencias."/>
    <s v="Preventivo"/>
    <s v="No"/>
    <s v="Si"/>
    <s v="Si"/>
    <s v="Reducir (Mitigar)"/>
    <s v="Moderado"/>
    <s v="Si"/>
    <s v="Si"/>
    <s v="Documentos en el sistema de Gestión. Elaborar Plan de implementación de la Política de Gestión del Conocimiento y la innovación. "/>
    <s v="No"/>
    <s v="No"/>
    <s v="No"/>
    <s v="No aplica"/>
    <s v="No aplica"/>
    <s v="No aplica"/>
    <s v="No"/>
    <s v="Se reporta que &quot;De acuerdo con mesa de trabajos del 15 y 23 de  abril. El riesgo queda suspendido&quot;, no obstante, considerando las causas inmediata y raíz identificadas, el proceso debe evaluar la materialización del riesgo, puesto que, estas posiblemente están materializandose con la falta de planeación y puesta en marcha del GIT Gestión del Conocimiento, sumado a que este es un eje del MIPG. En adición, la política ni el procedimiento de Riesgos establecen la posibilidad de suspender un riesgo._x000a__x000a_No registra fecha de monitoreo de la primera línea de defensa, ni medición de indicadores."/>
  </r>
  <r>
    <x v="1"/>
    <x v="1"/>
    <s v="Posibilidad de la afectación reputacional por inoportunidad en la difusión de las notas de prensa debido a inconsistencias evidenciadas en la notas de prensa._x000a__x000a_"/>
    <s v="Si"/>
    <d v="2024-12-23T00:00:00"/>
    <d v="2025-04-30T00:00:00"/>
    <d v="2025-05-05T00:00:00"/>
    <s v="Estratégico"/>
    <s v="Moderado"/>
    <s v="Si"/>
    <s v="El profesional asignado corroborá que la información que se publica en las notas de prensa estén alineadas con las directrices del GIT Comunicaciones, a través de la verificación del contenido registrado de las notas de prensa en el formato GC-FR-008. En caso de desviación del control se devolverá la nota de prensa al profesional para su ajuste inmediato. De la ejecución del control se generará la siguiente evidencia: Control Notas de Prensa, registradas en el periodo.  _x000a__x000a_Frecuencia: Cuatrimestral "/>
    <s v="Preventivo"/>
    <s v="Si"/>
    <s v="Si"/>
    <s v="No"/>
    <s v="Reducir (Mitigar)"/>
    <s v="Moderado"/>
    <s v="Si"/>
    <s v="Si"/>
    <s v="Socializar la Política Editorial, los Procedimientos y los formatos asociados con los integrantes del GIT Comunicaciones, dos veces al año. "/>
    <s v="No aplica"/>
    <s v="No aplica"/>
    <s v="No"/>
    <s v="No aplica"/>
    <s v="No aplica"/>
    <s v="No aplica"/>
    <s v="Si"/>
    <s v="El control no tiene una periodicidad definida. Se requiere actualizar líder del proceso ya que refiere un exfuncionario de la entidad. _x000a__x000a_Se evidencia seguimiento y comentarios que derivan en actualización del mapa de riesgos, no obstante el reporte a la OCI no se adjuntó la versión actualizada, por lo que es importante que en futuros reportes se anexe a fin de validar los riesgos, sus controles y plan de tratamiento en su última versión, evitando realizar observaciones que ya hayan sido subsanadas. _x000a__x000a_Se evidencia seguimiento de primer y segunda línea de defensa, cuenta con evidencias de la ejecución de Controles. El plan de tratamiento está previsto para el segundo y tercer cuatrimestre"/>
  </r>
  <r>
    <x v="2"/>
    <x v="2"/>
    <s v="Posibilidad de afectación Reputacional por  fallas en la articulación entra e intersectorial, que generen discontinuidad en los procesos de política pública, específicamente en su implementación , seguimiento y evaluación."/>
    <s v="No"/>
    <d v="2023-05-05T00:00:00"/>
    <d v="2023-12-27T00:00:00"/>
    <d v="2025-05-09T00:00:00"/>
    <s v="Misional"/>
    <s v="Extremo"/>
    <s v="Si"/>
    <s v="Trimestralmente ,la Viceministra del Deporte, debe verificar que los planes, programas y proyectos estén articulados con los modelos de planeación al largo, mediano y corto plazo, por medio del manual de formulación, adopción, implementación y evaluación de políticas públicas. En caso de identificar desviaciones en la ejecución del control, solicita una mesa trabajo con los encargados de la formulación de planes, programas y proyectos, con el fin de acompañar y hacer los ajustes que se requieran. De la ejecución de los controles se generará la siguiente evidencia: Manual de formulación, adopción, implementación y evaluación de política  pública, así como actas y/o videos de las mesas de trabajo."/>
    <s v="Preventivo"/>
    <s v="Si"/>
    <s v="Si"/>
    <s v="Si"/>
    <s v="Reducir (Mitigar)"/>
    <s v="Extremo"/>
    <s v="Si"/>
    <s v="Si"/>
    <s v="1. Documentar como control, el Manual de formulación, adopción, implementación y evaluación de políticas  públicas y documentos requeridos. _x000a__x000a_2. Socializar el Manual de formulación, adopción, implementación y evaluación de políticas  públicas y documentos requeridos para identificar y fortalecer los controles al interior del proceso. "/>
    <s v="No"/>
    <s v="No"/>
    <s v="No"/>
    <s v="No aplica"/>
    <s v="No aplica"/>
    <s v="No aplica"/>
    <s v="No"/>
    <s v="La redacción del riesgo no guarda la estructura definida (Qué (impacto) + Cómo (causa inmediata) + Porque (causa raiz))_x000a__x000a_Se evidencia seguimiento y comentarios que derivan en actualización del mapa de riesgos, no obstante el reporte a la OCI no se adjuntó la versión actualizada, por lo que es importante que en futuros reportes se anexe a fin de validar los riesgos, sus controles y plan de tratamiento en su última versión, evitando realizar observaciones que ya hayan sido subsanadas. _x000a__x000a_Se observa seguimiento de primer y segunda línea de defensa, no obstante la evidencia  del R1-Control 2 y Control 3 no guarda relación con la planteada, los controles 4 y 5 no presentan evidencias. _x000a__x000a_Solo se cuenta con evidencia de la acción 2, numeral 2, del R1, actas de comité directivo. En las demás acciones no se cuenta con evidencia o la evidencia no guarda relación con lo planteado._x000a__x000a_No se diligenció el formato de seguimiento  Indicadores, Claves del Riesgo y Desempeño del Control, aunque diligenció la casilla en la matriz de seguimiento no es posible establecer como se realizó la medición ni la fuente de información de la medición."/>
  </r>
  <r>
    <x v="2"/>
    <x v="2"/>
    <m/>
    <m/>
    <m/>
    <m/>
    <m/>
    <m/>
    <m/>
    <s v="Si"/>
    <s v="Anualmente ,la Viceministra del Deporte, debe validar que existen los recursos para el seguimiento y fortalecimiento de los procesos en política pública de la Entidad, por medio de su proyecto de inversión donde se establezcan los recursos necesarios para garantizar el seguimiento y el direccionamiento estratégico a los proyectos de la Entidad. En caso de identificar desviaciones en la ejecución del control, el Viceministerio con el apoyo de la Oficina Asesora de Planeación definirán las estrategias más eficientes en política pública partiendo del recurso disponible . De la ejecución de los controles se generará la siguiente evidencia: Actas de reunión, modificaciones al plan de acción y modificaciones al plan de adquisiciones"/>
    <s v="Preventivo"/>
    <s v="Si"/>
    <s v="Si"/>
    <s v="Si"/>
    <s v="Reducir (Mitigar)"/>
    <s v="Extremo"/>
    <s v="No"/>
    <s v="Si"/>
    <s v="1.  Asignar recursos de acuerdo a las necesidades para el tema de políticas públicas, para la siguiente vigencia._x000a__x000a_2.  Realizar reuniones de presupuesto y planeación estratégica, al final y al inicio de cada vigencia._x000a__x000a_3. Realizar mesas de trabajo con actores de la Política Pública, para recopilar las necesidades en materia de formulación de Políticas Públicas."/>
    <s v="No"/>
    <s v="No"/>
    <s v="No"/>
    <s v="No aplica"/>
    <s v="No aplica"/>
    <s v="No aplica"/>
    <s v="No"/>
    <m/>
  </r>
  <r>
    <x v="2"/>
    <x v="2"/>
    <m/>
    <m/>
    <m/>
    <m/>
    <m/>
    <m/>
    <m/>
    <s v="Si"/>
    <s v="Cada vez que se requiera (de acuerdo a las solicitudes allegadas al Viceministerio), la Viceministra del Deporte, debe verificar el cumplimiento de los requerimientos de formulación, ejecución y evaluación de las políticas públicas, a través de la aprobación de la apertura de los procesos de formulación de alguna política pública . En caso de identificar desviaciones en la ejecución del control, el área encargada debe realizar las modificaciones que se soliciten para que se apruebe su proceso de política pública. De la ejecución de los controles se generará la siguiente evidencia: Actas de reunión, evidencia virtual y documentos de GESDOC"/>
    <s v="Preventivo"/>
    <s v="Si"/>
    <s v="Si"/>
    <s v="Si"/>
    <s v="Reducir (Mitigar)"/>
    <s v="Extremo"/>
    <s v="No"/>
    <s v="Si"/>
    <s v="1. Documentar como control, el Manual de formulación, adopción, implementación y evaluación de políticas  públicas y documentos requeridos. _x000a__x000a_2. Socializar el Manual de formulación, adopción, implementación y evaluación de políticas  públicas y documentos requeridos para identificar y fortalecer los controles al interior del proceso. "/>
    <s v="No"/>
    <s v="No"/>
    <s v="No"/>
    <s v="No aplica"/>
    <s v="No aplica"/>
    <s v="No aplica"/>
    <s v="No"/>
    <m/>
  </r>
  <r>
    <x v="2"/>
    <x v="2"/>
    <m/>
    <m/>
    <m/>
    <m/>
    <m/>
    <m/>
    <m/>
    <s v="Si"/>
    <s v="Permanentemente, la Viceministra del Deporte y la Coordinadora del GIT de comunicaciones, debe revisar el cumplimiento de la estrategia de comunicación con la ciudadanía en asuntos referentes a las políticas públicas de la entidad y el SND, a través de la realización de mesas de trabajo para verificar la implementación de las acciones y el cumplimiento del esquema de comunicaciones . En caso de identificar desviaciones en la ejecución del control, se formula un plan de choque. De la ejecución de los controles se generará la siguiente evidencia: Actas de reunión, evidencia virtual, piezas comunicativas emitidas, estrategia de comunicaciones, eventos, registro fotográfico, registro en redes sociales, boletines de prensa."/>
    <s v="Preventivo"/>
    <s v="Si"/>
    <s v="Si"/>
    <s v="Si"/>
    <s v="Reducir (Mitigar)"/>
    <s v="Extremo"/>
    <s v="No"/>
    <s v="Si"/>
    <s v="1. Realizar estrategias de difusión, de las iniciativas de política pública del sector del deporte y la recreación."/>
    <s v="No"/>
    <s v="No"/>
    <s v="No"/>
    <s v="No aplica"/>
    <s v="No aplica"/>
    <s v="No aplica"/>
    <s v="No"/>
    <m/>
  </r>
  <r>
    <x v="2"/>
    <x v="2"/>
    <m/>
    <m/>
    <m/>
    <m/>
    <m/>
    <m/>
    <m/>
    <s v="Si"/>
    <s v="Cada vez que se requiera (de acuerdo a las solicitudes allegadas al Viceministerio) ,la Viceministra del Deporte y Directores Técnicos, debe verificar que existen estrategias y acciones de articulación entre los Entes Territoriales y el Ministerio del Deporte para la ejecución conjunta de la política pública, a través de mesas de trabajo focalizadas y revisión documental. En caso de identificar desviaciones en la ejecución del control, se realizarán mesas de trabajo que permitan estructurar una estrategia de articulación. De la ejecución de los controles se generará la siguiente evidencia: Actas de reunión, evidencia virtual y documentos de GESDOC."/>
    <s v="Preventivo"/>
    <s v="Si"/>
    <s v="Si"/>
    <s v="Si"/>
    <s v="Reducir (Mitigar)"/>
    <s v="Extremo"/>
    <s v="No"/>
    <s v="Si"/>
    <s v="1. Realizar mesas de trabajo y seguimiento a los procesos de articulación territorial."/>
    <s v="No"/>
    <s v="No"/>
    <s v="No"/>
    <s v="No aplica"/>
    <s v="No aplica"/>
    <s v="No aplica"/>
    <s v="No"/>
    <m/>
  </r>
  <r>
    <x v="2"/>
    <x v="2"/>
    <s v="Posibilidad de afectación Reputacional por fallas en articulación sectorial y al interior de la entidad que genere incumplimiento  a la normatividad, por la no aplicación de modelos de políticas públicas."/>
    <s v="No"/>
    <d v="2023-05-05T00:00:00"/>
    <d v="2023-12-27T00:00:00"/>
    <d v="2025-05-09T00:00:00"/>
    <s v="Misional"/>
    <s v="Sin Medición"/>
    <s v="Si"/>
    <s v="Cada vez que se requiera (de acuerdo a las solicitudes allegadas al Viceministerio),la Viceministra del Deporte y Directores Técnicos, debe validar el cumplimiento de los lineamientos de circulación y gestión de información y conocimiento para el SND, a través de un esquema de seguimiento a metas e indicadores de la política. En caso de identificar desviaciones en la ejecución del control, solicita a la Oficina Asesora de Planeación la elaboración de un plan de choque para el cumplimiento de los lineamientos. De la ejecución de los controles se generará la siguiente evidencia: Actas de reunión, evidencia virtual y documentos relacionados."/>
    <s v="Preventivo"/>
    <s v="Si"/>
    <s v="Si"/>
    <s v="Si"/>
    <s v="Reducir (Mitigar)"/>
    <s v="Bajo"/>
    <s v="No"/>
    <s v="Si"/>
    <s v="1. Documentar como control, el Manual de formulación, adopción, implementación y evaluación de políticas  públicas y documentos requeridos. _x000a__x000a_2. Socializar el Manual de formulación, adopción, implementación y evaluación de políticas  públicas y documentos requeridos para identificar y fortalecer los controles al interior del proceso. "/>
    <s v="No"/>
    <s v="No"/>
    <s v="No"/>
    <s v="No aplica"/>
    <s v="No aplica"/>
    <s v="No aplica"/>
    <s v="No"/>
    <s v="La redacción del riesgo no guarda la estructura definida (Qué (impacto) + Cómo (causa inmediata) + Porque (causa raiz))_x000a__x000a_Se evidencia seguimiento y comentarios que derivan en actualización del mapa de riesgos, no obstante el reporte a la OCI no se adjuntó la versión actualizada, por lo que es importante que en futuros reportes se anexe a fin de validar los riesgos, sus controles y plan de tratamiento en su última versión, evitando realizar observaciones que ya hayan sido subsanadas. _x000a__x000a_Se observa seguimiento de primer y segunda línea de defensa, no obstante la evidencia del R2, los controles 1 y 2 no presentan evidencias, y la evidencia del control 3 no tiene relación con la planteada._x000a__x000a_ En las demás acciones no se cuenta con evidencia o la evidencia no guarda relación con lo planteado._x000a__x000a_No se diligenció el formato de seguimiento  Indicadores, Claves del Riesgo y Desempeño del Control, aunque diligenció la casilla en la matriz de seguimiento no es posible establecer como se realizó la medición ni la fuente de información de la medición."/>
  </r>
  <r>
    <x v="2"/>
    <x v="2"/>
    <m/>
    <m/>
    <m/>
    <m/>
    <m/>
    <m/>
    <m/>
    <s v="Si"/>
    <s v="Semestralmente, ,la Viceministra del Deporte y Directores Técnicos, debe evaluar los procesos, planes y políticas de sus areas misionales  para identificar cumplimiento de los compromisos en el marco de los acuerdos de gestion   En caso de identificar desviaciones en la ejecución del control, realiza requerimiento a la Oficina de Control Interno y  Directores Técnicos para que se realice un seguimiento especializado. De la ejecución de los controles se generará la siguiente evidencia: Actas de reunión, evidencia virtual y documentos relacionados"/>
    <s v="Preventivo"/>
    <s v="Si"/>
    <s v="Si"/>
    <s v="Si"/>
    <s v="Reducir (Mitigar)"/>
    <s v="Bajo"/>
    <s v="No"/>
    <s v="Si"/>
    <s v="1. Firma de los acuerdos de gestion con cada director tecnico._x000a__x000a_2. Formato de Seguimiento a los acuerdos firmados por el Viceministerio y directores técnicos _x000a__x000a_3. Evaluación de desempeño de acuerdo a los acuerdos de gestión"/>
    <s v="No"/>
    <s v="No"/>
    <s v="No"/>
    <s v="No aplica"/>
    <s v="No aplica"/>
    <s v="No aplica"/>
    <s v="No"/>
    <m/>
  </r>
  <r>
    <x v="2"/>
    <x v="2"/>
    <m/>
    <m/>
    <m/>
    <m/>
    <m/>
    <m/>
    <m/>
    <s v="Si"/>
    <s v="Semestralmente, la Viceministra del Deporte y Directores Técnicos, deben verificar los resultados del cumplimiento de sus actividades, a través de evaluaciones periódicas de la gestión (EDL). En caso de identificar desviaciones en la ejecución del control, solicita a los Directores Técnicos la formulación de un plan de choque que permita cumplir las objetivos y actividades. De la ejecución de los controles se generará la siguiente evidencia: Actas de reunión, evidencia virtual y documentos relacionados"/>
    <s v="Preventivo"/>
    <s v="Si"/>
    <s v="Si"/>
    <s v="Si"/>
    <s v="Reducir (Mitigar)"/>
    <s v="Bajo"/>
    <s v="No"/>
    <s v="Si"/>
    <s v="1. Concertar compromisos  laborales para la evaluación del desempeño laboral EDL._x000a__x000a_2. Realizar evaluación de Desempeño Laboral del segundo semestre del 2021."/>
    <s v="No"/>
    <s v="No"/>
    <s v="No"/>
    <s v="No aplica"/>
    <s v="No aplica"/>
    <s v="No aplica"/>
    <s v="No"/>
    <m/>
  </r>
  <r>
    <x v="3"/>
    <x v="3"/>
    <s v="Posibilidad de afectación económica y reputacional  por la entrega y recepción inoportuna de la información de los programas y servicios de altos logros que impiden tomar decisiones oportunas, debido a la planeación desarticulada con las necesidades de los grupos de valor y la ausencia de acciones estandarizadas para determinar la viabilidad de la atención de imprevistos."/>
    <s v="Si"/>
    <d v="2024-11-14T00:00:00"/>
    <s v="No diligencia"/>
    <d v="2025-05-06T00:00:00"/>
    <s v="Misional"/>
    <s v="Bajo"/>
    <s v="Si"/>
    <s v="Anualmente, el Profesional designado para llevar el seguimiento de los planes de acción de la Dirección de Posicionamiento y Liderazgo Deportivo, debe apoyar la formulación y presentación de los planes de acción de la siguiente vigencia de acuerdo con los lineamientos dados en las mesas de trabajo realizadas con la OAP, teniendo en cuenta que la planeación de oferta de servicios esté alineada con las necesidades de los grupos de valor del proceso de Altos Logros. En caso de identificar desviaciones en la ejecución del control, realizar los ajustes a los Planes de Acción. De la ejecución de los controles se generará la siguiente evidencia: Plan de acción de la vigencia y las solicitudes de ajustes a los planes (si aplica)."/>
    <s v="Preventivo"/>
    <s v="Si"/>
    <s v="Si"/>
    <s v="Si"/>
    <s v="Reducir (Mitigar)"/>
    <s v="Bajo"/>
    <s v="Si"/>
    <s v="Si"/>
    <s v="Formulación y elaboración de ajustes en el Plan de acción (si se identifica la necesidad de realizar cambios)"/>
    <s v="No aplica"/>
    <s v="No aplica"/>
    <s v="No"/>
    <s v="No aplica"/>
    <s v="No aplica"/>
    <s v="No aplica"/>
    <s v="No"/>
    <s v="Se evidencia seguimiento de primer y segunda línea de defensa, cuenta con evidencias de la ejecución de Controles, no obstante la denominación de la carpeta se remitió como &quot;Acc&quot; que corresponde a &quot;Acciones&quot; conforme las instrucciones de la OAP por lo que es necesario guardar la correspondencia de los nombres a fin de evitar errores en la evaluación que realiza la segunda y tercera línea de defensa, toda vez que podría entenderse que no se entregaron evidencias de los controles, sino del Plan de Tratamiento. _x000a__x000a_No se tienen evidencias del Plan de Tratamiento toda vez que las acciones se dejaron definidas pero condicionadas a la necesidad de llegar a ser requerido. _x000a__x000a_No se cuenta con medición de indicadores, a pesar que el formato diligenciado por la primera línea señala &quot;Ver monitoreo en documento de trabajo&quot; este solo contiene la medición de indicadores del riesgo de corrupción. "/>
  </r>
  <r>
    <x v="3"/>
    <x v="3"/>
    <m/>
    <m/>
    <m/>
    <m/>
    <m/>
    <m/>
    <m/>
    <s v="Si"/>
    <s v="Mensualmente, el Profesional designado para realizar la programación del PAC de la Dirección de Posicionamiento y Liderazgo Deportivo, debe consolidar la información entregada por los Coordinadores de los GIT y entregarla de manera oportuna al GIT de Financiera para cumplir con la programación de los pagos de los recursos ya comprometidos. En caso de identificar desviaciones en la ejecución del control, comunicar al Coordinador que se debe ajustar la programación proyectada. De la ejecución de los controles se generará la siguiente evidencia: Correos electrónicos enviados a FInanciera con el PAC final consolidado"/>
    <s v="Preventivo"/>
    <s v="Si"/>
    <s v="Si"/>
    <s v="Si"/>
    <s v="Reducir (Mitigar)"/>
    <s v="Bajo"/>
    <s v="Si"/>
    <m/>
    <m/>
    <m/>
    <m/>
    <s v="No"/>
    <s v="No aplica"/>
    <s v="No aplica"/>
    <s v="No aplica"/>
    <s v="No"/>
    <m/>
  </r>
  <r>
    <x v="4"/>
    <x v="4"/>
    <s v="Posibilidad de afectación reputacional por   Falta de personal de planta en los procedimientos de inspección y vigilancia, falta de sistemas de información; ausencia de tecnologia. debido a Falta de personal capacitado, herramientas adecuedas o protocolos de supervision establecidos."/>
    <s v="Si"/>
    <d v="2024-11-20T00:00:00"/>
    <s v="No diligencia"/>
    <d v="2025-05-06T00:00:00"/>
    <s v="Misional"/>
    <s v="Moderado"/>
    <s v="Si"/>
    <s v="Mensualmente, el coordinador GIT responsable, reorganiza las tareas de de acuerdo con las cargas laborales del personal existente, priorizando las actividades según su nivel de criticidad en cumplimiento de los procedimientos de la Dirección. En caso de desviación, el coordinador informará al Director, especificando las actividades pendientes y el número de trámites por ejecutar, así como la cantidad de personal disponible, con el fin de apoyar la toma de decisiones. De la ejecución del control, se genera la siguiente evidencia: informe mensual de gestión, correos electrónicos (cuando aplique)"/>
    <s v="Preventivo"/>
    <s v="Si"/>
    <s v="Si"/>
    <s v="Si"/>
    <s v="Reducir (Mitigar)"/>
    <s v="Moderado"/>
    <s v="Si"/>
    <s v="Si"/>
    <s v=" Socializar los documentos asociados al procesoIVC, que se encuentra en ISDLUCION. a los profesionales de la Dirección de Inspección, Vigilancia y Control "/>
    <s v="No"/>
    <s v="Si"/>
    <s v="No"/>
    <s v="No aplica"/>
    <s v="No aplica"/>
    <s v="No aplica"/>
    <s v="Si"/>
    <s v="Se recuerda a la segunda línea la importancia de diligenciar el seguimiento en el formato establecido DE- FR -002, evitando diligenciar en este &quot;Como resultado de la revisión se reportó al proceso la respectiva retroalimentación para subsanar y mejorar el seguimiento. Ver carpeta de SharePoint RETROALIMENTACION POR PROCESOS  la retroalimentación al proceso IVC. Recomendaciones: Realizar revisión integral de las observaciones realizadas&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_x000a__x000a_No reporta fecha de monitoreo de la primera línea de defensa. El reporte de indicadores no contiene la medición cuantitativa. _x000a__x000a_Se evidencia seguimiento de primer y segunda línea de defensa, cuenta con evidencias de la ejecución de Control 2, no hay evidencias e la ejecución del control 3. En cuanto a la ejecución del Plan de Tratamiento no se cuenta con evidencias que correspondan con las acciones planteadas en la periodicidad descrita, es importante la evidencia que se aporte corresponda con la planteada por el proceso, ya que, por ejemplo, a pesar de adjuntar documentos para soportar las acciones 1 y 2 del riesgo 2 no guardan relación con la acción que se planteó. A su vez, en el caso que se planteen listas de asistencia como evidencia es importante que el asunto a tratar del listado corresponda con el de la acción prevista evitando nombres genéricos."/>
  </r>
  <r>
    <x v="4"/>
    <x v="4"/>
    <m/>
    <m/>
    <m/>
    <m/>
    <m/>
    <m/>
    <m/>
    <m/>
    <s v="Semestralmente, el Coordinador del GIT responsable, verifica la información almacenada en las bases de datos de los procesos administrativos sancionatorios con vencimientos próximos.  Cada coordinador, junto con el gestor documental, revisa las bases de datos para elaborar el plan de descongestion, priorizando los expedientes que están a punto de vencer. En caso de detectarse una desviación del proceso sancionatorio se tramitará de manera perentoria. De la ejecución del control, se generarán las siguientes evidencias: la base de datos actualizada y los correos electrónicos (cuando aplique)."/>
    <s v="Detectivo"/>
    <s v="Si"/>
    <s v="Si"/>
    <s v="Si"/>
    <s v="Reducir (Mitigar)"/>
    <s v="Moderado"/>
    <s v="Si"/>
    <s v="Si"/>
    <s v="Mensual realizar retroalimentación del estado y avance de los procesos en cursos en cada GIT. "/>
    <s v="No"/>
    <s v="Si"/>
    <s v="No"/>
    <s v="No aplica"/>
    <s v="No aplica"/>
    <s v="No aplica"/>
    <s v="Si"/>
    <m/>
  </r>
  <r>
    <x v="5"/>
    <x v="5"/>
    <s v="Posibilidad de afectación económica y reputacional por las demoras en el inicio de la ejecución de los programas a desarrollar en los convenios interdministrativos o contratos debido a la entrega incompleta y/o inoportuna de la documentación precontractactual en el marco de los convenios y/o contratos "/>
    <s v="Si"/>
    <d v="2024-11-20T00:00:00"/>
    <d v="2025-04-30T00:00:00"/>
    <s v="No diligencia"/>
    <s v="Misional"/>
    <s v="Alto"/>
    <s v="Si"/>
    <s v="Para el primer trimestre de la vigencia  el y/o los supervisores de los GIT de la Dirección de Fomento y Desarrollo (Actividad Fìsica, Recreaciòn, Deporte Escolar, Deporte Social Comunitario), Inician el proceso de planeacion estrategica de la Direccion de Fomento y Desarrollo desde el mes de Diciembre del anterior , con el fin de iniciar los procesos contractuales en el primer trimestre de la vigencia,  a través del Plan de Acción las prioridades a ejecutar en la vigencia siguientes. En caso de identificar desviaciones en la ejecución del control, notificar al Director de Fomento y Desarrollo la clusula que establece el inicio de los programas, ., para solicitar modificación al PAI. De la ejecución del control se registran las siguientes evidencias: _x000a_1- cronograma de inversión_x000a_2- Proyecto de PAI"/>
    <s v="Detectivo"/>
    <s v="No"/>
    <s v="Si"/>
    <s v="Si"/>
    <s v="Reducir (Mitigar)"/>
    <s v="Alto"/>
    <s v="No"/>
    <s v="Si"/>
    <s v="Generar alertas preventivas a los operadores, frente al cumplimiento y avance de acuerdo con el cronograma "/>
    <s v="No"/>
    <s v="No"/>
    <s v="No"/>
    <s v="No aplica"/>
    <s v="No aplica"/>
    <s v="No aplica"/>
    <s v="No"/>
    <s v="No se evidencia ejecución del plan de tratamiento ni de los controles, de los cuales tampoco se aportó evidencias. Aunque se diligenció el archivo de indicadores no cuenta con medición cuantitativa. _x000a__x000a_No se tiene fecha de seguimiento de la segunda línea. Además, se recuerda a la segunda línea la importancia de diligenciar el seguimiento en el formato establecido DE- FR -002, evitando diligenciar en este &quot;Ver carpeta de SharePoint&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
  </r>
  <r>
    <x v="5"/>
    <x v="5"/>
    <m/>
    <m/>
    <m/>
    <m/>
    <m/>
    <m/>
    <m/>
    <s v="Si"/>
    <s v="Cada vez que se requiera, el y/o los supervisores de los GIT de la Dirección de Fomento y Desarrollo (Actividad Fìsica, Recreaciòn, Deporte Escolar, Deporte Social Comunitario), deben revisar y verificar el cronograma de inicio de las actividades, De acuerdo con un cronograma de actividades aceptado por el ministerio del deporte En caso de identificar desviaciones en la ejecución del control, notificar al Director de Fomento y Desarrollo las dificultades presentadas por el ente ejecutor y establecer un plan de trabajo que permita subsanar la situacion. De la ejecución del control se genera las siguientes evidencias: _x000a_1. minuta del contrato_x000a_2- cronograma de actividades_x000a_3- Oficio al operador (cuando aplique)_x000a__x000a_Frecuencia: Cuattrimestral "/>
    <s v="Preventivo"/>
    <s v="No"/>
    <s v="Si"/>
    <s v="Si"/>
    <s v="Reducir (Mitigar)"/>
    <s v="Alto"/>
    <s v="No"/>
    <m/>
    <m/>
    <m/>
    <m/>
    <s v="No"/>
    <s v="No aplica"/>
    <s v="No aplica"/>
    <s v="No aplica"/>
    <s v="No"/>
    <m/>
  </r>
  <r>
    <x v="6"/>
    <x v="6"/>
    <s v="Posibilidad de afectación reputacional, por incumplir los tiempos planificados para la revision y seguimiento de los proyectos viabilizados, debido, a la entrega inoportuna de la información o reporte equivocado de los avances  de cada una de las regiones  afectando la etapa de seguimiento"/>
    <s v="Si"/>
    <d v="2024-10-30T00:00:00"/>
    <d v="2025-04-30T00:00:00"/>
    <d v="2025-05-06T00:00:00"/>
    <s v="Misional"/>
    <s v="Moderado"/>
    <s v="Si"/>
    <s v="Mensualmente, el Coordinador GIT de Infraestructura  o quien haga sus veces verifica los tiempos de entrega de la información de acuerdo con el cronograma de trabajo, asi como tambien de los lineamientos establecidos por cada una de las regiones de conformidad con el  plan establecido por la Direccion DRHSND.De acuerdo con el cronograma establecido por el GIT de Infraestructura, se solicita el estado del seguimiento a los contratos y convenios. En caso de identificar desviaciones en la ejecución del control, se enviarán notificaciones por correo electrónico al profesional responsable, alertando sobre los tiempos y fechas programadas. De la ejecución del control, se generará la siguiente evidencia:_x000a__x000a_Documento de seguimiento del GIT de Infraestructura._x000a_Correo electrónico de notificación."/>
    <s v="Detectivo"/>
    <s v="Si"/>
    <s v="Si"/>
    <s v="Si"/>
    <s v="Reducir (Mitigar)"/>
    <s v="Moderado"/>
    <s v="Si"/>
    <s v="Si"/>
    <s v="Socializar los  reportes de seguimiento de las regiones"/>
    <s v="No aplica"/>
    <s v="No aplica"/>
    <s v="No"/>
    <s v="No aplica"/>
    <s v="No aplica"/>
    <s v="No aplica"/>
    <s v="Si"/>
    <s v="Se evidencia seguimiento de primer y segunda línea de defensa, se aportaron evidencias de ejecución del control, no obstante se requiere fortalecer que las mismas sean completas conforme lo planteado en el control para poder establecer su cumplimiento. No se cuenta con evidencias del plan de tratamiento toda vez que tiene fecha de inicio en octubre, se recomienda verificar que en el plazo estimado sea posible su desarrollo. _x000a__x000a_Se reportó medición de indicadores, no obstante, estos carecen de evidencias. "/>
  </r>
  <r>
    <x v="7"/>
    <x v="7"/>
    <s v="Posibilidad de afectación reputacional por falta de cultura organizacional a nivel institucional y por la inoportunidad en la respuesta a las PQRSD, debido a la falta de posicionamiento del proceso, de cara a los grupos de valor con los que se relaciona la entidad"/>
    <s v="Si"/>
    <d v="2025-01-01T00:00:00"/>
    <d v="2025-04-22T00:00:00"/>
    <d v="2025-05-01T00:00:00"/>
    <s v="Apoyo"/>
    <s v="Alto"/>
    <s v="Si"/>
    <s v="Mensualmente ,el Profesional del grupo interno de trabajo de Servicio Integral al Ciudadano designado, verificará las peticiones pendientes de respuesta,  mediante monitoreo al trámite de peticiones generando desde GESDOC un reporte de aquellas pendientes de respuesta. _x000a_En caso de identificar desviaciones en la ejecución del control, reportará al jefe de dependencia al que pertenece el funcionario o contratista, informando las peticiones próximas a vencerse que no tienen respuesta. _x000a_De la ejecución de los controles se generará la siguiente evidencia: Memorandos de notificación o documento en excel que consolida la información del número de radicados de envíos."/>
    <s v="Detectivo"/>
    <s v="Si"/>
    <s v="Si"/>
    <s v="Si"/>
    <s v="Reducir (Mitigar)"/>
    <s v="Moderado"/>
    <s v="Si"/>
    <s v="Si"/>
    <s v="Realizar segunda versión de campaña interna que busque sensibilizar acerca de la importancia del proceso en el Ministerio y promover la implementación las política de Servicio al Ciudadano "/>
    <s v="No aplica"/>
    <s v="No aplica"/>
    <s v="No"/>
    <s v="No aplica"/>
    <s v="No aplica"/>
    <s v="No aplica"/>
    <s v="Si"/>
    <s v="Se evidencia seguimiento de primer y segunda línea de defensa. _x000a__x000a_Se aportan evidencias de la ejecución de controles mientras que el plan de tratamiento inicia ejecución en mayo. _x000a__x000a_Se deben plantear indicadores con periodicidad específica ya que aunque se cuenta con el diligenciamiento del formato en el reporte se detalla cuales no pueden ser medidos por el corte de la información, por lo que es importante definir si son de medición mensual, semestral, etc. "/>
  </r>
  <r>
    <x v="7"/>
    <x v="7"/>
    <m/>
    <m/>
    <m/>
    <m/>
    <m/>
    <m/>
    <m/>
    <s v="Si"/>
    <s v="Trimestralmente el coordinador del grupo interno de Servicio Integral al Ciudadano incluirá una proposición sobre el estado de las PQRSD en el  CIGD y remitirá  presentación a la Oficina Asesora de Planeación (secretaría técnica del CIDG) con  un informe ejecutivo que  presenta el estado consolidado y por dependencias  de las PQRSD en el periodo para la toma de decisiones.  En caso de identificar desviaciones en la ejecución del control, se enviará el informe a los jefes de dependencia. De la ejecución de los controles se generará la siguiente evidencia: Agenda del CIGD y presentación."/>
    <s v="Detectivo"/>
    <s v="Si"/>
    <s v="Si"/>
    <s v="Si"/>
    <s v="Reducir (Mitigar)"/>
    <s v="Moderado"/>
    <s v="Si"/>
    <m/>
    <m/>
    <m/>
    <m/>
    <s v="No"/>
    <s v="No aplica"/>
    <s v="No aplica"/>
    <s v="No aplica"/>
    <s v="Si"/>
    <m/>
  </r>
  <r>
    <x v="7"/>
    <x v="7"/>
    <s v="Posibilidad de afectación reputacional por desconocimiento del ejercicio de participacion ciudadana, tanto a nivel interno como externo del Ministerio debido a falta de espacios de aprendizaje en participación ciudadana dirigidos a la ciudadanía."/>
    <s v="Si"/>
    <d v="2025-01-01T00:00:00"/>
    <d v="2025-04-22T00:00:00"/>
    <d v="2025-05-01T00:00:00"/>
    <s v="Apoyo"/>
    <s v="Moderado"/>
    <s v="Si"/>
    <s v="Cada vez que se requiera, el  profesional designado del GIT Servicio Integral al Ciudadano  efectúa seguimiento al cumplimiento de las actividades programadas dentro de la estrategia anual de Participación Ciudadana y solicita el reporte de resultados de los mismos. En caso de identificar desviaciones en la ejecución del control, se enviará comunicación reiterando el envío inmediato de la información. De la ejecución de los controles se generará la siguiente evidencia: Comunicados de seguimiento a la ejecución de la estrategia de participación ciudadana y registro del avance de ejecución de la estrategia en el reporte de seguimiento consolidado"/>
    <s v="Detectivo"/>
    <s v="Si"/>
    <s v="Si"/>
    <s v="Si"/>
    <s v="Reducir (Mitigar)"/>
    <s v="Moderado"/>
    <s v="Si"/>
    <s v="Si"/>
    <s v="Elaborar tres piezas de comunicación interna para fortalecer los ejercicios de participación ciudadana, solicitandole a las dependencias que divulguen con oportunidad sus actividades programadas, a los grupos de valor a los que van dirigidos."/>
    <s v="Si"/>
    <s v="Si"/>
    <s v="No"/>
    <s v="No aplica"/>
    <s v="No aplica"/>
    <s v="No aplica"/>
    <s v="Si"/>
    <s v="Se evidencia seguimiento de primer y segunda línea de defensa. _x000a__x000a_Se aportan evidencias de la ejecución del control 1 y su plan de tratamiento, mientras el control 2 está pendiente de iniciar ejecución. _x000a__x000a_Se deben plantear indicadores con periodicidad específica ya que aunque se cuenta con el diligenciamiento del formato en el reporte se detalla cuales no pueden ser medidos por el corte de la información, por lo que es importante definir si son de medición mensual, semestral, etc. "/>
  </r>
  <r>
    <x v="7"/>
    <x v="7"/>
    <m/>
    <m/>
    <m/>
    <m/>
    <m/>
    <m/>
    <m/>
    <s v="Si"/>
    <s v="En cada vigencia, el profesional designado del grupo interno de Servicio integral al ciudadano implementará el curso virtual de participación ciudadana en la Escuela Virtual del Deporte, para fortalecer el conocimiento y el acceso a la ciudadanía ingresando a la plataforma Escuela Virtual del Deporte - EVD verificando que sus contenidos esten vigentes y solicitando al GIT TICS su activación y divulgación. En caso de desviación, se realizarán las actualización del curso y las solicitudes de activación.  La divulgación se realiza a través de la página web y de las redes sociales.  Evidencia : activación del curso y reporte de la Escuela Virtual del Deporte de participación y finalización del curso"/>
    <s v="Preventivo"/>
    <s v="Si"/>
    <s v="Si"/>
    <s v="Si"/>
    <s v="Reducir (Mitigar)"/>
    <s v="Moderado"/>
    <s v="Si"/>
    <s v="Si"/>
    <s v="Enviar invitación a la base de datos de ciudadanos con que cuenta el GIT Servicio Integral al ciudadano a participar en ejercicios programados.  Tres envío durante el año"/>
    <s v="Si"/>
    <s v="No aplica"/>
    <s v="No"/>
    <s v="No aplica"/>
    <s v="No aplica"/>
    <s v="No aplica"/>
    <s v="Si"/>
    <m/>
  </r>
  <r>
    <x v="8"/>
    <x v="8"/>
    <s v="Posibilidad de afectación reputacional de la entidad, por falta de implementación de buenas prácticas establecidas por el GIT TICs, obsolescencia, depreciación y daño irreparable de los servidores y equipos tecnológicos del Centro de Cómputo, indisponibilidad de los servicios tecnológicos, incumplimiento de los acuerdos de nivel de servicio en los casos atendidos por Soporte TICs y sistemas de información y equipos tecnológicos desarticulados con las necesidades y/o arquitectura de TI del Ministerio, debido a falta de aprobación de gastos e inversiones en tecnología necesarias para el funcionamiento del Ministerio, falta de una planta de emergencia para respaldo eléctrico de contingencia, planta de personal insuficiente en el GIT TIC's, recorte del rubro presupuestal asignado para el GIT TIC's y escasa gobernabilidad e influencia de la oficina de TI dentro de la estructura de la entidad."/>
    <s v="Si"/>
    <d v="2024-10-25T00:00:00"/>
    <d v="2025-04-25T00:00:00"/>
    <d v="2025-05-05T00:00:00"/>
    <s v="Apoyo"/>
    <s v="Alto"/>
    <s v="Si"/>
    <s v="Semestralmente, el Coordinador del GIT TIC's  debe verificar el inventario de equipos del centro de cómputo y su depreciación , y determinar a través del registro en el sistema de inventario de la entidad en coordinación con el área de Almacén la necesidad de reemplazo tecnológico.  En caso de desviación en la ejecución del control, se consultará la bitácora: GT-FR-011 Bitácora Registro de Servidores, formatos guardados en la carpeta de ejecución compartida en Sharepoint.  Evidencias: Reporte del área de Almacén, Bitácora de Servidores (cuando aplique)."/>
    <s v="Detectivo"/>
    <s v="Si"/>
    <s v="Si"/>
    <s v="Si"/>
    <s v="Aceptar"/>
    <s v="Alto"/>
    <s v="Incompleta"/>
    <s v="Si"/>
    <s v="Activar el protocolo definido en el Plan de Recuperación de Desastres (DRP) para restablecer los servicios afectados según los tiempos definidos de recuperación (RPO y RTO)."/>
    <s v="No aplica"/>
    <s v="No aplica"/>
    <s v="No"/>
    <s v="No aplica"/>
    <s v="No aplica"/>
    <s v="No aplica"/>
    <s v="Si"/>
    <s v="La obsolescencia y daño irreparable de los servidores y equipos tecnológicos, corresponden a un riesgo de Seguridad de la Información y no de Gestión. _x000a__x000a_Se evidencia monitoreo por parte de primera y segunda línea de defensa. _x000a__x000a_Aunque el proceso aporta evidencias en la carpte, estas no son correspondientes con las planteadas en los controles, si bien pretenden dar cuenta de puesta en marcha del mismo, se requiere que la evidencia aportada corresponda con la planteada en el control para validar su ejecución. _x000a__x000a_No se evidencian soportes de ejecución del plan de tratamiento ya que quedó sujeto a la necesidad de su aplicación, además los controles son similares a los planteados para los tres riesgos de seguridad de la información de manera que debe evaluarse causas inmediata y raíz repetidas en el proceso de identificación, así como cuales de ellas son de riesgo de gestión y cuales de seguridad de la información. "/>
  </r>
  <r>
    <x v="8"/>
    <x v="8"/>
    <m/>
    <m/>
    <m/>
    <m/>
    <m/>
    <m/>
    <m/>
    <s v="Si"/>
    <s v="Cada vez que se requiera, el Coordinador del GIT TIC's  debe validar las cargas de trabajo del área de TIC's para determinar las necesidades de personal de planta o contratistas; , en el marco del ejercicio de análisis de cargas para la reestructuración del Ministerio determinar los perfiles y cantidad de colaboradores requeridos para el cumplimiento de las funciones del GIT TIC's.  En caso de desviación en la ejecución del control, realizar el ajuste al estudio de cargas realizado.  Evidencias: Matriz de propuesta de estudio de cargas de trabajo del GIT TIC's; correos y memorandos (cuando aplique)."/>
    <s v="Detectivo"/>
    <s v="Si"/>
    <s v="Si"/>
    <s v="Si"/>
    <s v="Aceptar"/>
    <s v="Alto"/>
    <s v="Incompleta"/>
    <s v="Si"/>
    <s v="Remitir informe de declaratoria de contingencia a nivel institucional para activar el Plan de Continuidad del Negocio (BCP) por las dependencias afectadas (cuando aplique)."/>
    <s v="No aplica"/>
    <s v="No aplica"/>
    <s v="No"/>
    <s v="No aplica"/>
    <s v="No aplica"/>
    <s v="No aplica"/>
    <s v="Si"/>
    <m/>
  </r>
  <r>
    <x v="8"/>
    <x v="8"/>
    <m/>
    <m/>
    <m/>
    <m/>
    <m/>
    <m/>
    <m/>
    <s v="Si"/>
    <s v="Anualmente, el Coordinador del GIT TIC's  debe elaborar el anteproyecto de inversión de las necesidades tecnológicas para el periodo 2024-2027 y el presupuesto del PETI del GIT TIC's; , de acuerdo con las necesidades del área y de las dependencias, con los lineamientos de MinTIC en cuanto a proyectos de Transformación Digital y con los resultados del FURAG.  En caso de desviación en la ejecución del control, se realizan ajustes mensuales al proyecto de presupuesto.  Evidencias: Anteproyecto de presupuesto validado por la OAP."/>
    <s v="Preventivo"/>
    <s v="Si"/>
    <s v="Si"/>
    <s v="Si"/>
    <s v="Aceptar"/>
    <s v="Alto"/>
    <s v="No"/>
    <m/>
    <m/>
    <m/>
    <m/>
    <s v="No"/>
    <s v="No aplica"/>
    <s v="No aplica"/>
    <s v="No aplica"/>
    <s v="Si"/>
    <m/>
  </r>
  <r>
    <x v="9"/>
    <x v="9"/>
    <s v="Posibilidad de afectación reputacional por Fallas en la implementación de los procedimientos y lineamientos en el proceso de GTH, debido a fallas en la seguimiento  de verificación de las Evaluaciones del Desempeño Laboral  "/>
    <s v="Si"/>
    <d v="2024-12-17T00:00:00"/>
    <d v="2025-04-28T00:00:00"/>
    <d v="2025-05-06T00:00:00"/>
    <s v="Apoyo"/>
    <s v="Moderado"/>
    <s v="Si"/>
    <s v="El Profesional designado por el Coordinador de GIT Talento Humano debera revisar y actualizar el procedimiento GH-PD-003 Evaluación del Desempeño Laboral ajustandolo a la normatividad vigente, mediante mesas de trabajo que evidencien el avance de la actualiozación del documento donde se dejaran actas de las reuniones, de presentarce algúna desviación se deberan dejar consignadas mediante actas de seguimiento. "/>
    <s v="Preventivo"/>
    <s v="No"/>
    <s v="Si"/>
    <s v="No"/>
    <s v="Reducir (Mitigar)"/>
    <s v="Moderado"/>
    <s v="Si"/>
    <s v="Si"/>
    <s v="Socializar el procedimiento actualizado tanto al grupo de trabajo , como a nivel institucional"/>
    <s v="No aplica"/>
    <s v="No aplica"/>
    <s v="No"/>
    <s v="No aplica"/>
    <s v="No aplica"/>
    <s v="No aplica"/>
    <s v="No"/>
    <s v="Se evidencia seguimiento de primer y segunda línea de defensa. _x000a__x000a_Los controles no tienen periodicidad definida.  El plan de tratamiento no ha iniciado ejecución. No se detalla motivo del no inicio en la ejecución de los controles. Las evidencias que se anexen deben corresponder con lo planteado. _x000a__x000a_No se cuenta con medición de indicadores en el formato establecido, ni con evidencias de estos."/>
  </r>
  <r>
    <x v="9"/>
    <x v="9"/>
    <m/>
    <m/>
    <m/>
    <m/>
    <m/>
    <m/>
    <m/>
    <s v="Si"/>
    <s v="El Profesional designado por el Coordinador de GIT Talento Humano debera verificar las Evaluaciones de Desempeño Laboral que se encuentran en la plataforma de la Comisión Nacional del Servicio Civil correspondientes al Ministerio del Deporte mediante  seguimiento semestral donde se dejara como evidencia el descargue del reporte de la evaluaciones efectuadas durante el semestre, de encontrarce alguna desviación en la revisión se procedera a notificar mediante correo electronico a evaluadores y evaluados para subsanar las desviaciones. "/>
    <s v="Preventivo"/>
    <s v="No"/>
    <s v="Si"/>
    <s v="No"/>
    <s v="Reducir (Mitigar)"/>
    <s v="Moderado"/>
    <s v="No"/>
    <s v="Si"/>
    <s v="Presentar una relación de los resultados de la verificación y seguimiento de las calificaciones de la Evaluación del Desempeño Laboral al Coordinador de GIT TH "/>
    <s v="No aplica"/>
    <s v="No aplica"/>
    <s v="No"/>
    <s v="No aplica"/>
    <s v="No aplica"/>
    <s v="No aplica"/>
    <s v="No"/>
    <m/>
  </r>
  <r>
    <x v="9"/>
    <x v="9"/>
    <s v="Posibilidad de afectación reputacional por incumplimiento en la ejecución de los  planes y programas del proceso de Gestión del talento Humano por insuficiencia en el presupuesto asignado debido a la debil Planeación Estratégico de Talento Humano. "/>
    <s v="Si"/>
    <d v="2024-12-17T00:00:00"/>
    <d v="2025-04-28T00:00:00"/>
    <d v="2025-05-06T00:00:00"/>
    <s v="Apoyo"/>
    <s v="Moderado"/>
    <s v="Si"/>
    <s v="El Profesional designado por el Coordinador de GIT Talento Humano debera coordinar la formulación de la Planeación Estrategica del Talento Humano respondiendo a las necesidades de los funcionarios, establecindo los recursos necesarios para la ejecución, mediante la aplicación de una encuesta y mesas de trabajo donde se definan las actividades a establecer en los planes y programas. "/>
    <s v="Preventivo"/>
    <s v="No"/>
    <s v="Si"/>
    <s v="No"/>
    <s v="Reducir (Mitigar)"/>
    <s v="Moderado"/>
    <s v="Si"/>
    <s v="Si"/>
    <s v="Establecer un formato de cronograma como anexo a la Planeación Etrategica del Talento Humano para formular y realizar seguimiento a la ejecución de los planes relacionados. "/>
    <s v="Si"/>
    <s v="Si"/>
    <s v="No"/>
    <s v="No aplica"/>
    <s v="No aplica"/>
    <s v="No aplica"/>
    <s v="No"/>
    <s v="Se evidencia seguimiento de primer y segunda línea de defensa. _x000a__x000a_Los controles no tienen periodicidad definida. Las evidencias que se anexen deben corresponder con lo planteado ya que se encuentran incompletas. Dado que el plan de tratamiento no detalla si el formato creado será controlado o no controlado no es posible establecer si la evidencia remitida cumple con la actividad planteada por lo que el proceso debe detallarlo en su monitoreo. _x000a__x000a_No se cuenta con medición de indicadores en el formato establecido, ni con evidencias de estos."/>
  </r>
  <r>
    <x v="10"/>
    <x v="10"/>
    <s v="Posibilidad de afectación reputacional  por falencias en la organización documental de acuerdo a las series y subseries, resistencia al cambio por parte de los funcionarios y contrastistas y Socialización de los  lineamientos documentados que permitan articular la gestión documental.  debido a la  Inadecuada aplicación de los instrumentos archivísticos  "/>
    <s v="Si"/>
    <d v="2024-12-19T00:00:00"/>
    <s v="No diligencia"/>
    <d v="2025-05-06T00:00:00"/>
    <s v="Apoyo"/>
    <s v="Moderado"/>
    <s v="Si"/>
    <s v="_x000a__x000a_El profesional en Gestión Documental, realiza la verificacion de  la organización documental por dependencia de acuerdo a lo establecido en el GD- MN-005&quot;Organización  archivos de Gestión &quot;. A traves de visitas programadas con los gestores documentales, se realiza la revisión de estado de la organización de los expedientes de acuerdo a la Tabla de retención documental. En caso de identificar desviaciones del control se deja mediante acta las observaciones encontradas para que la dependencia subsane o en su defecto se apliquen los procedimientos que correspondan. De la ejecución de los controles se generará la siguiente evidencia: actas de reunión, listas de asistencia. _x000a_"/>
    <s v="Detectivo"/>
    <s v="No"/>
    <s v="Si"/>
    <s v="No"/>
    <s v="Reducir (Mitigar)"/>
    <s v="Moderado"/>
    <s v="Si"/>
    <s v="Si"/>
    <s v="Realizar capacitaciones a funcionarios y contratistas por dependencia para la socialización de la tabla de retención documental y los instrumentos archivisticos de competencia.  "/>
    <s v="Si"/>
    <s v="Si"/>
    <s v="No diligenció la casilla"/>
    <s v="No diligenció la casilla"/>
    <s v="No diligenció la casilla"/>
    <s v="No diligenció la casilla"/>
    <s v="No"/>
    <s v="Los controles no tienen periodicidad definida.  _x000a_El proceso no realizó seguimiento a la materialización del riesgo, toda vez que no diligenció esta sección de información en el formato, así como tampoco registró la fecha del monitoreo a su cargo. _x000a_No se cuenta con medición de indicadores en el formato establecido, ni con evidencias de estos._x000a__x000a_Se evidencia seguimiento de la segunda línea de defensa en la que entre otras exhorta al proceso a reportar de manera oportuna y completa el monitoreo a su cargo. "/>
  </r>
  <r>
    <x v="11"/>
    <x v="11"/>
    <s v="Posibilidad de afectación económica por multas o sanciones de los entes de control debido a la celebración de Contratos sin que se cumplan con todos los requisitos legales "/>
    <s v="Si"/>
    <d v="2024-12-16T00:00:00"/>
    <d v="2025-04-23T00:00:00"/>
    <d v="2025-05-06T00:00:00"/>
    <s v="Apoyo"/>
    <s v="Extremo"/>
    <s v="Si"/>
    <s v="Cada vez que se requiera, el Coordinador GIT Contratación y/o Profesional desigando, debe Verificar que tanto la norma como el proceso se aplique en cada elaboración de contratos y/o convenios de manera adecuada (Etapa Precontractual), Validar por el abogado encargado, en el manual de contratación y el Estatuto de Contratación, la modalidad del mismo según su naturaleza y cuantía. (Etapa Precontractual), a traves de la revisión de los estudios previos. En caso de identificar desviaciones en la ejecución del control, De no adecuarse la modalidad a la naturaleza y a la cuantía, comunicar al área solicitante para que ajuste su requerimiento según el caso. . De la ejecución de los controles se generará la siguiente evidencia: Base de datos de contratos en los que se registra la modalidad de contratación utilizada en el proceso"/>
    <s v="Preventivo"/>
    <s v="Si"/>
    <s v="Si"/>
    <s v="Si"/>
    <s v="Reducir (Mitigar)"/>
    <s v="Extremo"/>
    <s v="Si"/>
    <s v="Si"/>
    <s v="Implementar Flujos de aprobación en Secop, que garanticen que el contrato sea revisado por varios profesionales que puedan identificar posibles inconsistencias"/>
    <s v="Si"/>
    <s v="No aplica"/>
    <s v="No"/>
    <s v="No aplica"/>
    <s v="No aplica"/>
    <s v="No aplica"/>
    <s v="Si"/>
    <s v="Se evidencia seguimiento de primer y segunda línea de defensa. Se aportan evidencias de control y acción. _x000a__x000a_Se recuerda a la segunda línea la importancia de diligenciar el seguimiento en el formato establecido DE- FR -002, evitando diligenciar en este &quot;Ver carpeta de SharePoint&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
  </r>
  <r>
    <x v="11"/>
    <x v="11"/>
    <s v="Posibilidad de afectación econímica por multas, sanciones o investigaciones disciplinarias, fiscales y penales debido a la  liquidación incorrecta de contratos  o no liquidación de los mismos  en los plazos acordados en el contrato o los establecidos por la Ley  "/>
    <s v="Si"/>
    <d v="2024-12-16T00:00:00"/>
    <d v="2025-04-23T00:00:00"/>
    <d v="2025-05-06T00:00:00"/>
    <s v="Apoyo"/>
    <s v="Extremo"/>
    <s v="Si"/>
    <s v="Cada vez que se requiera, el Coordinador GIT Contratación y/o el profesional designado, debe realizar el seguimiento a la base de datos de los procesos para liquidar, actualizando el listado de los procesos que deben entrar en esta fase . En caso de identificar desviaciones en la ejecución del control, se deberá reportar al director y/o jefe del área los procesos que no estan incluidos y realizar la actualización de manera inmediata. De la ejecución de los controles se generará la siguiente evidencia: Base de datos de Liquidaciones."/>
    <s v="Detectivo"/>
    <s v="Si"/>
    <s v="Si"/>
    <s v="Si"/>
    <s v="Reducir (Mitigar)"/>
    <s v="Extremo"/>
    <s v="Si"/>
    <s v="Si"/>
    <s v="Generar alertas con los lideres del equipo liquidaciones de las diferentes areas del Ministerio del deporte"/>
    <s v="No aplica"/>
    <s v="No aplica"/>
    <s v="No"/>
    <s v="No aplica"/>
    <s v="No aplica"/>
    <s v="No aplica"/>
    <s v="Si"/>
    <s v="Se evidencia seguimiento de primer y segunda línea de defensa. La acción no ha sido iniciada, sin embargo, de acuerdo con la fecha señalada ya debería estar el marcha. _x000a__x000a_Se recuerda a la segunda línea la importancia de diligenciar el seguimiento en el formato establecido DE- FR -002, evitando diligenciar en este &quot;Ver carpeta de SharePoint&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
  </r>
  <r>
    <x v="11"/>
    <x v="11"/>
    <s v="Posibilidad de afectación económica y reputacional por multas o sanciones de los entes de control debido al incumplimiento de las formalidades legales para la selección objetiva del contratista"/>
    <s v="Si"/>
    <d v="2024-12-16T00:00:00"/>
    <d v="2025-04-23T00:00:00"/>
    <d v="2025-05-06T00:00:00"/>
    <s v="Apoyo"/>
    <s v="Extremo"/>
    <s v="Si"/>
    <s v="Cada vez que se requiera, el Coordinador GIT Contratación y/o el profesional designado, debe verificar la evaluación de propuestas de manera rigurosa, realizando la revisión de propuestas mediante la lista de chequeo corespondiente. A través de un análisis de los requisitos y verificación del cumplimiento de los mismos. En caso de identificar desviaciones en la ejecución del control, reportar al oferente en la lista de chequeo y en la evaluación el resultado de la misma para el subsane o rechazo, según el caso. De la ejecución de los controles se generará la siguiente evidencia: Evaluación de los procesos competitivos en los casos que aplique"/>
    <s v="Preventivo"/>
    <s v="Si"/>
    <s v="Si"/>
    <s v="Si"/>
    <s v="Aceptar"/>
    <s v="Extremo"/>
    <s v="No"/>
    <s v="Si"/>
    <s v="Revisar los estudios previos buscando identificar posibles incumplimientos en las formalidades legales requeridas para la suscripción del proceso"/>
    <s v="Si"/>
    <s v="Si"/>
    <s v="No"/>
    <s v="No aplica"/>
    <s v="No aplica"/>
    <s v="No aplica"/>
    <s v="Si"/>
    <s v="Se evidencia seguimiento de primer y segunda línea de defensa. De acuerdo con el proceso no se adelantaron procesos competitivos que requirieran evaluación, no obstante el control no se encuentra limitado a este tipo de procesos, por loque se requeire detallar o explicar este tipo de observaciones o si solo aplica a dichos procesos ajustar la identificación del riesgo.  _x000a__x000a_Se recuerda a la segunda línea la importancia de diligenciar el seguimiento en el formato establecido DE- FR -002, evitando diligenciar en este &quot;Ver carpeta de SharePoint&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
  </r>
  <r>
    <x v="12"/>
    <x v="12"/>
    <s v="Posibilidad de Afectación Económica y Reputacional por falta de procedimientos , errores de digitación y falta de capacitación, temas relacionados con el personal, debido a  inconsistencias en el registro de la gestión presupuestal en el aplicativo SIIF Nación, frente a requerimientos  y soportes asociados a los trámites de expedición del Certificado de Disponibilidad Presupuestal, Registros Presupuestales  y sus operaciones derivadas de adiciones y/o liberaciones, acordes a un compromiso en concordancia al rubro, objeto, valor, renglón etc, que no sean conformes con los lineamientos de la Entidad y/o la legislación vigente."/>
    <s v="Si"/>
    <d v="2024-10-24T00:00:00"/>
    <d v="2025-04-25T00:00:00"/>
    <d v="2025-05-05T00:00:00"/>
    <s v="Apoyo"/>
    <s v="Alto"/>
    <s v="Si"/>
    <s v="Cada vez que se requiera, el Enlace MIPG del  GIT Gestón Presupuestal, debe verificar que la documentación del proceso GF este actualizada y articulada con la normatividad vigente y los lineamientos aplicables para el proceso de Gestión Financiera, mediante una mesa de trabajo con el personal del proceso GF. En caso de identificar desviaciones en la ejecución del control, se debe hacer la actualización de los documentos relacionados con el proceso de Gestión Financiera, atendiendo los cambios presentados en la normatividad y los lineamientos vigentes.  De la ejecución del control se generará la siguiente evidencia:_x000a_1. Acta de la mesa de trabajo realizada.    _x000a_2. Formato diligenciado GF-FR-038            _x000a_3. Actualización del documento en Isolución._x000a_4. Socialización de los documentos creados o actualizados mediante comunicaciones internas."/>
    <s v="Detectivo"/>
    <s v="Si"/>
    <s v="Si"/>
    <s v="Si"/>
    <s v="Reducir (Mitigar)"/>
    <s v="Extremo"/>
    <s v="Si"/>
    <s v="Si"/>
    <s v="1. Incluir en las políticas de operación de los procedimientos que sean necesarios a actualizar y así el mantener la documentación acorde a la normatividad vigente."/>
    <s v="Si"/>
    <s v="Si"/>
    <s v="No"/>
    <s v="No aplica"/>
    <s v="No aplica"/>
    <s v="No aplica"/>
    <s v="Si"/>
    <s v="Se evidencia seguimiento de primer y segunda línea de defensa. _x000a__x000a_Se adjunta evidencia de la ejecución de controles y planes de tratamiento, los cuales se encuentran en curso. _x000a__x000a_Se debe revisar el formato o la medición de Zona de Riesgo Residual Final ya que luego de aplicados los controles, aumenta a Extremo, en lugar de mitigarse.  _x000a__x000a_Se recomienda registrar la medición cuantitaviva del indicador en el formato  DE- FR -002."/>
  </r>
  <r>
    <x v="12"/>
    <x v="12"/>
    <m/>
    <m/>
    <m/>
    <m/>
    <m/>
    <m/>
    <m/>
    <s v="Si"/>
    <s v="Diariamente, el Coordinador (a) del  GIT Gestión Presupuestal  y/o profesionales designados, deben revisar los documentos registrados en el aplicativo SIIF Nación que requieran firma, con los documentos soportes allegados, por medio de la inspección visual y el análisis de la información para proceder a firmar acorde a la revisión de los documentos registrados en el aplicativo SIIF Nación para  los Certificados de Disponibilidad Presupuestal, Registros Presupuestales y sus operaciones derivadas de adiciones y/o liberaciones.  _x000a_De la ejecución de los control se generará la siguiente evidencia:_x000a_Documentos firmados y entregados al solicitante o archivados según TRD de los registros en el aplicativo SIIF Nación  de CDP y  RP y la Publicación del CDP expedido o modificado en el aplicativo interno SISEG."/>
    <s v="Detectivo"/>
    <s v="Si"/>
    <s v="Si"/>
    <s v="Si"/>
    <s v="Reducir (Mitigar)"/>
    <s v="Extremo"/>
    <s v="Si"/>
    <s v="Si"/>
    <s v="1. Actualizar el procedimiento GF-PD-025-Constitución, Ejecución y Seguimiento de Reservas Presupuestales y Cuentas por Pagar."/>
    <s v="Si"/>
    <s v="Si"/>
    <s v="No"/>
    <s v="No aplica"/>
    <s v="No aplica"/>
    <s v="No aplica"/>
    <s v="Si"/>
    <m/>
  </r>
  <r>
    <x v="12"/>
    <x v="12"/>
    <s v="Posibilidad de Afectación Económica y Reputacional por falta de procedimientos, errores de grabación, autorización, debido a incurrir en inconsistencias en el desarrollo de las actividades asociadas a la Elaboración de Estados Financieros y  Reporte de Hechos Económicos que no sean conformes con los lineamientos del proceso de Gestión Financiera y la legislación vigente."/>
    <s v="Si"/>
    <d v="2024-10-24T00:00:00"/>
    <d v="2025-04-25T00:00:00"/>
    <d v="2025-05-05T00:00:00"/>
    <s v="Apoyo"/>
    <s v="Alto"/>
    <s v="Si"/>
    <s v="Cada vez que se requiera, el Coordinador (a) del  GIT Gestión Contable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_x000a_Formato GF-FR–042 Conciliación de Inventarios - Contabilidad Vs. Almacén."/>
    <s v="Preventivo"/>
    <s v="Si"/>
    <s v="Si"/>
    <s v="Si"/>
    <s v="Reducir (Mitigar)"/>
    <s v="Extremo"/>
    <s v="Si"/>
    <s v="Si"/>
    <s v="1.  Actualizar el prcedimiento GF-PD-027 Operaciones Recíprocas."/>
    <s v="Si"/>
    <s v="Si"/>
    <s v="No"/>
    <s v="No aplica"/>
    <s v="No aplica"/>
    <s v="No aplica"/>
    <s v="Si"/>
    <s v="Se evidencia seguimiento de primer y segunda línea de defensa. _x000a__x000a_Se adjunta evidencia de la ejecución de controles y planes de tratamiento, los cuales se encuentran en curso. _x000a__x000a_Se debe revisar el formato o la medición de Zona de Riesgo Residual Final ya que luego de aplicados los controles, aumenta a Extremo, en lugar de mitigarse.  _x000a__x000a_Se recomienda registrar la medición cuantitaviva del indicador en el formato  DE- FR -002."/>
  </r>
  <r>
    <x v="12"/>
    <x v="12"/>
    <m/>
    <m/>
    <m/>
    <m/>
    <m/>
    <m/>
    <m/>
    <m/>
    <s v="Mensualmente, el Coordinador (a) GIT Gestión Contable y/o los profesionales designados, debe conciliar que la información financiera relacionada con los hechos económicos (ingresos, gastos, bienes, entre otros) reportada por las dependencias proveedoras cumpla con las características cualitativas requeridas, mediante el análisis de la información financiera reportada frente a la registrada o que sea susceptible de registrar para su revelación. En caso de identificar desviaciones en la ejecución del control, se solicita mediante correo electrónico la aclaración del hecho económico a la dependencia proveedora de la información financiera. De la ejecución del control se generará la siguiente evidencia:_x000a_1. Conciliaciones realizadas_x000a_2. Correos electrónicos enviados solicitando la aclaración de los hechos económicos, en caso de requerirse"/>
    <s v="Detectivo"/>
    <s v="Si"/>
    <s v="Si"/>
    <s v="Si"/>
    <s v="Reducir (Mitigar)"/>
    <s v="Extremo"/>
    <s v="Si"/>
    <s v="Si"/>
    <s v="1.  Actualizar el instructivo GF-IN-009 Registros Contables y Elaboración de Estados Financieros"/>
    <s v="Si"/>
    <s v="Si"/>
    <s v="No"/>
    <s v="No aplica"/>
    <s v="No aplica"/>
    <s v="No aplica"/>
    <s v="Si"/>
    <m/>
  </r>
  <r>
    <x v="12"/>
    <x v="12"/>
    <m/>
    <m/>
    <m/>
    <m/>
    <m/>
    <m/>
    <m/>
    <m/>
    <s v="Cada vez que se requiera, el Coordinador (a) del  GIT Gestión  Contable y/o profesionales designados, deben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En caso de identificar desviaciones en la ejecución del control, se debe devolver la solicitud mediante el formato de Devolución de documentos GF-FR-016 o en SISEG según corresponda. De la ejecución del control se generará la siguiente evidencia:_x000a_Devolución de documentos mediante el Formato GF-FR-016  o devolución en SISEG según corresponda"/>
    <s v="Detectivo"/>
    <s v="Si"/>
    <s v="Si"/>
    <s v="Si"/>
    <s v="Reducir (Mitigar)"/>
    <s v="Extremo"/>
    <s v="Si"/>
    <s v="Si"/>
    <s v="1. Circular a todas las dependencias proveedoras de información financiera las fechas límites para reportar los hechos económicos susceptibles a revelar en los Estados Financieros de la Entidad."/>
    <s v="Si"/>
    <s v="Si"/>
    <s v="No"/>
    <s v="No aplica"/>
    <s v="No aplica"/>
    <s v="No aplica"/>
    <s v="Si"/>
    <m/>
  </r>
  <r>
    <x v="12"/>
    <x v="12"/>
    <m/>
    <m/>
    <m/>
    <m/>
    <m/>
    <m/>
    <m/>
    <m/>
    <s v="Cada vez que se requiera, el Coordinador SIIF Nación Entidad (Secretario General o a quien este delegue), debe validar que las solicitudes requeridas para la creación de usuarios y la modificación de perfiles para el manejo del aplicativo SIIF Nación, estén acorde con las funciones u obligaciones especificas del usuario, mediante la revisión de que las funciones u obligaciones especificas, u objetivos concertados del usuario estén acorde con el perfil de usuario solicitado en los formatos Mis.3.13.Pro.5.Fr.6 Solicitud creación cuenta de usuario SIIF Nación II y Mis.3.13.Pro.5.Fr.8 Solicitud modificación cuenta de usuario SIIF Nación II o su versión vigente. En caso de identificar desviaciones en la ejecución del control, se debe devolver la solicitud al solicitante mediante correo electrónico. De la ejecución de los controles se generará la siguiente evidencia:_x000a_1. Formato Mis.3.13.Pro.5.Fr.6 Solicitud creación cuenta de usuario SIIF Nación II._x000a_2. Formato Mis.3.13.Pro.5.Fr.8 Solicitud modificación cuenta de usuario SIIF Nación II _x000a_Nota: o sus versiones vigentes._x000a_3. Correo electrónico del Coordinador SIIF Nación de la Entidad en caso de la devolución de la solicitud"/>
    <s v="Preventivo"/>
    <s v="Si"/>
    <s v="Si"/>
    <s v="Si"/>
    <s v="Reducir (Mitigar)"/>
    <s v="Extremo"/>
    <s v="Si"/>
    <s v="Si"/>
    <s v="1. Actualizar el instructivo GF-IN-006 Administración Usuarios SIIF Nación incluyendo los controles diseñados."/>
    <s v="Si"/>
    <s v="Si"/>
    <s v="No"/>
    <s v="No aplica"/>
    <s v="No aplica"/>
    <s v="No aplica"/>
    <s v="Si"/>
    <m/>
  </r>
  <r>
    <x v="12"/>
    <x v="12"/>
    <m/>
    <m/>
    <m/>
    <m/>
    <m/>
    <m/>
    <m/>
    <m/>
    <s v="Cuatrimestralmente, el Coordinador SIIF Nación Entidad (Secretario General o a quien este delegue), debe revisar que se encuentren vigentes las firmas digitales expedidas para los usuarios que realizan registros en el aplicativo SIIF Nación, por medio de una base de datos que controle la fecha de emisión y de expiración de las firmas digitales. En caso de identificar desviaciones en la ejecución del control, se debe realizar la solicitud de expedición de una nueva firma digital para tener acceso al aplicativo SIIF Nación. De la ejecución del control se generará la siguiente evidencia:_x000a_1. Archivo control de expedición de las firmas digitales (Token)_x000a_2. En los casos que se requiera será la solicitud de expedición de la firma digital para el uso del aplicativo SIIF Nación "/>
    <s v="Detectivo"/>
    <s v="Si"/>
    <s v="Si"/>
    <s v="Si"/>
    <s v="Reducir (Mitigar)"/>
    <s v="Extremo"/>
    <s v="Si"/>
    <s v="Si"/>
    <s v="1. Actualizar el procedimiento GF-PD-028 Movimiento de Ajustes No Automáticos"/>
    <s v="Si"/>
    <s v="Si"/>
    <s v="No"/>
    <s v="No aplica"/>
    <s v="No aplica"/>
    <s v="No aplica"/>
    <s v="Si"/>
    <m/>
  </r>
  <r>
    <x v="12"/>
    <x v="12"/>
    <m/>
    <m/>
    <m/>
    <m/>
    <m/>
    <m/>
    <m/>
    <m/>
    <s v="Cuatrimestralmente,  el Coordinador SIIF Nación Entidad (Secretario General o a quien este delegue) , debe revisar que el personal que efectúa registros en el aplicativo SIIF Nación cuente con las credenciales de acceso habilitadas, mediante la validación de la fecha de expiración de los usuarios en el reporte de usuarios del sistema generado del aplicativo SIIF Nación. En caso de identificar desviaciones en la ejecución del control, se debe registrar la solicitud de modificación cuenta de usuario del aplicativo SIIF Nación actualizando la fecha de expiración de la cuenta para tener acceso al aplicativo. De la ejecución de los controles se generará la siguiente evidencia:_x000a_1. Reporte SIIF Nación de usuarios activos en el sistema el cual se denomina &quot;Reporte de Solicitudes de Creación y Modificación de Usuarios del Sistema&quot;_x000a_2. En los casos que se requiera la ampliación de la vigencia del usuario será la solicitud de ampliación de la fecha de expiración de la cuenta del usuario, registrada en el aplicativo SIIF Nación."/>
    <s v="Detectivo"/>
    <s v="Si"/>
    <s v="Si"/>
    <s v="Si"/>
    <s v="Reducir (Mitigar)"/>
    <s v="Extremo"/>
    <s v="Si"/>
    <m/>
    <m/>
    <m/>
    <m/>
    <s v="No"/>
    <s v="No aplica"/>
    <s v="No aplica"/>
    <s v="No aplica"/>
    <s v="Si"/>
    <m/>
  </r>
  <r>
    <x v="13"/>
    <x v="13"/>
    <s v="Posibilidad de afectación reputacional por debilidades en el seguimiento al registro de las actuaciones procesales en el sistema e-KOGUI por parte de los abogados que asumen la defensa judicial, debido a la desactualizacion de la informacion reportada de los procesos judiciales en el sistema e-KOGUI. "/>
    <s v="Si"/>
    <d v="2024-10-30T00:00:00"/>
    <d v="2025-04-25T00:00:00"/>
    <d v="2025-05-06T00:00:00"/>
    <s v="Apoyo"/>
    <s v="Moderado"/>
    <s v="Si"/>
    <s v="Cada vez que se requiera (de acuerdo a las actuaciones procesales suceptibles de reporte en la plataforma e- KOGUI respecto de los procesos judiciales y de las solicitudes de conciliacion extrajudicial a cargo del respectivo abogado) , el jefe de la Oficina Asesora Juridica, debera verificar la información que es suceptible de reporte en la plataforma para su registro correspondiente através del aplicativo y demás insumos documentales que se requieran para este efecto a nivel interno.  En caso de identificar desviaciones en la ejecución del control, el Jefe de la Oficina Asesora Jurídica solicitara al abogado que corresponda de manera inmediata el informes remitidos por los apoderados que ejercen la defensa judicial sobre las actualizaciones y/o actuaciones en el sistema E-Kogui y correo electrónico institucional remisorio por parte de la Jefe de la OAJ requiriendo la actualización."/>
    <s v="Preventivo"/>
    <s v="Si"/>
    <s v="Si"/>
    <s v="Si"/>
    <s v="Aceptar"/>
    <s v="Moderado"/>
    <s v="Si"/>
    <s v="Si"/>
    <s v="Reportar las actualizaciones realizadas en el aplicativo e-KOGUI , dentro del informe mensual remitidos por los apoderados que ejercen la defensa judicial al jefe de la OAJ sobre las actualizaciones y/o actuaciones en el sistema E-Kogui"/>
    <s v="Si"/>
    <s v="Si"/>
    <s v="No"/>
    <s v="No aplica"/>
    <s v="No aplica"/>
    <s v="No aplica"/>
    <s v="Si"/>
    <s v="Se evidencia seguimiento de primer y segunda línea de defensa. La primera línea aporta evidencias de ejecución de control y plan de tratamiento. _x000a__x000a_Se recuerda a la segunda línea la importancia de diligenciar el seguimiento en el formato establecido DE- FR -002, evitando diligenciar en este &quot;Ver carpeta de SharePoint&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
  </r>
  <r>
    <x v="13"/>
    <x v="13"/>
    <m/>
    <m/>
    <m/>
    <m/>
    <m/>
    <m/>
    <m/>
    <m/>
    <m/>
    <m/>
    <m/>
    <m/>
    <m/>
    <m/>
    <m/>
    <m/>
    <s v="Si"/>
    <s v="Elaborar y socializar circular que imparta los lineamientos frente al reporte de la información oportuna en la plataforma e-KOGUI."/>
    <s v="No aplica"/>
    <s v="No aplica"/>
    <s v="No"/>
    <s v="No aplica"/>
    <s v="No aplica"/>
    <s v="No aplica"/>
    <s v="Si"/>
    <m/>
  </r>
  <r>
    <x v="13"/>
    <x v="13"/>
    <s v="Posibilidad de afectación económica por caducidad del medio de control de controversias contractuales, debido a debilidades en el ejercicio de la supervisión sobre los convenios interadministrativos suscritos por el Ministerio del Deporte y los entes territoriales"/>
    <s v="Si"/>
    <d v="2024-10-30T00:00:00"/>
    <d v="2025-04-25T00:00:00"/>
    <d v="2025-05-06T00:00:00"/>
    <s v="Apoyo"/>
    <s v="Moderado"/>
    <s v="Si"/>
    <s v="Cada vez que se requiera, el abogado designado por el Jefe de la Oficina, verifica los términos para la presentación de las demandas a instaurar oportunamente a través del medio de control de controversias contractuales con el fin de determinar si se configura el fenomeno juridico de la caducidad.  En caso de identificar desviaciones en la ejecución del control, el abogado designado comunicará a la direccion tecnica que haya remitido la solicitud de inicio de accion judicial con ocasion del incumplimiento y liquidacion judicial de los contratos o convenios suscritos por el Ministerio del Deporte mediante correo electronico y/o memorando GESDOC. Como evidencia de la actividad se aportará la base de datos con el número de demandas instauradas opotunamente a traves del medio de control de controversias contractuales."/>
    <s v="Preventivo"/>
    <s v="Si"/>
    <s v="Si"/>
    <s v="Si"/>
    <s v="Aceptar"/>
    <s v="Moderado"/>
    <s v="No"/>
    <s v="Si"/>
    <s v="Elaborar y socializar circular en la cual se conmine a las direcciones tecnicas del Ministerio del Deporte a adelantar la liquidacion de los contratos o convenios dentro de los plazos contractuales y legales con el fin de evitar que opere el fenomeno juridico de la caducidad de la accion del medio de control"/>
    <s v="No aplica"/>
    <s v="No aplica"/>
    <s v="No"/>
    <s v="No aplica"/>
    <s v="No aplica"/>
    <s v="No aplica"/>
    <s v="No"/>
    <s v="No cuenta con monitoreo de la primera línea ni medición de indicadores, a pesar que el control se establece como cada vez que se requiera. Describe que la actividad esta prevista para segundo o tercer cuatrimestre. No anexa evidencias ni medición de indicadores. _x000a__x000a_Se evidencia seguimiento de la segunda línea de defensa. "/>
  </r>
  <r>
    <x v="14"/>
    <x v="14"/>
    <s v="Posibilidad de afectación  económica y reputacional por _x000a_ausencias de lineamientos para contigencias asociadas al Servicio de Vigilancia y Seguridad, fallas en la comunicaciòn entre el GIT Administrativa y los servicios tercerizados, debido  a la falta de controles operativos para atender posible afectación en la prestación del servicio de Vigilancia y Seguridad."/>
    <s v="Si"/>
    <d v="2024-11-14T00:00:00"/>
    <d v="2025-04-28T00:00:00"/>
    <d v="2025-05-06T00:00:00"/>
    <s v="Apoyo"/>
    <s v="Moderado"/>
    <s v="Si"/>
    <s v="El Supervisor y/o el apoyo a la supervisión del Contrato, realizará  seguimientos bimensuales con el supervisor designado de la empresa de vigilancia, a través de reuniones, para hacer seguimiento preventivo a las novedades presentadas en el periodo en concordancia con la ejecución del contrato. El cual se amparan en las actividades No. 35 “Asistir a las reuniones que le solicite la Entidad a través del supervisor, en relación con el desarrollo del objeto de la negociación y suscribir las actas correspondientes” y No. 55. “Avisar en forma inmediata a los supervisores designados por la Entidad, y a las diferentes autoridades, las emergencias que se lleguen a presentar del contrato&quot;. En caso de desviación, la coordinación del GIT de Gestion Administrativa, citará al supervisor del contrato tercerizado de Vigilancia y Seguridad  para tomar decisiones  de acuerdo con el evento o situación presentada.  Evidencia: actas de reunión bimensuales, correo electrónicos e informes de la empresa de vigilancia (cuando se requiera)"/>
    <s v="Preventivo"/>
    <s v="Si"/>
    <s v="Si"/>
    <s v="Si"/>
    <s v="Reducir (Mitigar)"/>
    <s v="Moderado"/>
    <s v="Si"/>
    <s v="Si"/>
    <s v="_x000a_Realizar visita  de inspección de imprevisto, con periodicidad bimensual para verificar el funcionamiento del circuito. En caso de encontrar inconsitencias, se notificará mediante oficio al supervisor de la empresa de vigilancia y seguridad de la novedad.  _x000a__x000a_"/>
    <s v="No"/>
    <s v="Si"/>
    <s v="No"/>
    <s v="No aplica"/>
    <s v="No aplica"/>
    <s v="No aplica"/>
    <s v="Si"/>
    <s v="La fecha de aprobación es anterior a la fecha de actualización; una vez se actualiza el mapa de riesgos debe presentarse a aprobación para su puesta en marcha. _x000a__x000a_Se evidencia seguimiento de la primer y segunda línea de defensa. _x000a_Se recomienda registrar la medición cuantitativa de los indicadores._x000a__x000a_Las evidencias de las acciones están siendo duplicadas con la de los controles o no corresponden con la evidencia de a acción; se debe aportar evidencia según lo que se plantea en el control o en el plan de tratamiento._x000a__x000a_"/>
  </r>
  <r>
    <x v="14"/>
    <x v="14"/>
    <s v="_x000a_Posibilidad de afectación económica por falta de un diagnóstico técnico para identificar la vulnerabilidad y estado de los bienes inmuebles, debido a la falta de seguimiento del Plan Anual de muebles e inmuebles y  del parque automotor, que incluyan las eventualidades . "/>
    <s v="Si"/>
    <d v="2024-11-14T00:00:00"/>
    <s v="Sin diligenciar"/>
    <d v="2025-05-06T00:00:00"/>
    <s v="Apoyo"/>
    <s v="Moderado"/>
    <s v="Si"/>
    <s v="Mensualmente, el coordinador del GIT Gestión Administrativa verifica el cumplimiento de las actividades programadas en el Plan Anual de mantenimiento de bienes muebles e inmuebles del Ministerio del Deporte, de acuerdo con las actividades de mantenimiento establecidas, y,  se realizara verificaciones de la ejecuciòn.  En caso de desviación, se revisa la actividad con la coordinadora del GIT de Gestion Administrativa y se reprogramará la actividad en el Plan.  Evidencia:  visitas en sitio, registro fotografico y demas evidencias que apliquen. _x000a__x000a__x000a_"/>
    <s v="Preventivo"/>
    <s v="Si"/>
    <s v="Si"/>
    <s v="Si"/>
    <s v="Aceptar"/>
    <s v="Moderado"/>
    <s v="Si"/>
    <s v="Si"/>
    <s v="Socializar el Plan de Mantenimiento de bienes muebles e inmuebles _x000a_-----_x000a_Actualizar el Plan Anual  de Mantenimiento de bienes muebles e inmuebles _x000a_"/>
    <s v="No"/>
    <s v="Si"/>
    <s v="No"/>
    <s v="No aplica"/>
    <s v="No aplica"/>
    <s v="No aplica"/>
    <s v="Si"/>
    <s v="La fecha de aprobación es anterior a la fecha de actualización; una vez se actualiza el mapa de riesgos debe presentarse a aprobación para su puesta en marcha. _x000a__x000a_Se evidencia seguimiento de la primer y segunda línea de defensa. _x000a_Se recomienda registrar la medición cuantitativa de los indicadores._x000a__x000a_Las evidencias de las acciones están siendo duplicadas con la de los controles o no corresponden con la evidencia de a acción; se debe aportar evidencia según lo que se plantea en el control o en el plan de tratamiento._x000a__x000a_"/>
  </r>
  <r>
    <x v="14"/>
    <x v="14"/>
    <m/>
    <m/>
    <m/>
    <m/>
    <m/>
    <m/>
    <m/>
    <s v="Si"/>
    <s v="Profesional y/o Contratista del GIT asignado,realiza seguimiento mensual del estado del parque automotor en relación al cumplimiento de tecnomecanica,SOAT, mantenimientos preventivos y correctivos.A través de seguimientos trimestrales se monitorea el documento de trabajo&quot;INFORMACION DE VEHICULOS 2024&quot; en el que registran cada uno de los vehiculos activos de acuerdo con el plan de mantenimiento preventivo y correctivo, SOAT y Tecnicomecánica, para su control.En caso de desviación, se realizan las correcciones de manera inmediata, teniendo en cuenta lo establecido en los contratos respectivos.Evidencia: Matriz en Excel INFORMACION DE VEHICULOS 2024."/>
    <s v="Preventivo"/>
    <s v="Si"/>
    <s v="Si"/>
    <s v="Si"/>
    <s v="Aceptar"/>
    <s v="Moderado"/>
    <s v="Si"/>
    <s v="Si"/>
    <s v="Se envian los correos electronicos para socializar el uso adecuado de los vehiculos en cumplimiento al plan de austeridad."/>
    <s v="No"/>
    <s v="Si"/>
    <s v="No"/>
    <s v="No aplica"/>
    <s v="No aplica"/>
    <s v="No aplica"/>
    <s v="Si"/>
    <m/>
  </r>
  <r>
    <x v="14"/>
    <x v="14"/>
    <s v=" _x000a_Posibilidad de afectación económica por la perdida de bienes consumibles y devolutivos debido a la falta de seguimiento oportuno y al control de los inventarios."/>
    <s v="Si"/>
    <d v="2024-11-14T00:00:00"/>
    <d v="2025-04-28T00:00:00"/>
    <d v="2025-05-06T00:00:00"/>
    <s v="Apoyo"/>
    <s v="Alto"/>
    <s v="Si"/>
    <s v="Anualmente, el profesional especializado con funciones de almacenista, realiza inventario a los elementos en servicio y deposito, para verificar su existencia, estado de conservación y validar si procede para darlos de baja de acuerdo a nivel de obsolescencia. En caso de identificar desviaciones en la ejecución del control se reporta al Coordinador del GIT Gestión Administrativa y a la Ordenación del Gasto para tomar acciones respectivas (Informar la falta de elementos; dar de baja elementos). De la ejecución del control se generara la siguientes evidencias: Listado de elementos en servicio por funcionario generado través del aplicativo de inventarios "/>
    <s v="Detectivo"/>
    <s v="Si"/>
    <s v="Si"/>
    <s v="Si"/>
    <s v="Reducir (Mitigar)"/>
    <s v="Bajo"/>
    <s v="No"/>
    <s v="Si"/>
    <s v="Revisar de acuerdo con la caracterizacion del proceso Recursos Fisicos la creacion de un procedimiento relacioando con los inventarios."/>
    <s v="No"/>
    <s v="Si"/>
    <s v="No"/>
    <s v="No aplica"/>
    <s v="No aplica"/>
    <s v="No aplica"/>
    <s v="Si"/>
    <s v="La fecha de aprobación es anterior a la fecha de actualización; una vez se actualiza el mapa de riesgos debe presentarse a aprobación para su puesta en marcha. _x000a__x000a_No se cuenta con evidencias de la ejecución del control. Se evidencia seguimiento de la primer y segunda línea de defensa. _x000a_Se recomienda registrar la medición cuantitativa de los indicadores._x000a__x000a_Las evidencias de las acciones están siendo duplicadas con la de los controles o no corresponden con la evidencia de a acción; se debe aportar evidencia según lo que se plantea en el control o en el plan de tratamiento._x000a__x000a_"/>
  </r>
  <r>
    <x v="14"/>
    <x v="14"/>
    <m/>
    <m/>
    <m/>
    <m/>
    <m/>
    <m/>
    <m/>
    <s v="Si"/>
    <s v="Cada vez que se requiera, el Coordinador del GIT Gestión Administrativa recibe y aprueba la solicitud de retiro de las instalaciones de la entidad elementos de propiedad del Ministerio del Deporte, notificando a la empresa de vigilancia y al almacenista para que este a su vez reporte a la empresa corredora de seguros, En caso de identificar desviaciones en la ejecución del control, solicitar  a los implicados de manera inmediata la devolución de los elementos. En el caso que el equipo de computo de propiedad de la Entidad sea retirado, requiere de autorización previa de la coordinacion de TICS. De la ejecución del control se generara la siguientes evidencias: Correo Electrónico de solicitudes."/>
    <s v="Detectivo"/>
    <s v="Si"/>
    <s v="Si"/>
    <s v="Si"/>
    <s v="Reducir (Mitigar)"/>
    <s v="Bajo"/>
    <s v="No"/>
    <m/>
    <m/>
    <m/>
    <m/>
    <s v="No"/>
    <s v="No aplica"/>
    <s v="No aplica"/>
    <s v="No aplica"/>
    <s v="Si"/>
    <m/>
  </r>
  <r>
    <x v="15"/>
    <x v="15"/>
    <s v="Posibilidad de afectación reputacional por insuficiencia de recursos técnicos, presupuestales o de talento humano, por falta de seguimiento al cumplimiento del PAAI o por falta de entrega de información de por parte de los procesos, debido a la_x000a_deficiente ejecución del Plan Anual de Auditoría Interna  -PAAI."/>
    <s v="Si"/>
    <d v="2025-05-05T00:00:00"/>
    <d v="2025-05-05T00:00:00"/>
    <d v="2025-05-06T00:00:00"/>
    <s v="Evaluación"/>
    <s v="Moderado"/>
    <s v="Si"/>
    <s v="Mensualmente el Jefe de la Oficina de Control Interno o quien haga sus  veces realizará seguimiento al cumplimiento del Plan Anual de Auditoría Interna a través de un documento de trabajo en Excel para el seguimiento de las actividades de la OCI, validando su estado, el número radicado de cada informe emitido y el cumplimiento de la programación establecida. Además, una vez aprobado el PAAI de la vigencia, socializará el resultado en una mesa de trabajo con el equipo de la OCI para definición de responsables de las actividades._x000a__x000a_En caso de identificar desviaciones en la ejecución del control, tales como insuficiencia de recursos técnicos, presupuestales o de talento humano, realizará requerimiento al Despacho de la Ministra o a la Secretaría General; en el caso de ser atribuible al auditor, se le requierá mediante correo electrónico para el cumplimiento de este y si se debe a falta de entrega de información de por parte de los procesos se genera alerta mediante memorando GESDOC. _x000a__x000a_De la ejecución de los controles se generará la siguiente evidencia: archivo de Excel del seguimiento y, cuando aplique, correo electrónico o GESDOC y actas de seguimiento. "/>
    <s v="Preventivo"/>
    <s v="Si"/>
    <s v="Si"/>
    <s v="Si"/>
    <s v="Reducir (Mitigar)"/>
    <s v="Moderado"/>
    <s v="Si"/>
    <s v="Si"/>
    <s v="1. Efectuar revisión y análisis de la documentación del proceso Evaluación Independiente y Mejora Continua -EI, incluyendo los puntos de control, elementos e insumos para la ejecución de actividades."/>
    <s v="Si"/>
    <s v="No aplica"/>
    <s v="Si"/>
    <s v="Si"/>
    <s v="Si"/>
    <s v="Si"/>
    <s v="Si"/>
    <s v="La OCI se abstiene de generar resultados para este riesgo, teniendo en cuenta que fue identificado por la misma OCI, quien además realiza el presente seguimiento. Por tanto, estaría impedida de evaluarse así misma. El resultado de la revisión corresponde al registrado por la OAP:_x000a__x000a_&quot;Riesgo Materializado_x000a_De acuerdo con el rol de segunda línea que le corresponde a la Oficina Asesora de Planeación en la gestión del riesgo, se realizó el monitoreo del riesgo de gestión, enfocado en la ejecución de controles, el plan de tratamiento y los indicadores asociados._x000a_El proceso EIMC, mediante radicado No. 2025IE0002346, reportó la materialización del riesgo de gestión a la Oficina Asesora de Planeación. Adicionalmente, el 04 de abril de 2025 se llevó a cabo una mesa de trabajo conjunta con dicha oficina para el análisis del riesgo._x000a_En el seguimiento realizado, se evidenció que el proceso aplicó los lineamientos establecidos en la Política de Administración de Riesgos para el tratamiento de riesgos materializados._x000a_Nota: Para la vigencia 2025, se reporta la versión 3  del Mapa de Riesgos._x000a_En este sentido, se concluye que el proceso realizó de manera adecuada el primer monitoreo de su mapa de riesgos&quot;"/>
  </r>
  <r>
    <x v="15"/>
    <x v="15"/>
    <m/>
    <m/>
    <m/>
    <m/>
    <m/>
    <m/>
    <m/>
    <s v="Si"/>
    <s v="Trimestralmente el jefe de la Oficina de Control Interno o quien haga sus veces evaluará la planeación del PAAI mediante el seguimiento mensual al cumplimiento del PAAI, las solicitudes de modificación o actualización de PAAI recibidas o cambios normativos. _x000a__x000a_En caso de identificar desviaciones en la ejecución del control, debe solicitar la actualización requerida del PAAI para aprobación en sesión del Comité Institucional de Coordinación de Control Interno -CICCI. _x000a__x000a_De la ejecución de los controles se generará la siguiente evidencia: correo electrónico de le agenda de la sesión del Comité Institucional de Coordinación de Control Interno - CICCI y acta de reunión del CICCI."/>
    <s v="Preventivo"/>
    <s v="Si"/>
    <s v="Si"/>
    <s v="Si"/>
    <s v="Reducir (Mitigar)"/>
    <s v="Moderado"/>
    <s v="Si"/>
    <m/>
    <m/>
    <m/>
    <m/>
    <s v="No"/>
    <s v="No aplica"/>
    <s v="No aplica"/>
    <s v="No aplica"/>
    <s v="No"/>
    <m/>
  </r>
  <r>
    <x v="16"/>
    <x v="16"/>
    <s v="Posibilidad de afectación reputacional, por represamiento de las noticias disciplinarias, pendientes por reparto, para iniciar impulso procesal debido a fallas en el monitoreo de las quejas y/o denuncias disciplinarias, allegadas por los canales atención del Ministerio Del Deporte"/>
    <s v="Si"/>
    <s v="No registra"/>
    <d v="2025-04-22T00:00:00"/>
    <d v="2025-05-06T00:00:00"/>
    <s v="Evaluación"/>
    <s v="Moderado"/>
    <s v="Si"/>
    <s v="El jefe de la Oficina de Control Interno Disciplinario o el profesional asignado Verifica los diferentes canales de atención, donde se reportan las noticias disciplinarias que se reciben en el periodo.     Se procede la asignación del expediente para trámite, impulso y sustanciación al respectivo abogado de las noticias disciplinarias ingresadas por los diferentes canales de atención, para las cuales se realizan actas de reparto.   De la ejecución del control se evidencia: Captura de pantalla de la carpeta de las Actas de Reparto. (no se envía la documentación integral, teniendo en cuenta la reserva legal de la información disciplinaria)"/>
    <s v="Preventivo"/>
    <s v="No"/>
    <s v="Si"/>
    <s v="No"/>
    <s v="Reducir (Mitigar)"/>
    <s v="Moderado"/>
    <s v="Si"/>
    <s v="Si"/>
    <s v="Verificar mensualmente que los expedientes activos tengan su respectiva acta de reparto. "/>
    <s v="No aplica"/>
    <s v="No aplica"/>
    <s v="No"/>
    <s v="No aplica"/>
    <s v="No aplica"/>
    <s v="No aplica"/>
    <s v="Si"/>
    <s v="No registra fecha de aprobación del Mapa de Riesgos. _x000a__x000a_Se evidencia seguimiento de la primer y segunda línea de defensa. _x000a_La acción tiene fecha de ejecución para el segundo semestre sin embargo su redacción establece que se desarrolle mensualmente por lo que se debe revisar la redacción en contraste con las fechas planteadas y las evidencias aportadas. El Control no tiene periodicidad definida. _x000a__x000a_Se recuerda a la segunda línea la importancia de diligenciar el seguimiento en el formato establecido DE- FR -002, evitando diligenciar en este &quot;Ver carpeta de SharePoint&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
  </r>
  <r>
    <x v="17"/>
    <x v="17"/>
    <s v="Posibilidad de afectación reputacional por la inobservancia de la normatividad ambiental vigente, aplicable a nivel Administrativo, debido a la falta de procedimientos que soporten la documentación del proceso de Gestión Ambiental."/>
    <s v="Si"/>
    <d v="2025-10-25T00:00:00"/>
    <d v="2025-04-29T00:00:00"/>
    <d v="2025-05-06T00:00:00"/>
    <s v="Apoyo"/>
    <s v="Moderado"/>
    <s v="Si"/>
    <s v="Semestralmente, el profesional designado del proceso de Gestión Ambiental, verifica el estado de los documentos que se encuentran en ISOLUCION asociados al proceso de Gestión Ambiental,  para actualización y creación, a través de mesa de trabajo con el coordinador del GIT Gestión administrativa, se realiza la verificación del estado de los documentos que se encuentran en ISOLUCION asociados al proceso de Gestión Ambiental._x000a_En caso de encontrar desviación, se procederá a la creación, actualización y/o eliminación de documentos._x000a_De la ejecución de los controles se genera la siguiente evidencia:_x000a_Acta de reunión mesa de trabajo (Cronograma con anexos de ejecución,  relación de documentos actualizados en ISOLUCION _x000a_"/>
    <s v="Preventivo"/>
    <s v="Si"/>
    <s v="Si"/>
    <s v="Incompleta"/>
    <s v="Reducir (Mitigar)"/>
    <s v="Moderado"/>
    <s v="Si"/>
    <s v="Si"/>
    <s v="Realizar mesa de trabajo en conjunto con el coordinador del GIT de Contratación para establecer lineamientos normativos de la Gestión Ambiental, en la minuta y que apliquen a las OPS y demás contratos que afecten el funcionamiento administrativo de la entidad."/>
    <s v="Si"/>
    <s v="Si"/>
    <s v="No"/>
    <s v="No aplica"/>
    <s v="No aplica"/>
    <s v="No aplica"/>
    <s v="Si"/>
    <s v="Se evidencia monitoreo por parte de primera y segunda línea de defensa. Se debe verificar la periodicidad vs las evidencias entregadas por la primera línea, así como la medición de indicadores ya que no se tiene detalle del porcentaje registrado en el monitoreo y las evidencias se encuentran incompletas o no corresponden a lo planteado en la matriz de riesgos. . _x000a__x000a_Se recuerda a la segunda línea la importancia de diligenciar el seguimiento en el formato establecido DE- FR -002, evitando diligenciar en este &quot;Retroalimentación&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Se recomienda registrar tanto el detalle de lo solicitado por la segunda linea como los ajustes que realizó o no el proceso. "/>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3">
  <r>
    <s v="Direccionamiento Estratégico y Aprendizaje Organizacional "/>
    <x v="0"/>
    <s v="Posibilidad de afectación reputacional, por modificación o alteración de información, debido a fallas de controles para la asignación de roles que permitan el acceso y la manipulación de documentos que se encuentran en ISOLUCION"/>
    <s v="No"/>
    <d v="2025-04-15T00:00:00"/>
    <s v="No diligenciada"/>
    <d v="2025-05-05T00:00:00"/>
    <s v="Estratégico"/>
    <s v="Alto"/>
    <s v="Si"/>
    <s v="Semestralmente, la Jefe de la Oficina Asesora de Planeación, solicitará al GIT de Tics el acompañamiento para realizar  copias de seguridad o Backus centrales de la plataforma Isolucion-.  la solicitud se realizará mediante comunicación interna al GIT: TICS el Backus de la Plataforma ISOLUCION. En caso de identificar desviaciones en la ejecución del control, notificar a la Secretaría General para que se pueda salvaguardar la información. De la ejecución de los controles se generará la siguiente evidencia: Comunicación internas, Backus o copias de seguridad realizadas. "/>
    <s v="Preventivo"/>
    <s v="Si"/>
    <s v="Si"/>
    <s v="Si"/>
    <s v="Aceptar"/>
    <s v="Moderado"/>
    <s v="No"/>
    <s v="Si"/>
    <s v="Semestralmente generar TIPS de las funciones y roles en ISOLUCION para el tratamiento de documentos "/>
    <s v="No aplica"/>
    <s v="No aplica"/>
    <s v="No"/>
    <s v="No aplica"/>
    <s v="No aplica"/>
    <s v="No aplica"/>
    <s v="Si"/>
    <s v="La redacción del riesgo no refiere afectación de “integridad”, “confidencialidad” o “disponibilidad”, como tampoco el activo afectado pues se define &quot;información&quot;, es necesario detallar el activo que se vería afectado (Por ejemplo: base de datos, documentación institucional, planes de mejora, etc). _x000a__x000a_Se evidencia seguimiento de primer y segunda línea de defensa, cuenta con evidencias de la ejecución de Controles. El plan de tratamiento está previsto para el primer semestre_x000a__x000a_Nota: la carpeta se presentó vacia, no obstante, de acuerdo con los radicados relacionados en el monitoreo de la primera línea se realizó validación en GESDOC, se requiere en los próximos monitoreos aportar la evidencia en la carpeta respectiva._x000a__x000a_No registra fecha de monitoreo de la primera línea de defensa. "/>
  </r>
  <r>
    <s v="Direccionamiento Estratégico y Aprendizaje Organizacional "/>
    <x v="0"/>
    <m/>
    <m/>
    <m/>
    <m/>
    <m/>
    <m/>
    <m/>
    <s v="Si"/>
    <s v="Cuatrimestralmente el profesional asignado por la OAP realizará verificación de los usuarios con rol de facilitadores por proceso. Así mismo semestralmente el jefe de la OAP, solicitara la confirmación de los roles asignados a los enlaces para el manejo de documentos en la plataforma ISOLUCION. _x000a_En caso de identificar desviaciones en la ejecución del control, desde la OAP, se procederá a la actualización del rol.  De la ejecución de los controles se generará la siguiente evidencia: comunicaciones internas; aplica memorando y correos electrónicos (cuando aplique) y reporte trimestral de ISOLUCION con roles asignados por usuarios._x000a_"/>
    <s v="Preventivo"/>
    <s v="No"/>
    <s v="Si"/>
    <s v="Si"/>
    <s v="Aceptar"/>
    <s v="Moderado"/>
    <s v="Si"/>
    <m/>
    <m/>
    <m/>
    <m/>
    <s v="No"/>
    <s v="No aplica"/>
    <s v="No aplica"/>
    <s v="No aplica"/>
    <s v="Si"/>
    <m/>
  </r>
  <r>
    <s v="Gestión de las Comunicaciones "/>
    <x v="1"/>
    <s v="Posibilidad de afectación reputacional y económica por falta de un repositorio de información debido a la deficiencia del almacenamiento de la información. "/>
    <s v="No"/>
    <d v="2024-12-23T00:00:00"/>
    <d v="2025-04-30T00:00:00"/>
    <d v="2025-05-05T00:00:00"/>
    <s v="Estratégico"/>
    <s v="Alto"/>
    <s v="Si"/>
    <s v="El Profesional asignado verificará el cargue de los productos audiovisuales finales en el repositorio de SharePoint, de acuerdo con las directrices del coordinador (a) se carga la información final en el repositorio de SharePoint. En caso de desviación del control se solicita a los responsables el cargue de la información de forma inmediata. De la ejecución del control se genera la siguiente evidencia: tabla de excel y correos electrónicos  (en caso de aplicar)._x000a__x000a_Frecuencial: Cuatrimestral "/>
    <s v="Preventivo"/>
    <s v="No"/>
    <s v="Si"/>
    <s v="No"/>
    <s v="Reducir (Mitigar)"/>
    <s v="Alto"/>
    <s v="Si"/>
    <s v="Si"/>
    <s v="Generar alertas tempranas sobre el cargue de la información en el SharePoint, en la cual se den recomendaciones."/>
    <s v="No aplica"/>
    <s v="No aplica"/>
    <s v="No"/>
    <s v="No aplica"/>
    <s v="No aplica"/>
    <s v="No aplica"/>
    <s v="Si"/>
    <s v="La redacción del riesgo no refiere afectación de “integridad”, “confidencialidad” o “disponibilidad”, como tampoco el activo afectado (Por ejemplo: base de datos, documentación institucional, planes de mejora, etc), hace referencia a una necesidad institucional, como lo es un repositorio de información  pero no detalla el riesgo, por ejemplo: falta de disponibilidad o pérdida de información, ni el activo afectado: ejemplo: archivo fuente, base de datos, etc. El control no tiene una periodicidad definida. _x000a__x000a_Se evidencia seguimiento y comentarios que derivan en actualización del mapa de riesgos, no obstante el reporte a la OCI no se adjuntó la versión actualizada, por lo que es importante que en futuros reportes se anexe a fin de validar los riesgos, sus controles y plan de tratamiento en su última versión, evitando realizar observaciones que ya hayan sido subsanadas. _x000a__x000a_Se evidencia seguimiento de primer y segunda línea de defensa, cuenta con evidencias de la ejecución de Controles. El plan de tratamiento está previsto para el segundo y tercer cuatrimestre.  Se requiere actualizar líder del proceso ya que refiere un exfuncionario de la entidad. "/>
  </r>
  <r>
    <s v="Altos Logros "/>
    <x v="2"/>
    <s v="Posibilidad de afectación reputacional por falta de cargue de los documentos bajo la responsabilidad de profesionales  (funcionarios y contratistas) en las plataformas tecnologicas dispuestas por la entidad para el control y salvaguarda de la Información, debido a la falta de almacenamiento de la información  de los activos de seguridad digital con nivel de criticidad alta y debilidad en la asignación de responsables para la custodia y acceso a la información correspondiente al proceso de altos logros."/>
    <s v="No"/>
    <d v="2024-11-14T00:00:00"/>
    <s v="No diligenciada"/>
    <d v="2025-05-06T00:00:00"/>
    <s v="Misional"/>
    <s v="Moderado"/>
    <s v="Si"/>
    <s v="Cada vez que se requiera, los Metodólogos y personal de apoyo psicosocial deben actualizar las bases de datos de eventos deportivos conforme a las responsabilidades de acuerdo al rol asignado en el proceso. En caso de identificar desviaciones en la ejecución del control, notificar la restricción del acceso para consulta o manipulación de la información. De la ejecución de los controles se generará la siguiente evidencia: archivo actualizado de eventos deportivos Metodologos._x000a__x000a_Frecuencia: cuatrimestral "/>
    <s v="Detectivo"/>
    <s v="No"/>
    <s v="Si"/>
    <s v="Si"/>
    <s v="Reducir (Mitigar)"/>
    <s v="Moderado"/>
    <s v="Si"/>
    <s v="Si"/>
    <s v="En presencia de perdida de información se activa la copia de respaldo para restaurar los datos perdidos de la base de datos de eventos deportivos."/>
    <s v="No aplica"/>
    <s v="No aplica"/>
    <s v="No"/>
    <s v="No aplica"/>
    <s v="No aplica"/>
    <s v="No aplica"/>
    <s v="No"/>
    <s v="La redacción del riesgo no refiere afectación de “integridad”, “confidencialidad” o “disponibilidad”, como tampoco el activo afectado (Por ejemplo: base de datos, documentación institucional, archivo de gestión), hace referencia a una necesidad institucional, como lo es un repositorio de información  pero no detalla el riesgo, por ejemplo: falta de disponibilidad o pérdida de información, ni el activo afectado: ejemplo: archivo fuente, base de datos, etc. _x000a__x000a_Se evidencia seguimiento de primer y segunda línea de defensa, cuenta con evidencias de la ejecución de Controles, no obstante la denominación de la carpeta se remitió como &quot;Acc&quot; que corresponde a &quot;Acciones&quot; conforme las instrucciones de la OAP por lo que es necesario guardar la correspondencia de los nombres a fin de evitar errores en la evaluación que realiza la segunda y tercera línea de defensa, toda vez que podría entenderse que no se entregaron evidencias de los controles, sino del Plan de Tratamiento. _x000a__x000a_No se tienen evidencias del Plan de Tratamiento toda vez que las acciones se dejaron definidas pero condicionadas a la necesidad de llegar a ser requerido. _x000a__x000a_No se cuenta con medición de indicadores, a pesar que el formato diligenciado por la primera línea señala &quot;Ver monitoreo en documento de trabajo&quot; este solo contiene la medición de indicadores del riesgo de corrupción. _x000a__x000a_De la columna &quot;Responsable&quot; el riesgo parece estar enfocado en el GIT Desarrollo Psicosocial, no obstante toda la Dirección cuenta con activos de información, por lo que es necesario un ejercicio realizado por el proceso en su conjunto en el que se identifiquen de manera completa los posibles riesgos de seguridad digital y se definan controles y plan de tratamiento que permitan su adecuada gestión. "/>
  </r>
  <r>
    <s v="Altos Logros "/>
    <x v="2"/>
    <m/>
    <m/>
    <m/>
    <m/>
    <m/>
    <m/>
    <m/>
    <s v="Si"/>
    <s v="Cada vez que se requiera, los Metodólogos  y personal de apoyo psicosocial  deben verificar que la persona solicitante de acceso a la información cumpla con los perfiles y responsabilidades para el manejo y/o gestión de la misma, mediante análisis de responsabilidades de cada usuario de la información. En caso de identificar desviaciones en la ejecución del control, notificar el rechazo del acceso para consulta o manipulación de la información. De la ejecución de los controles se generará la siguiente evidencia: listado de verificación de perfiles de usuarios de la información._x000a__x000a_Frecuencia: cuatrimestral "/>
    <s v="Preventivo"/>
    <s v="No"/>
    <s v="Si"/>
    <s v="Si"/>
    <s v="Reducir (Mitigar)"/>
    <s v="Moderado"/>
    <s v="No"/>
    <m/>
    <m/>
    <m/>
    <m/>
    <s v="No"/>
    <s v="No aplica"/>
    <s v="No aplica"/>
    <s v="No aplica"/>
    <s v="No"/>
    <m/>
  </r>
  <r>
    <s v="Altos Logros "/>
    <x v="2"/>
    <m/>
    <m/>
    <m/>
    <m/>
    <m/>
    <m/>
    <m/>
    <s v="Si"/>
    <s v="Cada vez que se requiera, los Metodólogos  y personal de apoyo psicosocial deben verificar que los servidores públicos responsables de los activos de información realicen las copias de seguridad en el lugar definido (aplicativo Share point u otro) según se estableció en la Matriz de activos de información de la Dirección. En caso de identificar desviaciones en la ejecución del control, notificar al supervisor del contrato el no cumplimiento en la ejecución del control. De la ejecución de los controles se generará la siguiente evidencia: Carpeta Digital SharePoint con copias de respaldo._x000a__x000a_Frecuencia: cuatrimestral "/>
    <s v="Preventivo"/>
    <s v="No"/>
    <s v="Si"/>
    <s v="Si"/>
    <s v="Reducir (Mitigar)"/>
    <s v="Moderado"/>
    <s v="Si"/>
    <m/>
    <m/>
    <m/>
    <m/>
    <s v="No"/>
    <s v="No aplica"/>
    <s v="No aplica"/>
    <s v="No aplica"/>
    <s v="No"/>
    <m/>
  </r>
  <r>
    <s v="Inspección Vigilancia y Control "/>
    <x v="3"/>
    <s v="Posibilidad de afectación reputacional por falta de protección en el manejo de información sensible, de todos los tramites y radicados que se encuentran disponible para consulta de cualquier colaborador del Ministerio del Deporte en el sistema de gestión documental GESDOC, debido a Sistemas de información desactualizado  y  sin controles de restricción de acuerdo a los perfiles"/>
    <s v="No"/>
    <d v="2024-11-20T00:00:00"/>
    <s v="No diligencia"/>
    <d v="2025-05-06T00:00:00"/>
    <s v="Misional"/>
    <s v="Moderado"/>
    <s v="Si"/>
    <s v="Mensualmente el gestor documental, realizar control en el acceso a la información que reposa en el SharePoint, basado en roles asignados. Los permisos de cada usuario se asignan de acuerdo con su perfil y rol por cada Grupo Interno de Trabajo, asegurando que los usuarios solo puedan acceder a la información relevante para su trabajo, evitando accesos no autorizados a información que no les corresponda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
    <s v="Preventivo"/>
    <s v="No"/>
    <s v="Si"/>
    <s v="Si"/>
    <s v="Aceptar"/>
    <s v="Moderado"/>
    <s v="No"/>
    <s v="Si"/>
    <s v="Mensual realizar revisión del contenido de las bases de datos, para verificar la actualización de la información "/>
    <s v="No"/>
    <s v="No"/>
    <s v="No diligenció la casilla"/>
    <s v="No diligenció la casilla"/>
    <s v="No diligenció la casilla"/>
    <s v="No diligenció la casilla"/>
    <s v="No"/>
    <s v="Se recuerda a la segunda línea la importancia de diligenciar el seguimiento en el formato establecido DE- FR -002, evitando diligenciar en este &quot;Como resultado de la revisión se reportó al proceso la respectiva retroalimentación para subsanar y mejorar el seguimiento. Ver carpeta de SharePoint RETROALIMENTACION POR PROCESOS  la retroalimentación al proceso IVC. Recomendaciones: Realizar revisión integral de las observaciones realizadas&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_x000a__x000a_La redacción del riesgo no refiere afectación de “integridad”, “confidencialidad” o “disponibilidad”, como tampoco el activo afectado (Por ejemplo: base de datos, documentación institucional, archivo de gestión), hace referencia a una necesidad institucional, como lo es un repositorio de información  pero no detalla el riesgo, por ejemplo: falta de disponibilidad o pérdida de información, ni el activo afectado: ejemplo: archivo fuente, base de datos, etc. _x000a__x000a_No se evidencia seguimiento de la primera línea de defensa, quien no anexó evidencias de los controles, plan de tratamiento e indicadores, como tampoco diligenció el formato DE-FR-002"/>
  </r>
  <r>
    <s v="Inspección Vigilancia y Control "/>
    <x v="3"/>
    <m/>
    <m/>
    <m/>
    <m/>
    <m/>
    <m/>
    <m/>
    <s v="Si"/>
    <s v="Cada vez que se requiera, los profesionales de cada GIT se encargan de actualizar y/o alimentar las bases de datos según su competencia y autorización para modificar el contenido en SharePoint. Esta acción se realiza cuando se recibe nueva información sobre los procedimientos de la Dirección. En caso de identificarse una desviación en el control, el coordinador deberá solicitar la actualización de la información. La evidencia de la ejecución del control se respaldará con las bases de datos actualizadas y, correos electrónicos relacionados (cuando aplique)."/>
    <s v="Preventivo"/>
    <s v="No"/>
    <s v="Si"/>
    <s v="Si"/>
    <s v="Aceptar"/>
    <s v="Moderado"/>
    <s v="No"/>
    <s v="Si"/>
    <s v="Solictar al GIT; TIC/GIT:Gestión Administrativa, controles para restringir el acceso a información confidencial de procesos de la Dirección de Inspección, Vigilancia y Control  "/>
    <s v="No"/>
    <s v="No"/>
    <s v="No diligenció la casilla"/>
    <s v="No diligenció la casilla"/>
    <s v="No diligenció la casilla"/>
    <s v="No diligenció la casilla"/>
    <s v="No"/>
    <m/>
  </r>
  <r>
    <s v="Fomento al Desarrollo Humano y Social  "/>
    <x v="4"/>
    <s v="Posibilidad reputacional por la pérdida o modificacion de la información contenida en las bases de datos  relacionados con el proceso, afectando la integridad d ela información debido a la falta de seguimiento a la informacion producida por la Direccion de Fomento y Desarrollo por parte de funcionarios y contratistas"/>
    <s v="No"/>
    <d v="2024-11-20T00:00:00"/>
    <d v="2025-04-30T00:00:00"/>
    <s v="No diligencia"/>
    <s v="Misional"/>
    <s v="Moderado"/>
    <s v="Si"/>
    <s v="Cada vez que se requiera, el y/o los supervisores de los GIT de la Dirección de Fomento y Desarrollo (Actividad Fìsica, Recreaciòn, Deporte Escolar, Deporte Social Comunitario), verifica que la información generada de los contratos, convenios y/o contratos interadministrativos,  sean cargadas en las carpetas habilitada en el sharePoint. Solicita el cargue de las evidencias en cada una de las carpetas correpondientes para generar el cumplimiento de los contratistas. En caso de identificar desviación del control, el supervisor mediante correo electronico solicita el cargue el cargue de la información. De la ejecución del control se genera la siguiente evidencia: _x000a_1- pantallazos del sharepoint_x000a_2- correos electronicos (cuando aplique) _x000a__x000a_Frecuencia: Cuatrimestral "/>
    <s v="Preventivo"/>
    <s v="No"/>
    <s v="Si"/>
    <s v="Si"/>
    <s v="Aceptar"/>
    <s v="Moderado"/>
    <s v="No"/>
    <s v="Si"/>
    <s v="Generar un backup de la información producida en el periodo de ejecución del contrato de prestación de servicios y entregado al supervisor. "/>
    <s v="No"/>
    <s v="No"/>
    <s v="No"/>
    <s v="No aplica"/>
    <s v="No aplica"/>
    <s v="No aplica"/>
    <s v="No"/>
    <s v="La redacción del riesgo no refiere afectación de “integridad”, “confidencialidad” o “disponibilidad”, como tampoco el activo afectado (Por ejemplo: base de datos, documentación institucional, archivo de gestión), ni el activo afectado: ejemplo: archivo fuente, base de datos, etc. _x000a__x000a_No se evidencia ejecución del plan de tratamiento ni de los controles, de los cuales tampoco se aportó evidencias. Aunque se diligenció el archivo de indicadores no cuenta con medición cuantitativa. _x000a__x000a_No se tiene fecha de seguimiento de la segunda línea. Además, se recuerda a la segunda línea la importancia de diligenciar el seguimiento en el formato establecido DE- FR -002, evitando diligenciar en este &quot;Ver carpeta de SharePoint&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
  </r>
  <r>
    <s v="Apoyo a la Infraestructura Técnica y Científica "/>
    <x v="5"/>
    <s v="Posibilidad de afectación reputacional por falta de organizacion de la informacion que se recibe de los entes territoriales para la viabilizacion de los proyectos, debido a deficiencia de  controles para asegurar la integridad de la informacion en los puntos de uso definidos por el proceso"/>
    <s v="No"/>
    <d v="2024-10-30T00:00:00"/>
    <d v="2025-04-30T00:00:00"/>
    <d v="2025-05-06T00:00:00"/>
    <s v="Misional"/>
    <s v="Alto"/>
    <s v="Si"/>
    <s v="De manera mensual, el profesional designado como líder de región verifica el cargue de la información en el punto de uso definido (SharePoint) por parte de los integrantes del equipo de trabajo responsables de atender a los entes territoriales, asegurando la integridad de la información._x000a_Cada líder regional, una vez que los entes territoriales solicitan la viabilidad de los proyectos, realiza la asignación del profesional responsable de cada proyecto y se asegura de la creación de la carpeta correspondiente en el lugar designado para tal fin. En caso de identificar desviaciones en la ejecución del control, solicitará al profesional designado como líder de región que realice el cargue de la información._x000a_Como evidencia de la ejecución del control, se generará la siguiente evidencia:_x000a_1._x0009_Registro en Excel de los proyectos asignados._x000a_2._x0009_Verificación del cargue de la información (pantallazo, correos electrónicos)."/>
    <s v="Preventivo"/>
    <s v="Si"/>
    <s v="Si"/>
    <s v="Si"/>
    <s v="Aceptar"/>
    <s v="Alto"/>
    <s v="Si"/>
    <s v="Si"/>
    <s v="1. Solicitud de reportes mensuales del estado de los proyectos"/>
    <s v="No aplica"/>
    <s v="No aplica"/>
    <s v="No"/>
    <s v="No aplica"/>
    <s v="No aplica"/>
    <s v="No aplica"/>
    <s v="Si"/>
    <s v="La redacción del riesgo no refiere afectación de “integridad”, “confidencialidad” o “disponibilidad”, como tampoco el activo afectado (Por ejemplo: base de datos, documentación institucional, archivo de gestión), hace referencia a una necesidad institucional, como lo es un repositorio de información  pero no detalla el riesgo, por ejemplo: falta de disponibilidad o pérdida de información, ni el activo afectado: ejemplo: archivo fuente, base de datos, etc. _x000a__x000a_Se evidencia seguimiento de primer y segunda línea de defensa, se aportaron evidencias de ejecución del control, no obstante se requiere fortalecer que las mismas sean completas conforme lo planteado en el control para poder establecer su cumplimiento. No se cuenta con evidencias del plan de tratamiento toda vez que tiene fecha de inicio en octubre, se recomienda verificar que en el plazo estimado sea posible su desarrollo. _x000a__x000a_Se reportó medición de indicadores, no obstante, estos carecen de evidencias. "/>
  </r>
  <r>
    <s v="Apoyo a la Infraestructura Técnica y Científica "/>
    <x v="5"/>
    <m/>
    <m/>
    <m/>
    <m/>
    <m/>
    <m/>
    <m/>
    <m/>
    <m/>
    <m/>
    <m/>
    <m/>
    <m/>
    <m/>
    <m/>
    <m/>
    <s v="Si"/>
    <s v="2. Solicitar a los profesioanles de apoyo la notificacion de los avances en el cargue de la informacion de acuerdo al avance de cada proyecto"/>
    <s v="No aplica"/>
    <s v="No aplica"/>
    <s v="No"/>
    <s v="No aplica"/>
    <s v="No aplica"/>
    <s v="No aplica"/>
    <s v="Si"/>
    <m/>
  </r>
  <r>
    <s v="Servicio Integral al Ciudadano "/>
    <x v="6"/>
    <s v="Posibilidad de afectación reputacional por pérdida de la integridad de la información, debido a falta de autocontrol para el cargue y actualización en el punto de uso (Sharepoint) dispuesto por el proceso "/>
    <s v="No"/>
    <d v="2025-01-01T00:00:00"/>
    <d v="2025-04-22T00:00:00"/>
    <d v="2025-05-01T00:00:00"/>
    <s v="Apoyo"/>
    <s v="Moderado"/>
    <s v="Si"/>
    <s v="Semestralmente (la) Coordinador(a) del GIT de Servicio Integral al Ciudadano verifica aleatoriamente  el uso acceso y edición (alimentación) de carpetas del Sharepoint de acuerdo con las temáticas asignadas a los integrantes del grupo.   En caso de desviación se solicitará a los responsables que se cargue la información faltante. Como evidencia se generará comunicación al responsable  donde se indique que la  carpetas de sharepoint se encuentra actualizada o se requiere actualizar"/>
    <s v="Preventivo"/>
    <s v="No"/>
    <s v="Si"/>
    <s v="Si"/>
    <s v="Aceptar"/>
    <s v="Moderado"/>
    <s v="No aplica"/>
    <s v="Si"/>
    <s v="Realizar mesa de trabajo semestral para socializar y retroalimentar lineamiento interno de cargue de archivos en Sharepoint"/>
    <s v="No aplica"/>
    <s v="No aplica"/>
    <s v="No"/>
    <s v="No aplica"/>
    <s v="No aplica"/>
    <s v="No aplica"/>
    <s v="Si"/>
    <s v="Tanto el control como el plan de tratamiento son de ejecución semestra, no obstante se evidencia seguimiento para el logro de su cumplimiento por parte de la primera y segunda línea. Se requiere fortalecer la identificación del riesgo ya que si bien contempla pérdida de integridad no detalla de qué &quot;Información&quot; debe recordarse que se debe asociar a activos identificados, así como que las amenazas o vulnerabilidades deben considerar las tablas: Tabla 5. Tabla de amenazas comunes, Tabla 6. Tabla de amenazas dirigida por el hombre y Tabla 7. Tabla de vulnerabilidades comunes de la Guía del DAFP. A su vez, los controles deben considerar lo dispuesto en el listado del documento maestro del modelo de seguridad y privacidad de la información (MSPI)."/>
  </r>
  <r>
    <s v="Gestión de TIC'S "/>
    <x v="7"/>
    <s v="Posibilidad de afectación reputacional de la entidad por uso de aplicaciones no autorizadas para manejar y compartir información de la entidad, falta de buenas prácticas en seguridad de la información, falta de criterios de clasificación para la información pública, sensible y/o reservada y personal insuficiente para monitorear el acceso a servidores y bases de datos debido a aplicaciones que no incluyen mecanismos de resguardo de datos confidenciales, personal insuficiente para seguridad informática en el GIT TIC's y déficit y asignación tardía del rubro presupuestal para el GIT TIC's."/>
    <s v="No"/>
    <d v="2024-10-25T00:00:00"/>
    <d v="2025-04-25T00:00:00"/>
    <d v="2025-05-05T00:00:00"/>
    <s v="Apoyo"/>
    <s v="Alto"/>
    <s v="Si"/>
    <s v="Cada vez que se requiera, el líder de ciberseguridad del GIT TIC's  debe verificar que los aplicativos utilizados por Mindeporte cumplan con los estándares de seguridad de la información  , y solicitar el bloqueo de aplicativos inseguros no autorizados.  En caso de desviación en la ejecución del control, ordenará efectuar escaneo manual de vulnerabilidades de los equipos o sistemas afectados. De la ejecución de los controles se generará la siguiente evidencia: Formato GT-FR-016-Bitácora de Incidentes de Seguridad de la Información y reportes de actividades de la plataforma de ciberseguridad de la entidad, guardados en la carpeta de ejecución compartida en Sharepoint."/>
    <s v="Preventivo"/>
    <s v="Si"/>
    <s v="Si"/>
    <s v="Si"/>
    <s v="Aceptar"/>
    <s v="Moderado"/>
    <s v="Incompleta"/>
    <s v="Si"/>
    <s v="Realizar un plan de trabajo para definir los temas de las capacitaciones,  sensibilizaciones y plan de apropiación de la Politica de Seguridad Digital a realizar en la vigencia por parte del GIT TICs."/>
    <s v="No"/>
    <s v="No"/>
    <s v="No"/>
    <s v="No aplica"/>
    <s v="No aplica"/>
    <s v="No aplica"/>
    <s v="Si"/>
    <s v="La redacción del riesgo no refiere afectación de “integridad”, “confidencialidad” o “disponibilidad”, como tampoco el activo afectado, hace referencia a una necesidades administartivas y de gestión institucionales tales como personal, por lo que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 para considerar afectaciones en activos tales como: Aplicaciones institucionales, Servicios web, Redes, Información física o digital, Tecnologías de información TI y Tecnologías de operación TO, que utiliza la organización para funcionar en el entorno digital, los cuales, en su mayoría no están siendo enunciados.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_x000a__x000a_Aunque el proceso aporta evidencias en la carpeta, estas no son correspondientes con las planteadas en los controles, si bien pretenden dar cuenta de puesta en marcha del mismo, se requiere que la evidencia aportada corresponda con la planteada en el control para validar su ejecución. _x000a__x000a_No se evidencian soportes de ejecución del plan de tratamiento ya que quedó sujeto a la necesidad de su aplicación, además los controles son similares a los planteados para los tres riesgos de seguridad de la información de manera que debe evaluarse causas inmediata y raíz repetidas en el proceso de identificación, así como cuales de ellas son de riesgo de gestión y cuales de seguridad de la información, cuales controles atacan cada riesgo. "/>
  </r>
  <r>
    <s v="Gestión de TIC'S "/>
    <x v="7"/>
    <m/>
    <m/>
    <m/>
    <m/>
    <m/>
    <m/>
    <m/>
    <s v="Si"/>
    <s v="Cada vez que se requiera, el Coordinador del GIT TIC's  debe validar las cargas de trabajo del área de TIC's para determinar las necesidades de personal de planta o contratistas; , en el marco del ejercicio de análisis de cargas para la reestructuración del Ministerio se determinan los perfiles y cantidad de colaboradores requeridos para el cumplimiento de las funciones del GIT TIC's.  En caso de desviación en la ejecución del control, se realizará ajuste al estudio de cargas realizado.  Evidencias: Matriz de propuesta de estudio de cargas de trabajo del GIT TIC's; correos y memorandos (cuando aplique)."/>
    <s v="Preventivo"/>
    <s v="Si"/>
    <s v="Si"/>
    <s v="Si"/>
    <s v="Aceptar"/>
    <s v="Moderado"/>
    <s v="Incompleta"/>
    <s v="Si"/>
    <s v="Revisar y actualizar los planes de contingencia, recuperación y tratamiento de riesgos de ciberseguridad en el micrositio de Intranet de seguridad de la información"/>
    <s v="No"/>
    <s v="Incompleta"/>
    <s v="No"/>
    <s v="No aplica"/>
    <s v="No aplica"/>
    <s v="No aplica"/>
    <s v="Si"/>
    <m/>
  </r>
  <r>
    <s v="Gestión de TIC'S "/>
    <x v="7"/>
    <m/>
    <m/>
    <m/>
    <m/>
    <m/>
    <m/>
    <m/>
    <s v="Si"/>
    <s v="Anualmente, el Coordinador del GIT TIC's  debe elaborar el anteproyecto de inversión de las necesidades tecnológicas para el periodo 2024-2027 y el presupuesto del PETI del GIT TIC's; , de acuerdo con las necesidades del área y de las dependencias, con los lineamientos de MinTIC en cuanto a proyectos de Transformación Digital y con los resultados del FURAG.  En caso de desviación en la ejecución del control, se realizan ajustes mensuales al proyecto de presupuesto.  Evidencias: Anteproyecto de presupuesto validado por la OAP."/>
    <s v="Preventivo"/>
    <s v="Si"/>
    <s v="Si"/>
    <s v="Si"/>
    <s v="Aceptar"/>
    <s v="Moderado"/>
    <s v="No"/>
    <s v="Si"/>
    <s v="socializar el mecanismo de etiquetado de datos confidenciales para los aplicativos institucionales que manejen información sensible, clasificada y/o reservada según se define en la Ley 1712 de 2014"/>
    <s v="No"/>
    <s v="No aplica"/>
    <s v="No"/>
    <s v="No aplica"/>
    <s v="No aplica"/>
    <s v="No aplica"/>
    <s v="Si"/>
    <m/>
  </r>
  <r>
    <s v="Gestión de TIC'S "/>
    <x v="7"/>
    <s v="Posibilidad de afectación reputacional de la entidad por falta de repuestos o de renovación de los equipos de almacenamiento de datos, insuficiente energía de suplencia para preservar la integridad de datos de los dispositivos de almacenamiento, falta de equipos y medios para generar copias de respaldo diarias de archivos y servidores y personal insuficiente para monitorear el acceso a servidores y bases de datos debido a falta de aprobación de gastos e inversiones en tecnología necesarias para el funcionamiento del Ministerio, obsolescencia tecnológica y fin del soporte técnico para los equipos de almacenamiento de datos del Centro de Cómputo, personal insuficiente para seguridad informática en el GIT TIC's y déficit y asignación tardía del rubro presupuestal para el GIT TIC's."/>
    <s v="No"/>
    <d v="2024-10-25T00:00:00"/>
    <d v="2025-04-25T00:00:00"/>
    <d v="2025-05-05T00:00:00"/>
    <s v="Apoyo"/>
    <s v="Alto"/>
    <s v="Si"/>
    <s v="Semestralmente, el Coordinador del GIT TIC's  debe verificar el inventario de equipos del centro de cómputo y su depreciación , y determinar a través del registro en el sistema de inventario de la entidad en coordinación con el área de Almacén la necesidad de reemplazo tecnológico.  En caso de desviación en la ejecución del control, se consultará la bitácora: GT-FR-011 Bitácora Registro de Servidores, formatos guardados en la carpeta de ejecución compartida en Sharepoint.  Evidencias: Reporte del área de Almacén, Bitácora de Servidores (cuando aplique)."/>
    <s v="Detectivo"/>
    <s v="Si"/>
    <s v="Si"/>
    <s v="Si"/>
    <s v="Aceptar"/>
    <s v="Moderado"/>
    <s v="Incompleta"/>
    <s v="Si"/>
    <s v="Documentar la Bitácora de Incidentes de Seguridad que hace parte de la documentación del Sistema Integrado de Gestión."/>
    <s v="Si"/>
    <s v="Si"/>
    <s v="No"/>
    <s v="No aplica"/>
    <s v="No aplica"/>
    <s v="No aplica"/>
    <s v="Si"/>
    <s v="La redacción del riesgo no refiere afectación de “integridad”, “confidencialidad” o “disponibilidad”, como tampoco el activo afectado, hace referencia a una necesidades administartivas y de gestión institucionales tales como personal, por lo que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 para considerar afectaciones en activos tales como: Aplicaciones institucionales, Servicios web, Redes, Información física o digital, Tecnologías de información TI y Tecnologías de operación TO, que utiliza la organización para funcionar en el entorno digital, los cuales, en su mayoría no están siendo enunciados.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_x000a__x000a_Aunque el proceso aporta evidencias en la carpeta, estas no son correspondientes con las planteadas en los controles, si bien pretenden dar cuenta de puesta en marcha del mismo, se requiere que la evidencia aportada corresponda con la planteada en el control para validar su ejecución. _x000a__x000a_No se evidencian soportes de ejecución del plan de tratamiento ya que quedó sujeto a la necesidad de su aplicación, además los controles son similares a los planteados para los tres riesgos de seguridad de la información de manera que debe evaluarse causas inmediata y raíz repetidas en el proceso de identificación, así como cuales de ellas son de riesgo de gestión y cuales de seguridad de la información, cuales controles atacan cada riesgo. "/>
  </r>
  <r>
    <s v="Gestión de TIC'S "/>
    <x v="7"/>
    <m/>
    <m/>
    <m/>
    <m/>
    <m/>
    <m/>
    <m/>
    <s v="Si"/>
    <s v="Cada vez que se requiera, el Coordinador del GIT TIC's  debe validar las cargas de trabajo del área de TIC's para determinar las necesidades de personal de planta o contratistas; , en el marco del ejercicio de análisis de cargas para la reestructuración del Ministerio se determinan los perfiles y cantidad de colaboradores requeridos para el cumplimiento de las funciones del GIT TIC's.  En caso de desviación en la ejecución del control, se realizará ajuste al estudio de cargas realizado.  Evidencias: Matriz de propuesta de estudio de cargas de trabajo del GIT TIC's; correos y memorandos (cuando aplique)."/>
    <s v="Preventivo"/>
    <s v="No"/>
    <s v="Si"/>
    <s v="Si"/>
    <s v="Aceptar"/>
    <s v="Moderado"/>
    <s v="Incompleta"/>
    <s v="Si"/>
    <s v="Remitir informe de declaratoria de contingencia a nivel institucional para determinar la continuidad del negocio por las dependencias (cuando aplique)."/>
    <s v="No aplica"/>
    <s v="No aplica"/>
    <s v="No"/>
    <s v="No aplica"/>
    <s v="No aplica"/>
    <s v="No aplica"/>
    <s v="Si"/>
    <m/>
  </r>
  <r>
    <s v="Gestión de TIC'S "/>
    <x v="7"/>
    <m/>
    <m/>
    <m/>
    <m/>
    <m/>
    <m/>
    <m/>
    <s v="Si"/>
    <s v="Anualmente, el Coordinador del GIT TIC's  debe elaborar el anteproyecto de inversión de las necesidades tecnológicas para el periodo 2024-2027 y el presupuesto del PETI del GIT TIC's; , de acuerdo con las necesidades del área y de las dependencias, con los lineamientos de MinTIC en cuanto a proyectos de Transformación Digital y con los resultados del FURAG.  En caso de desviación en la ejecución del control, se realizan ajustes mensuales al proyecto de presupuesto.  Evidencias: Anteproyecto de presupuesto validado por la OAP."/>
    <s v="Preventivo"/>
    <s v="Si"/>
    <s v="Si"/>
    <s v="Si"/>
    <s v="Aceptar"/>
    <s v="Moderado"/>
    <s v="No"/>
    <m/>
    <m/>
    <m/>
    <m/>
    <s v="No"/>
    <s v="No aplica"/>
    <s v="No aplica"/>
    <s v="No aplica"/>
    <s v="Si"/>
    <m/>
  </r>
  <r>
    <s v="Gestión de TIC'S "/>
    <x v="7"/>
    <s v="Posibilidad de afectación económica y reputacional de la entidad por falta de sensibilización de los usuarios internos en políticas de seguridad y buenas prácticas para prevenir la sustracción de contraseñas, personal insuficiente para monitorear el acceso no autorizado a servidores y bases de datos y para realizar el parchado y mitigación de vulnerabilidades y demora en asignación presupuestal al GIT TIC's para implementar los planes de contingencia y recuperación ante desastres establecidos en los planes de seguridad digital debido a falta de aprobación de gastos e inversiones en tecnología necesarias para el funcionamiento del Ministerio, personal insuficiente para implementar y garantizar la seguridad informática a cargo del GIT TIC's y déficit y asignación tardía del rubro presupuestal para el GIT TIC's."/>
    <s v="No"/>
    <d v="2024-10-25T00:00:00"/>
    <d v="2025-04-25T00:00:00"/>
    <d v="2025-05-05T00:00:00"/>
    <s v="Apoyo"/>
    <s v="Alto"/>
    <s v="Si"/>
    <s v="Cada vez que se requiera, el Coordinador del GIT TIC's  debe validar las cargas de trabajo del área de TIC's para determinar las necesidades de personal de planta o contratistas; , en el marco del ejercicio de análisis de cargas para la reestructuración del Ministerio se determinan los perfiles y cantidad de colaboradores requeridos para el cumplimiento de las funciones del GIT TIC's.  En caso de desviación en la ejecución del control, se realizará ajuste al estudio de cargas realizado.  Evidencias: Matriz de propuesta de estudio de cargas de trabajo del GIT TIC's; correos y memorandos (cuando aplique)."/>
    <s v="Preventivo"/>
    <s v="No"/>
    <s v="Si"/>
    <s v="Si"/>
    <s v="Aceptar"/>
    <s v="Alto"/>
    <s v="Incompleta"/>
    <s v="Si"/>
    <s v="Actualizar y publicar los planes y la política de seguridad de la información de Mindeporte mantenidos en el micrositio de seguridad de la información en la Intranet Institucional"/>
    <s v="No"/>
    <s v="No"/>
    <s v="No"/>
    <s v="No aplica"/>
    <s v="No aplica"/>
    <s v="No aplica"/>
    <s v="Si"/>
    <s v="La redacción del riesgo no refiere afectación de “integridad”, “confidencialidad” o “disponibilidad”, como tampoco el activo afectado, hace referencia a una necesidades administartivas y de gestión institucionales tales como personal, por lo que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 para considerar afectaciones en activos tales como: Aplicaciones institucionales, Servicios web, Redes, Información física o digital, Tecnologías de información TI y Tecnologías de operación TO, que utiliza la organización para funcionar en el entorno digital, los cuales, en su mayoría no están siendo enunciados.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_x000a__x000a_Aunque el proceso aporta evidencias en la carpeta, estas no son correspondientes con las planteadas en los controles, si bien pretenden dar cuenta de puesta en marcha del mismo, se requiere que la evidencia aportada corresponda con la planteada en el control para validar su ejecución. _x000a__x000a_No se evidencian soportes de ejecución del plan de tratamiento ya que quedó sujeto a la necesidad de su aplicación, además los controles son similares a los planteados para los tres riesgos de seguridad de la información de manera que debe evaluarse causas inmediata y raíz repetidas en el proceso de identificación, así como cuales de ellas son de riesgo de gestión y cuales de seguridad de la información, cuales controles atacan cada riesgo. "/>
  </r>
  <r>
    <s v="Gestión de TIC'S "/>
    <x v="7"/>
    <m/>
    <m/>
    <m/>
    <m/>
    <m/>
    <m/>
    <m/>
    <s v="Si"/>
    <s v="Anualmente, el Coordinador del GIT TIC's  debe elaborar el anteproyecto de inversión de las necesidades tecnológicas para el periodo 2024-2027 y el presupuesto del PETI del GIT TIC's; , de acuerdo con las necesidades del área y de las dependencias, con los lineamientos de MinTIC en cuanto a proyectos de Transformación Digital y con los resultados del FURAG.  En caso de desviación en la ejecución del control, se realizan ajustes mensuales al proyecto de presupuesto.  Evidencias: Anteproyecto de presupuesto validado por la OAP."/>
    <s v="Preventivo"/>
    <s v="Si"/>
    <s v="Si"/>
    <s v="Si"/>
    <s v="Aceptar"/>
    <s v="Alto"/>
    <s v="Incompleta"/>
    <m/>
    <m/>
    <m/>
    <m/>
    <s v="No"/>
    <s v="No aplica"/>
    <s v="No aplica"/>
    <s v="No aplica"/>
    <s v="Si"/>
    <m/>
  </r>
  <r>
    <s v="Gestión del Talento Humano "/>
    <x v="8"/>
    <s v="Posibilidad de afectación reputacional por perdida de información o eliminación indebida de documentos de las Historias Laborales debido a la Inexistencia  de lineamientos internos frente a seguimiento y custodia de las dichos documentos."/>
    <s v="No"/>
    <d v="2024-12-17T00:00:00"/>
    <d v="2025-04-28T00:00:00"/>
    <d v="2025-05-06T00:00:00"/>
    <s v="Apoyo"/>
    <s v="Moderado"/>
    <s v="Si"/>
    <s v="El Profesional designado por el Coordinador de GIT Talento Humano debe validar mensualmente,  los expedientes y/o historias laborales de los funcionarios activos del Ministerio del Deporte, dejando evidencia en el Formato Unico de Inventario Documental (FUID) y en caso de perdida de la Historia Laboral  se le dara a conocer al Coordinador del GIT Talento Humano la situación y se procedera a realizar la respectiva denuncia ante el ente de control. "/>
    <s v="Preventivo"/>
    <s v="No"/>
    <s v="Si"/>
    <s v="No"/>
    <s v="Aceptar"/>
    <s v="Moderado"/>
    <s v="Si"/>
    <s v="Si"/>
    <s v="Realizar  seguimiento de la verificación delos expedinetes de las hojas de vidade los funcionarios activos del Ministerio del Deporte"/>
    <s v="Si"/>
    <s v="Incompleta"/>
    <s v="No"/>
    <s v="No aplica"/>
    <s v="No aplica"/>
    <s v="No aplica"/>
    <s v="No"/>
    <s v="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_x000a__x000a_El soporte de ejecución del plan de tratamiento no corresponde al previsto y no se realizó reporte de indicadores. "/>
  </r>
  <r>
    <s v="Gestión Documental "/>
    <x v="9"/>
    <s v="Posibilidad de afectación reputacional por Fallas en la implementación del sistema integrado de conservación - SIC _x000a_ (componente de preservación digital a largo plazo en aplicación de la TRD ), falencias en la actualización de información para la contrucción del FUID y expedientes incompletos; Insuficiencia de controles y mecanismos para verificar el cumplimiento del componente de preservación digital a largo plazo del SIC, perdida de información, alteración de la información pública, pérdida de credibilidad, confianza y seguridad de la información y falta de organzanización e inadecuada clasificación de la información"/>
    <s v="No"/>
    <d v="2024-12-19T00:00:00"/>
    <s v="No diligencia"/>
    <d v="2025-05-06T00:00:00"/>
    <s v="Apoyo"/>
    <s v="Moderado"/>
    <s v="Si"/>
    <s v="Cada vez que se requiera, el profesional en gestión documental, debe  hacer seguimiento al cronograma establecido en las mesas de trabajo con el grupo interdisiciplinario. En caso  de identificar desviaciones del control, se informara mediante memorando dirigido a TIC cuando haya lugar para ello. De la ejecución de los controles se generará la siguiente evidencia: actas de reunión y memorando "/>
    <s v="Preventivo"/>
    <s v="Si"/>
    <s v="Si"/>
    <s v="Si"/>
    <s v="Reducir (Mitigar)"/>
    <s v="Moderado"/>
    <s v="Si"/>
    <s v="Si"/>
    <s v="Realizar mesas de trabajo  en articulación con TIC para la ejecución del cronograma del  Sistema Integrado de Conservación - Plan de Preservación Digital a Largo plazo para implementación de  las estrategias"/>
    <s v="Si"/>
    <s v="Si"/>
    <s v="No diligenció la casilla"/>
    <s v="No diligenció la casilla"/>
    <s v="No diligenció la casilla"/>
    <s v="No diligenció la casilla"/>
    <s v="No"/>
    <s v="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El proceso no realizó seguimiento a la materialización del riesgo, toda vez que no diligenció esta sección de información en el formato, así como tampoco registró la fecha del monitoreo a su cargo. _x000a__x000a_No se cuenta con medición de indicadores en el formato establecido, ni con evidencias de estos._x000a__x000a_Se evidencia seguimiento de la segunda línea de defensa en la que entre otras exhorta al proceso a reportar de manera oportuna y completa el monitoreo a su cargo. "/>
  </r>
  <r>
    <s v="Gestión Documental "/>
    <x v="9"/>
    <m/>
    <m/>
    <m/>
    <m/>
    <m/>
    <m/>
    <m/>
    <s v="Si"/>
    <s v="El Profesional de gestión documental cuando se requiera, valida  la integridad de los expedientes producidos mensualmente. A través de plataforma GESDOC aplicada la TRD. En caso de identificar desviaciones en la ejecución de control, se debe actualizar el inventario documental actualizado. De la ejecución del control se generar el inventario documental FUID. _x000a__x000a__x000a__x000a__x000a_"/>
    <s v="Preventivo"/>
    <s v="Si"/>
    <s v="Si"/>
    <s v="Si"/>
    <s v="Reducir (Mitigar)"/>
    <s v="Moderado"/>
    <s v="No"/>
    <s v="Si"/>
    <s v="_x000a_Generar mensualmente el cargue de las documentos remitidos por almacen para captura de la información en GESDOC_x000a__x000a__x000a_Solicitar al GIT TIC´s confirme la realizacion de copias de seguridad de la informacion contenida en el aplicativo de Gestión Documental"/>
    <s v="No"/>
    <s v="No"/>
    <s v="No diligenció la casilla"/>
    <s v="No diligenció la casilla"/>
    <s v="No diligenció la casilla"/>
    <s v="No diligenció la casilla"/>
    <s v="No"/>
    <m/>
  </r>
  <r>
    <s v="Gestión Documental "/>
    <x v="9"/>
    <m/>
    <m/>
    <m/>
    <m/>
    <m/>
    <m/>
    <m/>
    <s v="Si"/>
    <s v="El Profesional de gestión documental de manera semestral; genera el reporte de consecutivo de comunicaciones oficiales EE; IE;ER  por cada una de las dependencias ; de acuerdo a la radicaciones que se genera en la entidad se descargará el consolidado del consecutivo de comucaciones por cada una de las dependencias y se resguardará  la información como copia de seguridad en el SHarepoint de Administrativa y en el aplicativo de Gestión Documental  , en caso de identificar desviasiones del control se solicitará a TIC permisos de acceso para el decargue de la totalidad de la información . . De la ejcución de los controles se generan las siguientes evidencias:  Correo Electronico y Consolidado de comunicaciones oficiales IE, ER, EE  y pantallazo de  Cargue"/>
    <s v="Preventivo"/>
    <s v="Si"/>
    <s v="Si"/>
    <s v="Si"/>
    <s v="Reducir (Mitigar)"/>
    <s v="Moderado"/>
    <s v="No aplica"/>
    <s v="Si"/>
    <s v="Generar alertas preventivas mediante correo electrónico, dirgido a  Ministro(a) , Directores, jefes y  coordinadores  sobre el estado del tramite de las comunicaciones. "/>
    <s v="Si"/>
    <s v="Si"/>
    <s v="No diligenció la casilla"/>
    <s v="No diligenció la casilla"/>
    <s v="No diligenció la casilla"/>
    <s v="No diligenció la casilla"/>
    <s v="No"/>
    <m/>
  </r>
  <r>
    <s v="Adquisición de Bienes y Servicios "/>
    <x v="10"/>
    <s v="Posibilidad de afectación reputacional por  demoras en los procesos, sanciones e incumplimientos normativos debido a la pérdida de documentos producidos al interior del proceso"/>
    <s v="No"/>
    <d v="2024-12-16T00:00:00"/>
    <d v="2025-04-23T00:00:00"/>
    <d v="2025-05-06T00:00:00"/>
    <s v="Apoyo"/>
    <s v="Alto"/>
    <s v="Si"/>
    <s v="Cada vez que se requiera, el equipo Secop y el equipo archivo debe Digitalizar los expedientes priorizaos por entes de control, para conservar una copia de seguridad de los mismos, mediante la disposición de archivos en la nube. En caso de identificar deviaciones, descargar los documentos de la plataforma Secop o solicitarlos al área técnica. De la ejecución de los controles se generará la siguiente evidencia: relación de numero de contratos digitalizados por vigencia"/>
    <s v="Preventivo"/>
    <s v="No"/>
    <s v="Si"/>
    <s v="Si"/>
    <s v="Aceptar"/>
    <s v="Moderado"/>
    <s v="Si"/>
    <s v="Si"/>
    <s v="Establecer perfiles para el acceso a la información en la plataforma SECOP"/>
    <s v="Si"/>
    <s v="Si"/>
    <s v="No"/>
    <s v="No aplica"/>
    <s v="No aplica"/>
    <s v="No aplica"/>
    <s v="Si"/>
    <s v="El monitoreo del proceso no da cuenta de la ejecución del control que consiste en copia de seguridad y digitalización, la evidencia no corresponde con la planteada. _x000a__x000a_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
  </r>
  <r>
    <s v="Gestión Financiera "/>
    <x v="11"/>
    <s v="Posibilidad de Afectación Económica y Reputacional por daños de equipos, caída de aplicaciones, caída de redes y  errores en programas, debido a la modificación de la información de los certificados y relaciones de pago por parte de las personas que descargan el reporte de SIIF Nación y debilidad en la gestión segura de credenciales de acceso a  los portales bancarios."/>
    <s v="No"/>
    <d v="2024-10-24T00:00:00"/>
    <d v="2025-04-25T00:00:00"/>
    <d v="2025-05-05T00:00:00"/>
    <s v="Apoyo"/>
    <s v="Extremo"/>
    <s v="Si"/>
    <s v="Cuatrimestralmente, el Coordinador (a) de GIT Tesorería, debe comparar y validar la información reportada con la que está registrada en SIIF, mediante el análisis de una muestra aleatoria de la base de datos de solicitudes recibidas por GESDOC . En caso de identificar desviaciones en la ejecución del control, corregir el reporte entregado con errores y determinar las causas que originaron el error. De la ejecución del control se generará la siguiente evidencia:_x000a_Archivo en Excel con el cruce de la información tomada como muestra y las respectivas observaciones "/>
    <s v="Detectivo"/>
    <s v="Si"/>
    <s v="Si"/>
    <s v="Si"/>
    <s v="Reducir (Mitigar)"/>
    <s v="Extremo"/>
    <s v="Si"/>
    <s v="Si"/>
    <s v="1. Documentar el control en el Instructivo GF-IN-002 Operaciones de Tesorería"/>
    <s v="Si"/>
    <s v="Si"/>
    <s v="No"/>
    <s v="No aplica"/>
    <s v="No aplica"/>
    <s v="No aplica"/>
    <s v="Si"/>
    <s v="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así como aporte de evidencias. Se recomienda registrar la medición cuantitaviva del indicador en el formato  DE- FR -002."/>
  </r>
  <r>
    <s v="Gestión Financiera "/>
    <x v="11"/>
    <m/>
    <m/>
    <m/>
    <m/>
    <m/>
    <m/>
    <m/>
    <s v="Si"/>
    <s v="Cuatrimestralmente, el Coordinador (a) de GIT Tesorería, debe Validar que las credenciales de acceso sean seguras y estén vigentes, mediante el seguimiento a las actualizaciones de las contraseñas de ingreso de los usuarios a los portales bancarios. En caso de identificar desviaciones en la ejecución del control, se debe solicitar la actualización de la contraseña de ingreso cumpliendo los lineamientos de seguridad y/o la habilitación del usuario para ingresar. De la ejecución del control se generará la siguiente evidencia:_x000a_Registro manual de las contraseñas para acceder al portal bancario que detalle las fechas de cambio"/>
    <s v="Detectivo"/>
    <s v="Si"/>
    <s v="Si"/>
    <s v="Si"/>
    <s v="Reducir (Mitigar)"/>
    <s v="Extremo"/>
    <s v="Si"/>
    <s v="Si"/>
    <s v="1. Incluir en las condiciones generales lo relativo a la actualización de contraseñas bancarias en el Instructivo GF-IN-002 Operaciones de Tesorería"/>
    <s v="Si"/>
    <s v="Si"/>
    <s v="No"/>
    <s v="No aplica"/>
    <s v="No aplica"/>
    <s v="No aplica"/>
    <s v="Si"/>
    <m/>
  </r>
  <r>
    <s v="Gestión Jurídica "/>
    <x v="12"/>
    <s v="Posibilidad de afectación reputacional, por uso indebido de la información que reposa en los expedientes físicos de la oficina, debido a fallas en la custodia de la información física que reposa en la oficina asesora jurídica."/>
    <s v="No"/>
    <d v="2024-10-30T00:00:00"/>
    <d v="2025-04-25T00:00:00"/>
    <d v="2025-05-06T00:00:00"/>
    <s v="Apoyo"/>
    <s v="Moderado"/>
    <s v="Si"/>
    <s v="Cada vez que se requiera el Gestor documental, verifica la solicitud de préstamos de expediente por parte del abogado, mediante el registro en el formato SOLICITUD DE PRESTAMOS DOCUMENTALES, para dejar la trazabilidad de la salida y entrega  del expediente._x000a_ _x000a_En caso de presentarse desviaciones, el gestor documental solicitara mediante correo la devolución a completitud del expediente prestado.  De la ejecución del control se generará los siguiente:_x000a_"/>
    <s v="Preventivo"/>
    <s v="Si"/>
    <s v="Si"/>
    <s v="Si"/>
    <s v="Aceptar"/>
    <s v="Moderado"/>
    <s v="Si"/>
    <s v="Si"/>
    <s v="Remitir correo electrónico a los profesionales que conforman la Oficina Asesora Jurídica, señalando el personal que únicamente se encuentra autorizado para ingresar, sustraer y/o entregar los expedientes que se encuentran en el archivo físico de la OAJ."/>
    <s v="Si"/>
    <s v="Si"/>
    <s v="No"/>
    <s v="No aplica"/>
    <s v="No aplica"/>
    <s v="No aplica"/>
    <s v="Si"/>
    <s v="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así como aporte de evidencias. "/>
  </r>
  <r>
    <s v="Gestión de los Recursos Físicos "/>
    <x v="13"/>
    <s v="Posibilidad de afectación reputacional por inadecuados medios tecnologicos que almacenen  la informacion de la base de datos de inventarios en sitios diferentes y de acuerdo con los estandares previstos para tal fin de manera periodica  de la plataforma SOAWEB, debido a la  falta de controles para la conservacion  de  la información contenida en el aplicativo SOAWEB , rezago en la  actualizacion de los inventarios de elementos de propiedad del Ministerio, bienes devolutivos y de consumo por inadecuado almacenamiento y conservacion en el"/>
    <s v="No"/>
    <d v="2024-11-14T00:00:00"/>
    <d v="2025-04-23T00:00:00"/>
    <d v="2025-05-06T00:00:00"/>
    <s v="Apoyo"/>
    <s v="Alto"/>
    <s v="Si"/>
    <s v=" _x000a_El Profesional Especializado con funciones de Almacenista realizara  reportes en excel desde el software SOAWEB de movimientos  mensualmente, una vez efectuado el cierre  de almacen y conciliado con contabilidad, . En caso de identificar desviaciones en la ejecución del control se generara alerta al personal que se designe en el Almacen (personal de planta), quienes deberan remitir la informacion a gestion documental para su conservacion, con periodicidad mensual. De la ejecución del control se generaran las siguientes evidencias: Correo electrónico adjuntando excel y soporte."/>
    <s v="Preventivo"/>
    <s v="Si"/>
    <s v="Si"/>
    <s v="Si"/>
    <s v="Reducir (Mitigar)"/>
    <s v="Moderado"/>
    <s v="Si"/>
    <s v="Si"/>
    <s v="Solicitar al GIT TIC´s confirme la realizacion de copias de seguridad de la informacion contenida en el aplicativo de inventarios y su ubicacion la cual debe ser diferente a la base original._x000a_Generar mensualmente en excel  los movimientos de almacen (entradas, salidas, traslados)  efectuados desde inicio de la vigencia hasta la fecha de cierre."/>
    <s v="No"/>
    <s v="No"/>
    <s v="No"/>
    <s v="No aplica"/>
    <s v="No aplica"/>
    <s v="No aplica"/>
    <s v="Si"/>
    <s v="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no obstante no reposa evidencia de la ejecución de la acción cuyo plazo ya finalizó. Se recomienda registrar la medición cuantitativa e los indicadores."/>
  </r>
  <r>
    <s v="Evaluación Independiente y Mejora Continua "/>
    <x v="14"/>
    <s v="Posibilidad de afectación reputacional por la falta de espacio digital para almacenamiento de la evidencia que soporta los trabajos de la OCI debido a la carencia de medidas de seguridad y custodia de la información digital."/>
    <s v="No"/>
    <d v="2025-05-05T00:00:00"/>
    <d v="2025-05-05T00:00:00"/>
    <d v="2025-05-06T00:00:00"/>
    <s v="Evaluación"/>
    <s v="Moderado"/>
    <s v="Si"/>
    <s v="Semestralmente, el Jefe de la Oficina de Control Interno o quien haga sus veces, debe validar que las evidencias de los informes generados en el periodo se encuentre en el sitio de SharePoint de la OCI así como el papel de trabajo y documentación oficial emitida mediante revisión ocular y diligenciamiento de base de datos en excel y descargando una copia de la información en el disco duro de la OCI._x000a__x000a_En caso de identificar desviaciones en la ejecución del control, se notificará por medio de correo electrónico al auditor la falta de completitud de la información en el repositorio de SharePoint. De la ejecución del control se generará la siguiente evidencia: Información cargada en SharePoint, correo electrónico en caso de detectar alertas y copia de la información en el disco duro de la OCI."/>
    <s v="Preventivo"/>
    <s v="Si"/>
    <s v="Si"/>
    <s v="Si"/>
    <s v="Reducir (Mitigar)"/>
    <s v="Moderado"/>
    <s v="No aplica"/>
    <s v="Si"/>
    <s v="1. Desarrollar mesa de trabajo de socialización de lineamientos para la conservación de documentos digitales de la OCI"/>
    <s v="Si"/>
    <s v="No aplica"/>
    <s v="No"/>
    <s v="No aplica"/>
    <s v="No aplica"/>
    <s v="No aplica"/>
    <s v="Si"/>
    <s v="La OCI se abstiene de generar resultados para este riesgo, teniendo en cuenta que fue identificado por la misma OCI, quien además realiza el presente seguimiento. Por tanto, estaría impedida de evaluarse así misma. El resultado de la revisión corresponde al registrado por la OAP:_x000a__x000a_&quot;De acuerdo con el rol de segunda línea que le corresponde a la Oficina Asesora de Planeación en la gestión del riesgo, se realizó el monitoreo del riesgo de Seguridad dela Información, enfocado en la ejecución de controles, el plan de tratamiento y los indicadores asociados. En este sentido, se evidenció que el proceso llevó a cabo de manera adecuada el primer monitoreo de su mapa de riesgos. Únicamente se efectuó una observación relacionada con la redacción de la atividad del Plan de tratamiento, la cual, una vez revisada por el proceso, fue ajustada de forma pertinente._x000a__x000a_Riesgo Materializado:  El proceso no reporta._x000a_NOTA: Para la vigencia 2025, se reporta la V3 del Mapa de riesgo.&quot;"/>
  </r>
  <r>
    <s v="Gestión Proceso Disciplinario "/>
    <x v="15"/>
    <s v="Posibilidad de afectación reputacional, poralteración  y/o sustracción  de información contenida en los expedientes de los procesos disciplinarios , debido a la falta de controles para el accesos a  los expedientes disciplinarios de la Oficina de Control Interno Disciplinario, afectando su confidencialidad e integridad de la información. "/>
    <s v="No"/>
    <s v="No registra"/>
    <d v="2025-04-22T00:00:00"/>
    <d v="2025-05-06T00:00:00"/>
    <s v="Evaluación"/>
    <s v="Moderado"/>
    <s v="Si"/>
    <s v="El Profesional encargado, de manera mensual  Verifica  los accesos y permisos en el repositorio de información (Share point)de los funcionarios y contratistas, de la Oficina de Control Interno Disciplinario de  acuerdo con sus responsabilidades y competencias., Con el Checklist de permisos de carpetas, se verifican los accesos en el repositorio de información (Share point) de la Oficina de Control Interno Disciplinario. En caso de presentar desviación del control, se envía el reporte al área de sistemas para la actualicen los permisos y accesos, y así que realicen la depuración del grupo en caso de encontrar miembros vinculados que no pertenecen a la dependencia. Evidencias de aplicación del control: Checklist de permisos de carpeta"/>
    <s v="Preventivo"/>
    <s v="Si"/>
    <s v="Si"/>
    <s v="Si"/>
    <s v="Reducir (Mitigar)"/>
    <s v="Moderado"/>
    <s v="Si"/>
    <s v="Si"/>
    <s v="Generar alertas en el repositorio de información (Share point) que permitan conocer todos los movimientos de la carpeta de procesos disciplinarios "/>
    <s v="Si"/>
    <s v="Si"/>
    <s v="No"/>
    <s v="No aplica"/>
    <s v="No aplica"/>
    <s v="No aplica"/>
    <s v="Si"/>
    <s v="No registra fecha de aprobación del Mapa de Riesgos. _x000a__x000a_S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_x000a__x000a_Se recuerda a la segunda línea la importancia de diligenciar el seguimiento en el formato establecido DE- FR -002, evitando diligenciar en este &quot;Ver carpeta de SharePoint&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
  </r>
  <r>
    <s v="Proceso Gestión Ambiental "/>
    <x v="16"/>
    <s v="Posibilidad de afectación reputacional por la desorganización de documentos y registros  asociados al proceso de Gestión ambiental, debido a fallas en la disposición final de la información que se genera en el proceso de Gestión Ambienta lque afecta la integridad de la información._x000a__x000a_"/>
    <s v="No"/>
    <d v="2025-10-25T00:00:00"/>
    <d v="2025-04-29T00:00:00"/>
    <d v="2025-05-06T00:00:00"/>
    <s v="Apoyo"/>
    <s v="Moderado"/>
    <s v="Si"/>
    <s v="Semestralmente, el profesional designado para Gestión Ambiental, organiza las carpetas asociadas al Sistema de Gestión Ambiental en el Sharepoint del GIT Gestión Administrativa, clasificándolas en coherencia con las tablas de retención documental, para realizar el cargue de las evidencias de las actividades ejecutadas en la vigencia. _x000a_En caso de desviación del control se realizará el cargue de la información faltante en la carpeta dispuesta para ello. _x000a_De la ejecución del control se generan las siguientes evidencias:_x000a_Documento en Excel que de cuenta de los cargues de información periódica en las carpetas definidas."/>
    <s v="Preventivo"/>
    <s v="Si"/>
    <s v="Si"/>
    <s v="Si"/>
    <s v="Reducir (Mitigar)"/>
    <s v="Moderado"/>
    <s v="Si"/>
    <s v="Si"/>
    <s v="Depurar de manera trimestral las carpetas asignadas al proceso de Gestión Ambiental."/>
    <s v="Si"/>
    <s v="Si"/>
    <s v="No"/>
    <s v="No aplica"/>
    <s v="No aplica"/>
    <s v="No aplica"/>
    <s v="Si"/>
    <s v="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Se debe verificar la periodicidad vs las evidencias entregadas por la primera línea, así como la medición de indicadores ya que no se tiene detalle del porcentaje registrado en el monitoreo y las evidencias se encuentran incompletas o no corresponden a lo planteado en la matriz de riesgos._x000a__x000a_Se recuerda a la segunda línea la importancia de diligenciar el seguimiento en el formato establecido DE- FR -002, evitando diligenciar en este &quot;Retroalimentación&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Se recomienda registrar tanto el detalle de lo solicitado por la segunda linea como los ajustes que realizó o no el proceso. "/>
  </r>
  <r>
    <s v="Proceso Gestión Ambiental "/>
    <x v="16"/>
    <m/>
    <m/>
    <m/>
    <m/>
    <m/>
    <m/>
    <m/>
    <s v="Si"/>
    <s v="El profesional designado para Gestión Ambiental, de manera anual verifica y actualiza los activos de información asociados al proceso de Gestión Ambiental, validando que la información contenida sea coherente con la normatividad vigente aplicable._x000a_En caso de desviación del control, se solicitará el acompañamiento al GIT TICS para la actualización de los activos de información._x000a_De la ejecución del control se generan las siguientes evidencias:_x000a_Correo electrónico dirigido al coordinador del GIT Gestión Administrativa indicando el estado de los activos asociados al proceso de Gestión Ambiental. Y activos de información actualizados."/>
    <s v="Preventivo"/>
    <s v="Si"/>
    <s v="Si"/>
    <s v="Si"/>
    <s v="Reducir (Mitigar)"/>
    <s v="Moderado"/>
    <s v="Si"/>
    <s v="Si"/>
    <s v="Verificar de manera semestral los contenidos en la página web del ministerio asociados a la gestión ambiental."/>
    <s v="Si"/>
    <s v="Si"/>
    <s v="No"/>
    <s v="No aplica"/>
    <s v="No aplica"/>
    <s v="No aplica"/>
    <s v="Si"/>
    <m/>
  </r>
</pivotCacheRecords>
</file>

<file path=xl/pivotCache/pivotCacheRecords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7">
  <r>
    <x v="0"/>
    <s v="Posibilidad de afectación económica y reputacional por la desarticulación de los planes, programas y proyectos, debido a subestimación de las necesidades de los grupos de valor y las metas de Plan Nacional de Desarrollo."/>
    <s v="Si"/>
    <d v="2025-04-15T00:00:00"/>
    <d v="2025-05-30T00:00:00"/>
    <d v="2025-05-06T00:00:00"/>
    <s v="Estratégico"/>
    <s v="Extremo"/>
    <s v="Si"/>
    <s v="Cada vez que se requiera, el profesional designado del GIT Planeación y Gestión realiza verificación de cumplimiento de los requisitos normativos metodológicos y procedimentales de la formulación de los proyectos de inversión para registrar ajuste en plataforma del DNP  &quot;Metodología General Ajustada - MGA WEB &quot; de los proyectos de inversión  sobre los cuales se solicita formulación de un nuevo  proyectos o requiere ajustes al mismo de acuerdo con las necesidades institucionales. En caso de que el proyecto no cumpla con los requisitos, este será devuelto a la dependencia que lo formuló para su ajuste y que nuevamente se presente a la OAP para su verificación. De la ejecución de los controles se generará la siguiente evidencia: En el formato DE-FR-033 Formulación de Proyectos de Inversión se envia observaciones por parte de la OAP y se deja la trazabilidad por medio de correo electrónico y/o mesas de trabajo por TEAMS"/>
    <s v="Preventivo"/>
    <s v="Si"/>
    <s v="Si"/>
    <s v="Si"/>
    <s v="Reducir (Mitigar)"/>
    <s v="Extremo"/>
    <s v="Si"/>
    <s v="Si"/>
    <s v="Realizar la verificación de las solicitudes de modificación a los PAI en la vigencia, frente   a lo defindo en los programas y proyectos del área funcional solicitante."/>
    <s v="Si"/>
    <s v="Si"/>
    <s v="No"/>
    <s v="No aplica"/>
    <s v="No aplica"/>
    <s v="No aplica"/>
    <x v="0"/>
    <s v="Se evidencia seguimiento de primer y segunda línea de defensa, cuenta con evidencias de la ejecución de Controles y del Plan de Tratamiento._x000a__x000a_La fecha de monitoreo de la segunda línea es anterior a la de la primera línea de defensa, lo cual no es posible, ya que el monitoreo se realiza sobre el reporte de esta última.  "/>
  </r>
  <r>
    <x v="0"/>
    <s v="Posibilidad de afectación reputacional por falta de seguimiento de los planes, programas y proyectos formulados, debido a la entrega inoportuna de la información por parte de las dependencias "/>
    <s v="Si"/>
    <d v="2025-04-15T00:00:00"/>
    <s v="No diligencia"/>
    <d v="2025-05-05T00:00:00"/>
    <s v="Estratégico"/>
    <s v="Moderado"/>
    <s v="Si"/>
    <s v="De acuerdo con la programación del seguimiento a indicadores, el Profesional encargado perteneciente al GIT de seguimiento o quien designe el Coordinador, verifica que la información reportada por las dependencias en los sistemas de información y/o archivos designados sea congruente con lo programado para el cumplimiento de las actividades del GIT de seguimiento en los tiempos establecidos y entregará el reporte de manera cuatrimestral. verifica que la información reportada por las dependencias en los sistemas de información y/o archivos designados sea congruente con lo programado para el cumplimiento de las actividades de los proyectos de inversión en los tiempos establecidos y entregará el reporte de manera cuatrimestral."/>
    <s v="Preventivo"/>
    <s v="Si"/>
    <s v="Si"/>
    <s v="Si"/>
    <s v="Reducir (Mitigar)"/>
    <s v="Moderado"/>
    <s v="Si"/>
    <s v="Si"/>
    <s v="1. Realizar alertas para el reporte oportuno de la información de los planes, programas y proyectos. "/>
    <s v="Si"/>
    <s v="Si"/>
    <s v="No"/>
    <s v="No aplica"/>
    <s v="No aplica"/>
    <s v="No aplica"/>
    <x v="0"/>
    <s v="Se evidencia seguimiento de primer y segunda línea de defensa, cuenta con evidencias de la ejecución de Controles y del Plan de Tratamiento, excepto la acción 2 que tiene ejecución en segundo y tercer cuatrimestre._x000a__x000a_No registra fecha de monitoreo de la primera línea de defensa. "/>
  </r>
  <r>
    <x v="0"/>
    <m/>
    <m/>
    <m/>
    <m/>
    <m/>
    <m/>
    <m/>
    <m/>
    <m/>
    <m/>
    <m/>
    <m/>
    <m/>
    <m/>
    <m/>
    <m/>
    <s v="Si"/>
    <s v="2. Revisión y actualización de documentos asociados al GIT de Seguimiento_x000a_"/>
    <s v="No aplica"/>
    <s v="No aplica"/>
    <m/>
    <m/>
    <m/>
    <m/>
    <x v="1"/>
    <m/>
  </r>
  <r>
    <x v="0"/>
    <s v="Posibilidad de afectación Reputacional por la falta de apropiación del MIPG, debido a desarticulación entre las políticas y las acciones definidas en los planes institucionales, que incidan en la medición del índice de desempeño"/>
    <s v="Si"/>
    <d v="2025-04-15T00:00:00"/>
    <s v="No diligencia"/>
    <d v="2025-05-05T00:00:00"/>
    <s v="Estratégico"/>
    <s v="Moderado"/>
    <s v="Si"/>
    <s v="Cada vez que se requiera, el Profesional designado del GIT de Planeación y Gestión, verifica las actividades programadas en el Plan de Trabajo establecido para el mantenimiento del Modelo Integrado de Planeación y Gestión, a través de reuniones con los enlaces y/o líderes de políticas constatando el avance de las actividades programadas. En caso de identificar desviaciones en la ejecución del control, se  notifica al responsable de la actividad el incumplimiento para ejecute las actividades y entregué la evidencia correspondiente. De la ejecución de los controles se generará la siguiente evidencia: Actas de reunión y comunicaciones de seguimiento."/>
    <s v="Preventivo"/>
    <s v="Si"/>
    <s v="Si"/>
    <s v="Si"/>
    <s v="Reducir (Mitigar)"/>
    <s v="Moderado"/>
    <s v="Si"/>
    <s v="Si"/>
    <s v="1. Generar acompañamiento a los enlaces de políticas del MIPG que presenten desempeño bajo"/>
    <s v="No aplica"/>
    <s v="No aplica"/>
    <s v="No"/>
    <s v="No aplica"/>
    <s v="No aplica"/>
    <s v="No aplica"/>
    <x v="0"/>
    <s v="Se evidencia seguimiento de primer y segunda línea de defensa, cuenta con evidencias de la ejecución de Controles. Del Plan de Tratamiento, aunque anexa evidencias de inicio de algunas acciones, no se ha iniciado ninguna y se encuentran previstas para segundo y tercer cuatrimestre._x000a__x000a_No registra fecha de monitoreo de la primera línea de defensa."/>
  </r>
  <r>
    <x v="0"/>
    <m/>
    <m/>
    <m/>
    <m/>
    <m/>
    <m/>
    <m/>
    <s v="Si"/>
    <s v="Anualmente, el Coordinador del GIT de Planeación y Gestión y/o profesional asignado del GIT , verifica y emite lineamientos para el reporte anual del Formulario Único de Reporte de Avances a la Gestión - FURAG, a través del aplicativo Gesdoc y aplicativo FURAG. En caso de identificar desviaciones en la ejecución del control, se  notificará  a los líderes de política de la entrega de evidencias para el reporte oportuno de la información. De la ejecución de los controles se generará la siguiente evidencia: Lineamientos emitidos a través del sistema de gestión documental del Ministerio y/o certificado de diligenciamiento del FURAG emitido por el DAFP"/>
    <s v="Preventivo"/>
    <s v="Si"/>
    <s v="Si"/>
    <s v="Si"/>
    <s v="Reducir (Mitigar)"/>
    <s v="Moderado"/>
    <s v="Si"/>
    <s v="Si"/>
    <s v=" Generar informe de los resultados de medición de desempeño Institucional vigencia 2024. "/>
    <s v="No aplica"/>
    <s v="No aplica"/>
    <m/>
    <m/>
    <m/>
    <m/>
    <x v="1"/>
    <m/>
  </r>
  <r>
    <x v="0"/>
    <m/>
    <m/>
    <m/>
    <m/>
    <m/>
    <m/>
    <m/>
    <s v="Si"/>
    <s v="Cada vez que se requiera, el Jefe de la Oficina Asesora de Planeación, convoca al Comité Institucional de Gestión y Desempeño para presentar el avance de las actividades ejecutadas para el mantenimiento de las políticas de MIPG, a través de solicitud  a los líderes de política (cuando aplique) para la consolidación de la información por parte del profesional designado. En caso de identificar desviaciones en la ejecución del control, se  solicitará a los líderes de política el cumplimiento de las recomendaciones dadas por los miembros del comité. De la ejecución de los controles se generará la siguiente evidencia: Correo de solicitud de insumo a los lideres de políticas y actas del CIGD"/>
    <s v="Preventivo"/>
    <s v="Si"/>
    <s v="Si"/>
    <s v="Si"/>
    <s v="Reducir (Mitigar)"/>
    <s v="Moderado"/>
    <s v="Si"/>
    <m/>
    <m/>
    <m/>
    <m/>
    <m/>
    <m/>
    <m/>
    <m/>
    <x v="1"/>
    <m/>
  </r>
  <r>
    <x v="0"/>
    <s v="Posibilidad de afectación Reputacional por falta de claridad en los objetivos para la implementación de la Política de Gestión del Conocimiento y la innovación, limitación de recursos humano en el GIT Gestión del Conocimiento, debido a fallas en la planeación estratégica para la ejecución de actividades enfocadas en el desarrollo de los cuatro ejes de Gestión del conocimiento y la innovación."/>
    <s v="Si"/>
    <d v="2025-04-15T00:00:00"/>
    <s v="No diligencia"/>
    <d v="2025-04-25T00:00:00"/>
    <s v="Estratégico"/>
    <s v="Moderado"/>
    <s v="Si"/>
    <s v="De manera cuatrimestral el profesional designado del GIT Gestión del Conocimiento, realizar seguimiento a las actividades establecidas en el Plan de trabajo, para asegurar estrategias que permitan la implementación articulada de los cuatro ejes de la Política de Gestión del Conocimiento, a través del monitoreo de la ejecución de cada una de las  actividades propuestas en el Plan de trabajo; capacitaciones, ejercicios prácticos de herramientas de conceptos, piezas de comunicaciones, mesas de trabajo con la DAFP. En caso de identificar desviaciones en la ejecución del control, se reprograman o se reformulan las actividades.  Evidencias de la ejecución del control: Plan de trabajo, convocatorias, pieza grafica, listado de asistencias."/>
    <s v="Preventivo"/>
    <s v="No"/>
    <s v="Si"/>
    <s v="Si"/>
    <s v="Reducir (Mitigar)"/>
    <s v="Moderado"/>
    <s v="Si"/>
    <s v="Si"/>
    <s v="Documentos en el sistema de Gestión. Elaborar Plan de implementación de la Política de Gestión del Conocimiento y la innovación. "/>
    <s v="No"/>
    <s v="No"/>
    <s v="No"/>
    <s v="No aplica"/>
    <s v="No aplica"/>
    <s v="No aplica"/>
    <x v="2"/>
    <s v="Se reporta que &quot;De acuerdo con mesa de trabajos del 15 y 23 de  abril. El riesgo queda suspendido&quot;, no obstante, considerando las causas inmediata y raíz identificadas, el proceso debe evaluar la materialización del riesgo, puesto que, estas posiblemente están materializandose con la falta de planeación y puesta en marcha del GIT Gestión del Conocimiento, sumado a que este es un eje del MIPG. En adición, la política ni el procedimiento de Riesgos establecen la posibilidad de suspender un riesgo._x000a__x000a_No registra fecha de monitoreo de la primera línea de defensa, ni medición de indicadores."/>
  </r>
  <r>
    <x v="1"/>
    <s v="Posibilidad de la afectación reputacional por inoportunidad en la difusión de las notas de prensa debido a inconsistencias evidenciadas en la notas de prensa._x000a__x000a_"/>
    <s v="Si"/>
    <d v="2024-12-23T00:00:00"/>
    <d v="2025-04-30T00:00:00"/>
    <d v="2025-05-05T00:00:00"/>
    <s v="Estratégico"/>
    <s v="Moderado"/>
    <s v="Si"/>
    <s v="El profesional asignado corroborá que la información que se publica en las notas de prensa estén alineadas con las directrices del GIT Comunicaciones, a través de la verificación del contenido registrado de las notas de prensa en el formato GC-FR-008. En caso de desviación del control se devolverá la nota de prensa al profesional para su ajuste inmediato. De la ejecución del control se generará la siguiente evidencia: Control Notas de Prensa, registradas en el periodo.  _x000a__x000a_Frecuencia: Cuatrimestral "/>
    <s v="Preventivo"/>
    <s v="Si"/>
    <s v="Si"/>
    <s v="No"/>
    <s v="Reducir (Mitigar)"/>
    <s v="Moderado"/>
    <s v="Si"/>
    <s v="Si"/>
    <s v="Socializar la Política Editorial, los Procedimientos y los formatos asociados con los integrantes del GIT Comunicaciones, dos veces al año. "/>
    <s v="No aplica"/>
    <s v="No aplica"/>
    <s v="No"/>
    <s v="No aplica"/>
    <s v="No aplica"/>
    <s v="No aplica"/>
    <x v="0"/>
    <s v="El control no tiene una periodicidad definida. Se requiere actualizar líder del proceso ya que refiere un exfuncionario de la entidad. _x000a__x000a_Se evidencia seguimiento y comentarios que derivan en actualización del mapa de riesgos, no obstante el reporte a la OCI no se adjuntó la versión actualizada, por lo que es importante que en futuros reportes se anexe a fin de validar los riesgos, sus controles y plan de tratamiento en su última versión, evitando realizar observaciones que ya hayan sido subsanadas. _x000a__x000a_Se evidencia seguimiento de primer y segunda línea de defensa, cuenta con evidencias de la ejecución de Controles. El plan de tratamiento está previsto para el segundo y tercer cuatrimestre"/>
  </r>
  <r>
    <x v="2"/>
    <s v="Posibilidad de afectación Reputacional por  fallas en la articulación entra e intersectorial, que generen discontinuidad en los procesos de política pública, específicamente en su implementación , seguimiento y evaluación."/>
    <s v="No"/>
    <d v="2023-05-05T00:00:00"/>
    <d v="2023-12-27T00:00:00"/>
    <d v="2025-05-09T00:00:00"/>
    <s v="Misional"/>
    <s v="Extremo"/>
    <s v="Si"/>
    <s v="Trimestralmente ,la Viceministra del Deporte, debe verificar que los planes, programas y proyectos estén articulados con los modelos de planeación al largo, mediano y corto plazo, por medio del manual de formulación, adopción, implementación y evaluación de políticas públicas. En caso de identificar desviaciones en la ejecución del control, solicita una mesa trabajo con los encargados de la formulación de planes, programas y proyectos, con el fin de acompañar y hacer los ajustes que se requieran. De la ejecución de los controles se generará la siguiente evidencia: Manual de formulación, adopción, implementación y evaluación de política  pública, así como actas y/o videos de las mesas de trabajo."/>
    <s v="Preventivo"/>
    <s v="Si"/>
    <s v="Si"/>
    <s v="Si"/>
    <s v="Reducir (Mitigar)"/>
    <s v="Extremo"/>
    <s v="Si"/>
    <s v="Si"/>
    <s v="1. Documentar como control, el Manual de formulación, adopción, implementación y evaluación de políticas  públicas y documentos requeridos. _x000a__x000a_2. Socializar el Manual de formulación, adopción, implementación y evaluación de políticas  públicas y documentos requeridos para identificar y fortalecer los controles al interior del proceso. "/>
    <s v="No"/>
    <s v="No"/>
    <s v="No"/>
    <s v="No aplica"/>
    <s v="No aplica"/>
    <s v="No aplica"/>
    <x v="2"/>
    <s v="La redacción del riesgo no guarda la estructura definida (Qué (impacto) + Cómo (causa inmediata) + Porque (causa raiz))_x000a__x000a_Se evidencia seguimiento y comentarios que derivan en actualización del mapa de riesgos, no obstante el reporte a la OCI no se adjuntó la versión actualizada, por lo que es importante que en futuros reportes se anexe a fin de validar los riesgos, sus controles y plan de tratamiento en su última versión, evitando realizar observaciones que ya hayan sido subsanadas. _x000a__x000a_Se observa seguimiento de primer y segunda línea de defensa, no obstante la evidencia  del R1-Control 2 y Control 3 no guarda relación con la planteada, los controles 4 y 5 no presentan evidencias. _x000a__x000a_Solo se cuenta con evidencia de la acción 2, numeral 2, del R1, actas de comité directivo. En las demás acciones no se cuenta con evidencia o la evidencia no guarda relación con lo planteado._x000a__x000a_No se diligenció el formato de seguimiento  Indicadores, Claves del Riesgo y Desempeño del Control, aunque diligenció la casilla en la matriz de seguimiento no es posible establecer como se realizó la medición ni la fuente de información de la medición."/>
  </r>
  <r>
    <x v="2"/>
    <m/>
    <m/>
    <m/>
    <m/>
    <m/>
    <m/>
    <m/>
    <s v="Si"/>
    <s v="Anualmente ,la Viceministra del Deporte, debe validar que existen los recursos para el seguimiento y fortalecimiento de los procesos en política pública de la Entidad, por medio de su proyecto de inversión donde se establezcan los recursos necesarios para garantizar el seguimiento y el direccionamiento estratégico a los proyectos de la Entidad. En caso de identificar desviaciones en la ejecución del control, el Viceministerio con el apoyo de la Oficina Asesora de Planeación definirán las estrategias más eficientes en política pública partiendo del recurso disponible . De la ejecución de los controles se generará la siguiente evidencia: Actas de reunión, modificaciones al plan de acción y modificaciones al plan de adquisiciones"/>
    <s v="Preventivo"/>
    <s v="Si"/>
    <s v="Si"/>
    <s v="Si"/>
    <s v="Reducir (Mitigar)"/>
    <s v="Extremo"/>
    <s v="No"/>
    <s v="Si"/>
    <s v="1.  Asignar recursos de acuerdo a las necesidades para el tema de políticas públicas, para la siguiente vigencia._x000a__x000a_2.  Realizar reuniones de presupuesto y planeación estratégica, al final y al inicio de cada vigencia._x000a__x000a_3. Realizar mesas de trabajo con actores de la Política Pública, para recopilar las necesidades en materia de formulación de Políticas Públicas."/>
    <s v="No"/>
    <s v="No"/>
    <m/>
    <m/>
    <m/>
    <m/>
    <x v="1"/>
    <m/>
  </r>
  <r>
    <x v="2"/>
    <m/>
    <m/>
    <m/>
    <m/>
    <m/>
    <m/>
    <m/>
    <s v="Si"/>
    <s v="Cada vez que se requiera (de acuerdo a las solicitudes allegadas al Viceministerio), la Viceministra del Deporte, debe verificar el cumplimiento de los requerimientos de formulación, ejecución y evaluación de las políticas públicas, a través de la aprobación de la apertura de los procesos de formulación de alguna política pública . En caso de identificar desviaciones en la ejecución del control, el área encargada debe realizar las modificaciones que se soliciten para que se apruebe su proceso de política pública. De la ejecución de los controles se generará la siguiente evidencia: Actas de reunión, evidencia virtual y documentos de GESDOC"/>
    <s v="Preventivo"/>
    <s v="Si"/>
    <s v="Si"/>
    <s v="Si"/>
    <s v="Reducir (Mitigar)"/>
    <s v="Extremo"/>
    <s v="No"/>
    <s v="Si"/>
    <s v="1. Documentar como control, el Manual de formulación, adopción, implementación y evaluación de políticas  públicas y documentos requeridos. _x000a__x000a_2. Socializar el Manual de formulación, adopción, implementación y evaluación de políticas  públicas y documentos requeridos para identificar y fortalecer los controles al interior del proceso. "/>
    <s v="No"/>
    <s v="No"/>
    <m/>
    <m/>
    <m/>
    <m/>
    <x v="1"/>
    <m/>
  </r>
  <r>
    <x v="2"/>
    <m/>
    <m/>
    <m/>
    <m/>
    <m/>
    <m/>
    <m/>
    <s v="Si"/>
    <s v="Permanentemente, la Viceministra del Deporte y la Coordinadora del GIT de comunicaciones, debe revisar el cumplimiento de la estrategia de comunicación con la ciudadanía en asuntos referentes a las políticas públicas de la entidad y el SND, a través de la realización de mesas de trabajo para verificar la implementación de las acciones y el cumplimiento del esquema de comunicaciones . En caso de identificar desviaciones en la ejecución del control, se formula un plan de choque. De la ejecución de los controles se generará la siguiente evidencia: Actas de reunión, evidencia virtual, piezas comunicativas emitidas, estrategia de comunicaciones, eventos, registro fotográfico, registro en redes sociales, boletines de prensa."/>
    <s v="Preventivo"/>
    <s v="Si"/>
    <s v="Si"/>
    <s v="Si"/>
    <s v="Reducir (Mitigar)"/>
    <s v="Extremo"/>
    <s v="No"/>
    <s v="Si"/>
    <s v="1. Realizar estrategias de difusión, de las iniciativas de política pública del sector del deporte y la recreación."/>
    <s v="No"/>
    <s v="No"/>
    <m/>
    <m/>
    <m/>
    <m/>
    <x v="1"/>
    <m/>
  </r>
  <r>
    <x v="2"/>
    <m/>
    <m/>
    <m/>
    <m/>
    <m/>
    <m/>
    <m/>
    <s v="Si"/>
    <s v="Cada vez que se requiera (de acuerdo a las solicitudes allegadas al Viceministerio) ,la Viceministra del Deporte y Directores Técnicos, debe verificar que existen estrategias y acciones de articulación entre los Entes Territoriales y el Ministerio del Deporte para la ejecución conjunta de la política pública, a través de mesas de trabajo focalizadas y revisión documental. En caso de identificar desviaciones en la ejecución del control, se realizarán mesas de trabajo que permitan estructurar una estrategia de articulación. De la ejecución de los controles se generará la siguiente evidencia: Actas de reunión, evidencia virtual y documentos de GESDOC."/>
    <s v="Preventivo"/>
    <s v="Si"/>
    <s v="Si"/>
    <s v="Si"/>
    <s v="Reducir (Mitigar)"/>
    <s v="Extremo"/>
    <s v="No"/>
    <s v="Si"/>
    <s v="1. Realizar mesas de trabajo y seguimiento a los procesos de articulación territorial."/>
    <s v="No"/>
    <s v="No"/>
    <m/>
    <m/>
    <m/>
    <m/>
    <x v="1"/>
    <m/>
  </r>
  <r>
    <x v="2"/>
    <s v="Posibilidad de afectación Reputacional por fallas en articulación sectorial y al interior de la entidad que genere incumplimiento  a la normatividad, por la no aplicación de modelos de políticas públicas."/>
    <s v="No"/>
    <d v="2023-05-05T00:00:00"/>
    <d v="2023-12-27T00:00:00"/>
    <d v="2025-05-09T00:00:00"/>
    <s v="Misional"/>
    <s v="Sin Medición"/>
    <s v="Si"/>
    <s v="Cada vez que se requiera (de acuerdo a las solicitudes allegadas al Viceministerio),la Viceministra del Deporte y Directores Técnicos, debe validar el cumplimiento de los lineamientos de circulación y gestión de información y conocimiento para el SND, a través de un esquema de seguimiento a metas e indicadores de la política. En caso de identificar desviaciones en la ejecución del control, solicita a la Oficina Asesora de Planeación la elaboración de un plan de choque para el cumplimiento de los lineamientos. De la ejecución de los controles se generará la siguiente evidencia: Actas de reunión, evidencia virtual y documentos relacionados."/>
    <s v="Preventivo"/>
    <s v="Si"/>
    <s v="Si"/>
    <s v="Si"/>
    <s v="Reducir (Mitigar)"/>
    <s v="Bajo"/>
    <s v="No"/>
    <s v="Si"/>
    <s v="1. Documentar como control, el Manual de formulación, adopción, implementación y evaluación de políticas  públicas y documentos requeridos. _x000a__x000a_2. Socializar el Manual de formulación, adopción, implementación y evaluación de políticas  públicas y documentos requeridos para identificar y fortalecer los controles al interior del proceso. "/>
    <s v="No"/>
    <s v="No"/>
    <s v="No"/>
    <s v="No aplica"/>
    <s v="No aplica"/>
    <s v="No aplica"/>
    <x v="2"/>
    <s v="La redacción del riesgo no guarda la estructura definida (Qué (impacto) + Cómo (causa inmediata) + Porque (causa raiz))_x000a__x000a_Se evidencia seguimiento y comentarios que derivan en actualización del mapa de riesgos, no obstante el reporte a la OCI no se adjuntó la versión actualizada, por lo que es importante que en futuros reportes se anexe a fin de validar los riesgos, sus controles y plan de tratamiento en su última versión, evitando realizar observaciones que ya hayan sido subsanadas. _x000a__x000a_Se observa seguimiento de primer y segunda línea de defensa, no obstante la evidencia del R2, los controles 1 y 2 no presentan evidencias, y la evidencia del control 3 no tiene relación con la planteada._x000a__x000a_ En las demás acciones no se cuenta con evidencia o la evidencia no guarda relación con lo planteado._x000a__x000a_No se diligenció el formato de seguimiento  Indicadores, Claves del Riesgo y Desempeño del Control, aunque diligenció la casilla en la matriz de seguimiento no es posible establecer como se realizó la medición ni la fuente de información de la medición."/>
  </r>
  <r>
    <x v="2"/>
    <m/>
    <m/>
    <m/>
    <m/>
    <m/>
    <m/>
    <m/>
    <s v="Si"/>
    <s v="Semestralmente, ,la Viceministra del Deporte y Directores Técnicos, debe evaluar los procesos, planes y políticas de sus areas misionales  para identificar cumplimiento de los compromisos en el marco de los acuerdos de gestion   En caso de identificar desviaciones en la ejecución del control, realiza requerimiento a la Oficina de Control Interno y  Directores Técnicos para que se realice un seguimiento especializado. De la ejecución de los controles se generará la siguiente evidencia: Actas de reunión, evidencia virtual y documentos relacionados"/>
    <s v="Preventivo"/>
    <s v="Si"/>
    <s v="Si"/>
    <s v="Si"/>
    <s v="Reducir (Mitigar)"/>
    <s v="Bajo"/>
    <s v="No"/>
    <s v="Si"/>
    <s v="1. Firma de los acuerdos de gestion con cada director tecnico._x000a__x000a_2. Formato de Seguimiento a los acuerdos firmados por el Viceministerio y directores técnicos _x000a__x000a_3. Evaluación de desempeño de acuerdo a los acuerdos de gestión"/>
    <s v="No"/>
    <s v="No"/>
    <m/>
    <m/>
    <m/>
    <m/>
    <x v="1"/>
    <m/>
  </r>
  <r>
    <x v="2"/>
    <m/>
    <m/>
    <m/>
    <m/>
    <m/>
    <m/>
    <m/>
    <s v="Si"/>
    <s v="Semestralmente, la Viceministra del Deporte y Directores Técnicos, deben verificar los resultados del cumplimiento de sus actividades, a través de evaluaciones periódicas de la gestión (EDL). En caso de identificar desviaciones en la ejecución del control, solicita a los Directores Técnicos la formulación de un plan de choque que permita cumplir las objetivos y actividades. De la ejecución de los controles se generará la siguiente evidencia: Actas de reunión, evidencia virtual y documentos relacionados"/>
    <s v="Preventivo"/>
    <s v="Si"/>
    <s v="Si"/>
    <s v="Si"/>
    <s v="Reducir (Mitigar)"/>
    <s v="Bajo"/>
    <s v="No"/>
    <s v="Si"/>
    <s v="1. Concertar compromisos  laborales para la evaluación del desempeño laboral EDL._x000a__x000a_2. Realizar evaluación de Desempeño Laboral del segundo semestre del 2021."/>
    <s v="No"/>
    <s v="No"/>
    <m/>
    <m/>
    <m/>
    <m/>
    <x v="1"/>
    <m/>
  </r>
  <r>
    <x v="3"/>
    <s v="Posibilidad de afectación económica y reputacional  por la entrega y recepción inoportuna de la información de los programas y servicios de altos logros que impiden tomar decisiones oportunas, debido a la planeación desarticulada con las necesidades de los grupos de valor y la ausencia de acciones estandarizadas para determinar la viabilidad de la atención de imprevistos."/>
    <s v="Si"/>
    <d v="2024-11-14T00:00:00"/>
    <s v="No diligencia"/>
    <d v="2025-05-06T00:00:00"/>
    <s v="Misional"/>
    <s v="Bajo"/>
    <s v="Si"/>
    <s v="Anualmente, el Profesional designado para llevar el seguimiento de los planes de acción de la Dirección de Posicionamiento y Liderazgo Deportivo, debe apoyar la formulación y presentación de los planes de acción de la siguiente vigencia de acuerdo con los lineamientos dados en las mesas de trabajo realizadas con la OAP, teniendo en cuenta que la planeación de oferta de servicios esté alineada con las necesidades de los grupos de valor del proceso de Altos Logros. En caso de identificar desviaciones en la ejecución del control, realizar los ajustes a los Planes de Acción. De la ejecución de los controles se generará la siguiente evidencia: Plan de acción de la vigencia y las solicitudes de ajustes a los planes (si aplica)."/>
    <s v="Preventivo"/>
    <s v="Si"/>
    <s v="Si"/>
    <s v="Si"/>
    <s v="Reducir (Mitigar)"/>
    <s v="Bajo"/>
    <s v="Si"/>
    <s v="Si"/>
    <s v="Formulación y elaboración de ajustes en el Plan de acción (si se identifica la necesidad de realizar cambios)"/>
    <s v="No aplica"/>
    <s v="No aplica"/>
    <s v="No"/>
    <s v="No aplica"/>
    <s v="No aplica"/>
    <s v="No aplica"/>
    <x v="2"/>
    <s v="Se evidencia seguimiento de primer y segunda línea de defensa, cuenta con evidencias de la ejecución de Controles, no obstante la denominación de la carpeta se remitió como &quot;Acc&quot; que corresponde a &quot;Acciones&quot; conforme las instrucciones de la OAP por lo que es necesario guardar la correspondencia de los nombres a fin de evitar errores en la evaluación que realiza la segunda y tercera línea de defensa, toda vez que podría entenderse que no se entregaron evidencias de los controles, sino del Plan de Tratamiento. _x000a__x000a_No se tienen evidencias del Plan de Tratamiento toda vez que las acciones se dejaron definidas pero condicionadas a la necesidad de llegar a ser requerido. _x000a__x000a_No se cuenta con medición de indicadores, a pesar que el formato diligenciado por la primera línea señala &quot;Ver monitoreo en documento de trabajo&quot; este solo contiene la medición de indicadores del riesgo de corrupción. "/>
  </r>
  <r>
    <x v="3"/>
    <m/>
    <m/>
    <m/>
    <m/>
    <m/>
    <m/>
    <m/>
    <s v="Si"/>
    <s v="Mensualmente, el Profesional designado para realizar la programación del PAC de la Dirección de Posicionamiento y Liderazgo Deportivo, debe consolidar la información entregada por los Coordinadores de los GIT y entregarla de manera oportuna al GIT de Financiera para cumplir con la programación de los pagos de los recursos ya comprometidos. En caso de identificar desviaciones en la ejecución del control, comunicar al Coordinador que se debe ajustar la programación proyectada. De la ejecución de los controles se generará la siguiente evidencia: Correos electrónicos enviados a FInanciera con el PAC final consolidado"/>
    <s v="Preventivo"/>
    <s v="Si"/>
    <s v="Si"/>
    <s v="Si"/>
    <s v="Reducir (Mitigar)"/>
    <s v="Bajo"/>
    <s v="Si"/>
    <m/>
    <m/>
    <m/>
    <m/>
    <m/>
    <m/>
    <m/>
    <m/>
    <x v="1"/>
    <m/>
  </r>
  <r>
    <x v="4"/>
    <s v="Posibilidad de afectación reputacional por   Falta de personal de planta en los procedimientos de inspección y vigilancia, falta de sistemas de información; ausencia de tecnologia. debido a Falta de personal capacitado, herramientas adecuedas o protocolos de supervision establecidos."/>
    <s v="Si"/>
    <d v="2024-11-20T00:00:00"/>
    <s v="No diligencia"/>
    <d v="2025-05-06T00:00:00"/>
    <s v="Misional"/>
    <s v="Moderado"/>
    <s v="Si"/>
    <s v="Mensualmente, el coordinador GIT responsable, reorganiza las tareas de de acuerdo con las cargas laborales del personal existente, priorizando las actividades según su nivel de criticidad en cumplimiento de los procedimientos de la Dirección. En caso de desviación, el coordinador informará al Director, especificando las actividades pendientes y el número de trámites por ejecutar, así como la cantidad de personal disponible, con el fin de apoyar la toma de decisiones. De la ejecución del control, se genera la siguiente evidencia: informe mensual de gestión, correos electrónicos (cuando aplique)"/>
    <s v="Preventivo"/>
    <s v="Si"/>
    <s v="Si"/>
    <s v="Si"/>
    <s v="Reducir (Mitigar)"/>
    <s v="Moderado"/>
    <s v="Si"/>
    <s v="Si"/>
    <s v=" Socializar los documentos asociados al procesoIVC, que se encuentra en ISDLUCION. a los profesionales de la Dirección de Inspección, Vigilancia y Control "/>
    <s v="No"/>
    <s v="Si"/>
    <s v="No"/>
    <s v="No aplica"/>
    <s v="No aplica"/>
    <s v="No aplica"/>
    <x v="0"/>
    <s v="Se recuerda a la segunda línea la importancia de diligenciar el seguimiento en el formato establecido DE- FR -002, evitando diligenciar en este &quot;Como resultado de la revisión se reportó al proceso la respectiva retroalimentación para subsanar y mejorar el seguimiento. Ver carpeta de SharePoint RETROALIMENTACION POR PROCESOS  la retroalimentación al proceso IVC. Recomendaciones: Realizar revisión integral de las observaciones realizadas&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_x000a__x000a_No reporta fecha de monitoreo de la primera línea de defensa. El reporte de indicadores no contiene la medición cuantitativa. _x000a__x000a_Se evidencia seguimiento de primer y segunda línea de defensa, cuenta con evidencias de la ejecución de Control 2, no hay evidencias e la ejecución del control 3. En cuanto a la ejecución del Plan de Tratamiento no se cuenta con evidencias que correspondan con las acciones planteadas en la periodicidad descrita, es importante la evidencia que se aporte corresponda con la planteada por el proceso, ya que, por ejemplo, a pesar de adjuntar documentos para soportar las acciones 1 y 2 del riesgo 2 no guardan relación con la acción que se planteó. A su vez, en el caso que se planteen listas de asistencia como evidencia es importante que el asunto a tratar del listado corresponda con el de la acción prevista evitando nombres genéricos."/>
  </r>
  <r>
    <x v="4"/>
    <m/>
    <m/>
    <m/>
    <m/>
    <m/>
    <m/>
    <m/>
    <m/>
    <s v="Semestralmente, el Coordinador del GIT responsable, verifica la información almacenada en las bases de datos de los procesos administrativos sancionatorios con vencimientos próximos.  Cada coordinador, junto con el gestor documental, revisa las bases de datos para elaborar el plan de descongestion, priorizando los expedientes que están a punto de vencer. En caso de detectarse una desviación del proceso sancionatorio se tramitará de manera perentoria. De la ejecución del control, se generarán las siguientes evidencias: la base de datos actualizada y los correos electrónicos (cuando aplique)."/>
    <s v="Detectivo"/>
    <s v="Si"/>
    <s v="Si"/>
    <s v="Si"/>
    <s v="Reducir (Mitigar)"/>
    <s v="Moderado"/>
    <s v="Si"/>
    <s v="Si"/>
    <s v="Mensual realizar retroalimentación del estado y avance de los procesos en cursos en cada GIT. "/>
    <s v="No"/>
    <s v="Si"/>
    <m/>
    <m/>
    <m/>
    <m/>
    <x v="1"/>
    <m/>
  </r>
  <r>
    <x v="5"/>
    <s v="Posibilidad de afectación económica y reputacional por las demoras en el inicio de la ejecución de los programas a desarrollar en los convenios interdministrativos o contratos debido a la entrega incompleta y/o inoportuna de la documentación precontractactual en el marco de los convenios y/o contratos "/>
    <s v="Si"/>
    <d v="2024-11-20T00:00:00"/>
    <d v="2025-04-30T00:00:00"/>
    <s v="No diligencia"/>
    <s v="Misional"/>
    <s v="Alto"/>
    <s v="Si"/>
    <s v="Para el primer trimestre de la vigencia  el y/o los supervisores de los GIT de la Dirección de Fomento y Desarrollo (Actividad Fìsica, Recreaciòn, Deporte Escolar, Deporte Social Comunitario), Inician el proceso de planeacion estrategica de la Direccion de Fomento y Desarrollo desde el mes de Diciembre del anterior , con el fin de iniciar los procesos contractuales en el primer trimestre de la vigencia,  a través del Plan de Acción las prioridades a ejecutar en la vigencia siguientes. En caso de identificar desviaciones en la ejecución del control, notificar al Director de Fomento y Desarrollo la clusula que establece el inicio de los programas, ., para solicitar modificación al PAI. De la ejecución del control se registran las siguientes evidencias: _x000a_1- cronograma de inversión_x000a_2- Proyecto de PAI"/>
    <s v="Detectivo"/>
    <s v="No"/>
    <s v="Si"/>
    <s v="Si"/>
    <s v="Reducir (Mitigar)"/>
    <s v="Alto"/>
    <s v="No"/>
    <s v="Si"/>
    <s v="Generar alertas preventivas a los operadores, frente al cumplimiento y avance de acuerdo con el cronograma "/>
    <s v="No"/>
    <s v="No"/>
    <s v="No"/>
    <s v="No aplica"/>
    <s v="No aplica"/>
    <s v="No aplica"/>
    <x v="2"/>
    <s v="No se evidencia ejecución del plan de tratamiento ni de los controles, de los cuales tampoco se aportó evidencias. Aunque se diligenció el archivo de indicadores no cuenta con medición cuantitativa. _x000a__x000a_No se tiene fecha de seguimiento de la segunda línea. Además, se recuerda a la segunda línea la importancia de diligenciar el seguimiento en el formato establecido DE- FR -002, evitando diligenciar en este &quot;Ver carpeta de SharePoint&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
  </r>
  <r>
    <x v="5"/>
    <m/>
    <m/>
    <m/>
    <m/>
    <m/>
    <m/>
    <m/>
    <s v="Si"/>
    <s v="Cada vez que se requiera, el y/o los supervisores de los GIT de la Dirección de Fomento y Desarrollo (Actividad Fìsica, Recreaciòn, Deporte Escolar, Deporte Social Comunitario), deben revisar y verificar el cronograma de inicio de las actividades, De acuerdo con un cronograma de actividades aceptado por el ministerio del deporte En caso de identificar desviaciones en la ejecución del control, notificar al Director de Fomento y Desarrollo las dificultades presentadas por el ente ejecutor y establecer un plan de trabajo que permita subsanar la situacion. De la ejecución del control se genera las siguientes evidencias: _x000a_1. minuta del contrato_x000a_2- cronograma de actividades_x000a_3- Oficio al operador (cuando aplique)_x000a__x000a_Frecuencia: Cuattrimestral "/>
    <s v="Preventivo"/>
    <s v="No"/>
    <s v="Si"/>
    <s v="Si"/>
    <s v="Reducir (Mitigar)"/>
    <s v="Alto"/>
    <s v="No"/>
    <m/>
    <m/>
    <m/>
    <m/>
    <m/>
    <m/>
    <m/>
    <m/>
    <x v="1"/>
    <m/>
  </r>
  <r>
    <x v="6"/>
    <s v="Posibilidad de afectación reputacional, por incumplir los tiempos planificados para la revision y seguimiento de los proyectos viabilizados, debido, a la entrega inoportuna de la información o reporte equivocado de los avances  de cada una de las regiones  afectando la etapa de seguimiento"/>
    <s v="Si"/>
    <d v="2024-10-30T00:00:00"/>
    <d v="2025-04-30T00:00:00"/>
    <d v="2025-05-06T00:00:00"/>
    <s v="Misional"/>
    <s v="Moderado"/>
    <s v="Si"/>
    <s v="Mensualmente, el Coordinador GIT de Infraestructura  o quien haga sus veces verifica los tiempos de entrega de la información de acuerdo con el cronograma de trabajo, asi como tambien de los lineamientos establecidos por cada una de las regiones de conformidad con el  plan establecido por la Direccion DRHSND.De acuerdo con el cronograma establecido por el GIT de Infraestructura, se solicita el estado del seguimiento a los contratos y convenios. En caso de identificar desviaciones en la ejecución del control, se enviarán notificaciones por correo electrónico al profesional responsable, alertando sobre los tiempos y fechas programadas. De la ejecución del control, se generará la siguiente evidencia:_x000a__x000a_Documento de seguimiento del GIT de Infraestructura._x000a_Correo electrónico de notificación."/>
    <s v="Detectivo"/>
    <s v="Si"/>
    <s v="Si"/>
    <s v="Si"/>
    <s v="Reducir (Mitigar)"/>
    <s v="Moderado"/>
    <s v="Si"/>
    <s v="Si"/>
    <s v="Socializar los  reportes de seguimiento de las regiones"/>
    <s v="No aplica"/>
    <s v="No aplica"/>
    <s v="No"/>
    <s v="No aplica"/>
    <s v="No aplica"/>
    <s v="No aplica"/>
    <x v="0"/>
    <s v="Se evidencia seguimiento de primer y segunda línea de defensa, se aportaron evidencias de ejecución del control, no obstante se requiere fortalecer que las mismas sean completas conforme lo planteado en el control para poder establecer su cumplimiento. No se cuenta con evidencias del plan de tratamiento toda vez que tiene fecha de inicio en octubre, se recomienda verificar que en el plazo estimado sea posible su desarrollo. _x000a__x000a_Se reportó medición de indicadores, no obstante, estos carecen de evidencias. "/>
  </r>
  <r>
    <x v="7"/>
    <s v="Posibilidad de afectación reputacional por falta de cultura organizacional a nivel institucional y por la inoportunidad en la respuesta a las PQRSD, debido a la falta de posicionamiento del proceso, de cara a los grupos de valor con los que se relaciona la entidad"/>
    <s v="Si"/>
    <d v="2025-01-01T00:00:00"/>
    <d v="2025-04-22T00:00:00"/>
    <d v="2025-05-01T00:00:00"/>
    <s v="Apoyo"/>
    <s v="Alto"/>
    <s v="Si"/>
    <s v="Mensualmente ,el Profesional del grupo interno de trabajo de Servicio Integral al Ciudadano designado, verificará las peticiones pendientes de respuesta,  mediante monitoreo al trámite de peticiones generando desde GESDOC un reporte de aquellas pendientes de respuesta. _x000a_En caso de identificar desviaciones en la ejecución del control, reportará al jefe de dependencia al que pertenece el funcionario o contratista, informando las peticiones próximas a vencerse que no tienen respuesta. _x000a_De la ejecución de los controles se generará la siguiente evidencia: Memorandos de notificación o documento en excel que consolida la información del número de radicados de envíos."/>
    <s v="Detectivo"/>
    <s v="Si"/>
    <s v="Si"/>
    <s v="Si"/>
    <s v="Reducir (Mitigar)"/>
    <s v="Moderado"/>
    <s v="Si"/>
    <s v="Si"/>
    <s v="Realizar segunda versión de campaña interna que busque sensibilizar acerca de la importancia del proceso en el Ministerio y promover la implementación las política de Servicio al Ciudadano "/>
    <s v="No aplica"/>
    <s v="No aplica"/>
    <s v="No"/>
    <s v="No aplica"/>
    <s v="No aplica"/>
    <s v="No aplica"/>
    <x v="0"/>
    <s v="Se evidencia seguimiento de primer y segunda línea de defensa. _x000a__x000a_Se aportan evidencias de la ejecución de controles mientras que el plan de tratamiento inicia ejecución en mayo. _x000a__x000a_Se deben plantear indicadores con periodicidad específica ya que aunque se cuenta con el diligenciamiento del formato en el reporte se detalla cuales no pueden ser medidos por el corte de la información, por lo que es importante definir si son de medición mensual, semestral, etc. "/>
  </r>
  <r>
    <x v="7"/>
    <m/>
    <m/>
    <m/>
    <m/>
    <m/>
    <m/>
    <m/>
    <s v="Si"/>
    <s v="Trimestralmente el coordinador del grupo interno de Servicio Integral al Ciudadano incluirá una proposición sobre el estado de las PQRSD en el  CIGD y remitirá  presentación a la Oficina Asesora de Planeación (secretaría técnica del CIDG) con  un informe ejecutivo que  presenta el estado consolidado y por dependencias  de las PQRSD en el periodo para la toma de decisiones.  En caso de identificar desviaciones en la ejecución del control, se enviará el informe a los jefes de dependencia. De la ejecución de los controles se generará la siguiente evidencia: Agenda del CIGD y presentación."/>
    <s v="Detectivo"/>
    <s v="Si"/>
    <s v="Si"/>
    <s v="Si"/>
    <s v="Reducir (Mitigar)"/>
    <s v="Moderado"/>
    <s v="Si"/>
    <m/>
    <m/>
    <m/>
    <m/>
    <m/>
    <m/>
    <m/>
    <m/>
    <x v="1"/>
    <m/>
  </r>
  <r>
    <x v="7"/>
    <s v="Posibilidad de afectación reputacional por desconocimiento del ejercicio de participacion ciudadana, tanto a nivel interno como externo del Ministerio debido a falta de espacios de aprendizaje en participación ciudadana dirigidos a la ciudadanía."/>
    <s v="Si"/>
    <d v="2025-01-01T00:00:00"/>
    <d v="2025-04-22T00:00:00"/>
    <d v="2025-05-01T00:00:00"/>
    <s v="Apoyo"/>
    <s v="Moderado"/>
    <s v="Si"/>
    <s v="Cada vez que se requiera, el  profesional designado del GIT Servicio Integral al Ciudadano  efectúa seguimiento al cumplimiento de las actividades programadas dentro de la estrategia anual de Participación Ciudadana y solicita el reporte de resultados de los mismos. En caso de identificar desviaciones en la ejecución del control, se enviará comunicación reiterando el envío inmediato de la información. De la ejecución de los controles se generará la siguiente evidencia: Comunicados de seguimiento a la ejecución de la estrategia de participación ciudadana y registro del avance de ejecución de la estrategia en el reporte de seguimiento consolidado"/>
    <s v="Detectivo"/>
    <s v="Si"/>
    <s v="Si"/>
    <s v="Si"/>
    <s v="Reducir (Mitigar)"/>
    <s v="Moderado"/>
    <s v="Si"/>
    <s v="Si"/>
    <s v="Elaborar tres piezas de comunicación interna para fortalecer los ejercicios de participación ciudadana, solicitandole a las dependencias que divulguen con oportunidad sus actividades programadas, a los grupos de valor a los que van dirigidos."/>
    <s v="Si"/>
    <s v="Si"/>
    <s v="No"/>
    <s v="No aplica"/>
    <s v="No aplica"/>
    <s v="No aplica"/>
    <x v="0"/>
    <s v="Se evidencia seguimiento de primer y segunda línea de defensa. _x000a__x000a_Se aportan evidencias de la ejecución del control 1 y su plan de tratamiento, mientras el control 2 está pendiente de iniciar ejecución. _x000a__x000a_Se deben plantear indicadores con periodicidad específica ya que aunque se cuenta con el diligenciamiento del formato en el reporte se detalla cuales no pueden ser medidos por el corte de la información, por lo que es importante definir si son de medición mensual, semestral, etc. "/>
  </r>
  <r>
    <x v="7"/>
    <m/>
    <m/>
    <m/>
    <m/>
    <m/>
    <m/>
    <m/>
    <s v="Si"/>
    <s v="En cada vigencia, el profesional designado del grupo interno de Servicio integral al ciudadano implementará el curso virtual de participación ciudadana en la Escuela Virtual del Deporte, para fortalecer el conocimiento y el acceso a la ciudadanía ingresando a la plataforma Escuela Virtual del Deporte - EVD verificando que sus contenidos esten vigentes y solicitando al GIT TICS su activación y divulgación. En caso de desviación, se realizarán las actualización del curso y las solicitudes de activación.  La divulgación se realiza a través de la página web y de las redes sociales.  Evidencia : activación del curso y reporte de la Escuela Virtual del Deporte de participación y finalización del curso"/>
    <s v="Preventivo"/>
    <s v="Si"/>
    <s v="Si"/>
    <s v="Si"/>
    <s v="Reducir (Mitigar)"/>
    <s v="Moderado"/>
    <s v="Si"/>
    <s v="Si"/>
    <s v="Enviar invitación a la base de datos de ciudadanos con que cuenta el GIT Servicio Integral al ciudadano a participar en ejercicios programados.  Tres envío durante el año"/>
    <s v="Si"/>
    <s v="No aplica"/>
    <m/>
    <m/>
    <m/>
    <m/>
    <x v="1"/>
    <m/>
  </r>
  <r>
    <x v="8"/>
    <s v="Posibilidad de afectación reputacional de la entidad, por falta de implementación de buenas prácticas establecidas por el GIT TICs, obsolescencia, depreciación y daño irreparable de los servidores y equipos tecnológicos del Centro de Cómputo, indisponibilidad de los servicios tecnológicos, incumplimiento de los acuerdos de nivel de servicio en los casos atendidos por Soporte TICs y sistemas de información y equipos tecnológicos desarticulados con las necesidades y/o arquitectura de TI del Ministerio, debido a falta de aprobación de gastos e inversiones en tecnología necesarias para el funcionamiento del Ministerio, falta de una planta de emergencia para respaldo eléctrico de contingencia, planta de personal insuficiente en el GIT TIC's, recorte del rubro presupuestal asignado para el GIT TIC's y escasa gobernabilidad e influencia de la oficina de TI dentro de la estructura de la entidad."/>
    <s v="Si"/>
    <d v="2024-10-25T00:00:00"/>
    <d v="2025-04-25T00:00:00"/>
    <d v="2025-05-05T00:00:00"/>
    <s v="Apoyo"/>
    <s v="Alto"/>
    <s v="Si"/>
    <s v="Semestralmente, el Coordinador del GIT TIC's  debe verificar el inventario de equipos del centro de cómputo y su depreciación , y determinar a través del registro en el sistema de inventario de la entidad en coordinación con el área de Almacén la necesidad de reemplazo tecnológico.  En caso de desviación en la ejecución del control, se consultará la bitácora: GT-FR-011 Bitácora Registro de Servidores, formatos guardados en la carpeta de ejecución compartida en Sharepoint.  Evidencias: Reporte del área de Almacén, Bitácora de Servidores (cuando aplique)."/>
    <s v="Detectivo"/>
    <s v="Si"/>
    <s v="Si"/>
    <s v="Si"/>
    <s v="Aceptar"/>
    <s v="Alto"/>
    <s v="Incompleta"/>
    <s v="Si"/>
    <s v="Activar el protocolo definido en el Plan de Recuperación de Desastres (DRP) para restablecer los servicios afectados según los tiempos definidos de recuperación (RPO y RTO)."/>
    <s v="No aplica"/>
    <s v="No aplica"/>
    <s v="No"/>
    <s v="No aplica"/>
    <s v="No aplica"/>
    <s v="No aplica"/>
    <x v="0"/>
    <s v="La obsolescencia y daño irreparable de los servidores y equipos tecnológicos, corresponden a un riesgo de Seguridad de la Información y no de Gestión. _x000a__x000a_Se evidencia monitoreo por parte de primera y segunda línea de defensa. _x000a__x000a_Aunque el proceso aporta evidencias en la carpte, estas no son correspondientes con las planteadas en los controles, si bien pretenden dar cuenta de puesta en marcha del mismo, se requiere que la evidencia aportada corresponda con la planteada en el control para validar su ejecución. _x000a__x000a_No se evidencian soportes de ejecución del plan de tratamiento ya que quedó sujeto a la necesidad de su aplicación, además los controles son similares a los planteados para los tres riesgos de seguridad de la información de manera que debe evaluarse causas inmediata y raíz repetidas en el proceso de identificación, así como cuales de ellas son de riesgo de gestión y cuales de seguridad de la información. "/>
  </r>
  <r>
    <x v="8"/>
    <m/>
    <m/>
    <m/>
    <m/>
    <m/>
    <m/>
    <m/>
    <s v="Si"/>
    <s v="Cada vez que se requiera, el Coordinador del GIT TIC's  debe validar las cargas de trabajo del área de TIC's para determinar las necesidades de personal de planta o contratistas; , en el marco del ejercicio de análisis de cargas para la reestructuración del Ministerio determinar los perfiles y cantidad de colaboradores requeridos para el cumplimiento de las funciones del GIT TIC's.  En caso de desviación en la ejecución del control, realizar el ajuste al estudio de cargas realizado.  Evidencias: Matriz de propuesta de estudio de cargas de trabajo del GIT TIC's; correos y memorandos (cuando aplique)."/>
    <s v="Detectivo"/>
    <s v="Si"/>
    <s v="Si"/>
    <s v="Si"/>
    <s v="Aceptar"/>
    <s v="Alto"/>
    <s v="Incompleta"/>
    <s v="Si"/>
    <s v="Remitir informe de declaratoria de contingencia a nivel institucional para activar el Plan de Continuidad del Negocio (BCP) por las dependencias afectadas (cuando aplique)."/>
    <s v="No aplica"/>
    <s v="No aplica"/>
    <m/>
    <m/>
    <m/>
    <m/>
    <x v="1"/>
    <m/>
  </r>
  <r>
    <x v="8"/>
    <m/>
    <m/>
    <m/>
    <m/>
    <m/>
    <m/>
    <m/>
    <s v="Si"/>
    <s v="Anualmente, el Coordinador del GIT TIC's  debe elaborar el anteproyecto de inversión de las necesidades tecnológicas para el periodo 2024-2027 y el presupuesto del PETI del GIT TIC's; , de acuerdo con las necesidades del área y de las dependencias, con los lineamientos de MinTIC en cuanto a proyectos de Transformación Digital y con los resultados del FURAG.  En caso de desviación en la ejecución del control, se realizan ajustes mensuales al proyecto de presupuesto.  Evidencias: Anteproyecto de presupuesto validado por la OAP."/>
    <s v="Preventivo"/>
    <s v="Si"/>
    <s v="Si"/>
    <s v="Si"/>
    <s v="Aceptar"/>
    <s v="Alto"/>
    <s v="No"/>
    <m/>
    <m/>
    <m/>
    <m/>
    <m/>
    <m/>
    <m/>
    <m/>
    <x v="1"/>
    <m/>
  </r>
  <r>
    <x v="9"/>
    <s v="Posibilidad de afectación reputacional por Fallas en la implementación de los procedimientos y lineamientos en el proceso de GTH, debido a fallas en la seguimiento  de verificación de las Evaluaciones del Desempeño Laboral  "/>
    <s v="Si"/>
    <d v="2024-12-17T00:00:00"/>
    <d v="2025-04-28T00:00:00"/>
    <d v="2025-05-06T00:00:00"/>
    <s v="Apoyo"/>
    <s v="Moderado"/>
    <s v="Si"/>
    <s v="El Profesional designado por el Coordinador de GIT Talento Humano debera revisar y actualizar el procedimiento GH-PD-003 Evaluación del Desempeño Laboral ajustandolo a la normatividad vigente, mediante mesas de trabajo que evidencien el avance de la actualiozación del documento donde se dejaran actas de las reuniones, de presentarce algúna desviación se deberan dejar consignadas mediante actas de seguimiento. "/>
    <s v="Preventivo"/>
    <s v="No"/>
    <s v="Si"/>
    <s v="No"/>
    <s v="Reducir (Mitigar)"/>
    <s v="Moderado"/>
    <s v="Si"/>
    <s v="Si"/>
    <s v="Socializar el procedimiento actualizado tanto al grupo de trabajo , como a nivel institucional"/>
    <s v="No aplica"/>
    <s v="No aplica"/>
    <s v="No"/>
    <s v="No aplica"/>
    <s v="No aplica"/>
    <s v="No aplica"/>
    <x v="2"/>
    <s v="Se evidencia seguimiento de primer y segunda línea de defensa. _x000a__x000a_Los controles no tienen periodicidad definida.  El plan de tratamiento no ha iniciado ejecución. No se detalla motivo del no inicio en la ejecución de los controles. Las evidencias que se anexen deben corresponder con lo planteado. _x000a__x000a_No se cuenta con medición de indicadores en el formato establecido, ni con evidencias de estos."/>
  </r>
  <r>
    <x v="9"/>
    <m/>
    <m/>
    <m/>
    <m/>
    <m/>
    <m/>
    <m/>
    <s v="Si"/>
    <s v="El Profesional designado por el Coordinador de GIT Talento Humano debera verificar las Evaluaciones de Desempeño Laboral que se encuentran en la plataforma de la Comisión Nacional del Servicio Civil correspondientes al Ministerio del Deporte mediante  seguimiento semestral donde se dejara como evidencia el descargue del reporte de la evaluaciones efectuadas durante el semestre, de encontrarce alguna desviación en la revisión se procedera a notificar mediante correo electronico a evaluadores y evaluados para subsanar las desviaciones. "/>
    <s v="Preventivo"/>
    <s v="No"/>
    <s v="Si"/>
    <s v="No"/>
    <s v="Reducir (Mitigar)"/>
    <s v="Moderado"/>
    <s v="No"/>
    <s v="Si"/>
    <s v="Presentar una relación de los resultados de la verificación y seguimiento de las calificaciones de la Evaluación del Desempeño Laboral al Coordinador de GIT TH "/>
    <s v="No aplica"/>
    <s v="No aplica"/>
    <m/>
    <m/>
    <m/>
    <m/>
    <x v="1"/>
    <m/>
  </r>
  <r>
    <x v="9"/>
    <s v="Posibilidad de afectación reputacional por incumplimiento en la ejecución de los  planes y programas del proceso de Gestión del talento Humano por insuficiencia en el presupuesto asignado debido a la debil Planeación Estratégico de Talento Humano. "/>
    <s v="Si"/>
    <d v="2024-12-17T00:00:00"/>
    <d v="2025-04-28T00:00:00"/>
    <d v="2025-05-06T00:00:00"/>
    <s v="Apoyo"/>
    <s v="Moderado"/>
    <s v="Si"/>
    <s v="El Profesional designado por el Coordinador de GIT Talento Humano debera coordinar la formulación de la Planeación Estrategica del Talento Humano respondiendo a las necesidades de los funcionarios, establecindo los recursos necesarios para la ejecución, mediante la aplicación de una encuesta y mesas de trabajo donde se definan las actividades a establecer en los planes y programas. "/>
    <s v="Preventivo"/>
    <s v="No"/>
    <s v="Si"/>
    <s v="No"/>
    <s v="Reducir (Mitigar)"/>
    <s v="Moderado"/>
    <s v="Si"/>
    <s v="Si"/>
    <s v="Establecer un formato de cronograma como anexo a la Planeación Etrategica del Talento Humano para formular y realizar seguimiento a la ejecución de los planes relacionados. "/>
    <s v="Si"/>
    <s v="Si"/>
    <s v="No"/>
    <s v="No aplica"/>
    <s v="No aplica"/>
    <s v="No aplica"/>
    <x v="2"/>
    <s v="Se evidencia seguimiento de primer y segunda línea de defensa. _x000a__x000a_Los controles no tienen periodicidad definida. Las evidencias que se anexen deben corresponder con lo planteado ya que se encuentran incompletas. Dado que el plan de tratamiento no detalla si el formato creado será controlado o no controlado no es posible establecer si la evidencia remitida cumple con la actividad planteada por lo que el proceso debe detallarlo en su monitoreo. _x000a__x000a_No se cuenta con medición de indicadores en el formato establecido, ni con evidencias de estos."/>
  </r>
  <r>
    <x v="10"/>
    <s v="Posibilidad de afectación reputacional  por falencias en la organización documental de acuerdo a las series y subseries, resistencia al cambio por parte de los funcionarios y contrastistas y Socialización de los  lineamientos documentados que permitan articular la gestión documental.  debido a la  Inadecuada aplicación de los instrumentos archivísticos  "/>
    <s v="Si"/>
    <d v="2024-12-19T00:00:00"/>
    <s v="No diligencia"/>
    <d v="2025-05-06T00:00:00"/>
    <s v="Apoyo"/>
    <s v="Moderado"/>
    <s v="Si"/>
    <s v="_x000a__x000a_El profesional en Gestión Documental, realiza la verificacion de  la organización documental por dependencia de acuerdo a lo establecido en el GD- MN-005&quot;Organización  archivos de Gestión &quot;. A traves de visitas programadas con los gestores documentales, se realiza la revisión de estado de la organización de los expedientes de acuerdo a la Tabla de retención documental. En caso de identificar desviaciones del control se deja mediante acta las observaciones encontradas para que la dependencia subsane o en su defecto se apliquen los procedimientos que correspondan. De la ejecución de los controles se generará la siguiente evidencia: actas de reunión, listas de asistencia. _x000a_"/>
    <s v="Detectivo"/>
    <s v="No"/>
    <s v="Si"/>
    <s v="No"/>
    <s v="Reducir (Mitigar)"/>
    <s v="Moderado"/>
    <s v="Si"/>
    <s v="Si"/>
    <s v="Realizar capacitaciones a funcionarios y contratistas por dependencia para la socialización de la tabla de retención documental y los instrumentos archivisticos de competencia.  "/>
    <s v="Si"/>
    <s v="Si"/>
    <s v="No diligenció la casilla"/>
    <s v="No diligenció la casilla"/>
    <s v="No diligenció la casilla"/>
    <s v="No diligenció la casilla"/>
    <x v="2"/>
    <s v="Los controles no tienen periodicidad definida.  _x000a_El proceso no realizó seguimiento a la materialización del riesgo, toda vez que no diligenció esta sección de información en el formato, así como tampoco registró la fecha del monitoreo a su cargo. _x000a_No se cuenta con medición de indicadores en el formato establecido, ni con evidencias de estos._x000a__x000a_Se evidencia seguimiento de la segunda línea de defensa en la que entre otras exhorta al proceso a reportar de manera oportuna y completa el monitoreo a su cargo. "/>
  </r>
  <r>
    <x v="11"/>
    <s v="Posibilidad de afectación económica por multas o sanciones de los entes de control debido a la celebración de Contratos sin que se cumplan con todos los requisitos legales "/>
    <s v="Si"/>
    <d v="2024-12-16T00:00:00"/>
    <d v="2025-04-23T00:00:00"/>
    <d v="2025-05-06T00:00:00"/>
    <s v="Apoyo"/>
    <s v="Extremo"/>
    <s v="Si"/>
    <s v="Cada vez que se requiera, el Coordinador GIT Contratación y/o Profesional desigando, debe Verificar que tanto la norma como el proceso se aplique en cada elaboración de contratos y/o convenios de manera adecuada (Etapa Precontractual), Validar por el abogado encargado, en el manual de contratación y el Estatuto de Contratación, la modalidad del mismo según su naturaleza y cuantía. (Etapa Precontractual), a traves de la revisión de los estudios previos. En caso de identificar desviaciones en la ejecución del control, De no adecuarse la modalidad a la naturaleza y a la cuantía, comunicar al área solicitante para que ajuste su requerimiento según el caso. . De la ejecución de los controles se generará la siguiente evidencia: Base de datos de contratos en los que se registra la modalidad de contratación utilizada en el proceso"/>
    <s v="Preventivo"/>
    <s v="Si"/>
    <s v="Si"/>
    <s v="Si"/>
    <s v="Reducir (Mitigar)"/>
    <s v="Extremo"/>
    <s v="Si"/>
    <s v="Si"/>
    <s v="Implementar Flujos de aprobación en Secop, que garanticen que el contrato sea revisado por varios profesionales que puedan identificar posibles inconsistencias"/>
    <s v="Si"/>
    <s v="No aplica"/>
    <s v="No"/>
    <s v="No aplica"/>
    <s v="No aplica"/>
    <s v="No aplica"/>
    <x v="0"/>
    <s v="Se evidencia seguimiento de primer y segunda línea de defensa. Se aportan evidencias de control y acción. _x000a__x000a_Se recuerda a la segunda línea la importancia de diligenciar el seguimiento en el formato establecido DE- FR -002, evitando diligenciar en este &quot;Ver carpeta de SharePoint&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
  </r>
  <r>
    <x v="11"/>
    <s v="Posibilidad de afectación econímica por multas, sanciones o investigaciones disciplinarias, fiscales y penales debido a la  liquidación incorrecta de contratos  o no liquidación de los mismos  en los plazos acordados en el contrato o los establecidos por la Ley  "/>
    <s v="Si"/>
    <d v="2024-12-16T00:00:00"/>
    <d v="2025-04-23T00:00:00"/>
    <d v="2025-05-06T00:00:00"/>
    <s v="Apoyo"/>
    <s v="Extremo"/>
    <s v="Si"/>
    <s v="Cada vez que se requiera, el Coordinador GIT Contratación y/o el profesional designado, debe realizar el seguimiento a la base de datos de los procesos para liquidar, actualizando el listado de los procesos que deben entrar en esta fase . En caso de identificar desviaciones en la ejecución del control, se deberá reportar al director y/o jefe del área los procesos que no estan incluidos y realizar la actualización de manera inmediata. De la ejecución de los controles se generará la siguiente evidencia: Base de datos de Liquidaciones."/>
    <s v="Detectivo"/>
    <s v="Si"/>
    <s v="Si"/>
    <s v="Si"/>
    <s v="Reducir (Mitigar)"/>
    <s v="Extremo"/>
    <s v="Si"/>
    <s v="Si"/>
    <s v="Generar alertas con los lideres del equipo liquidaciones de las diferentes areas del Ministerio del deporte"/>
    <s v="No aplica"/>
    <s v="No aplica"/>
    <s v="No"/>
    <s v="No aplica"/>
    <s v="No aplica"/>
    <s v="No aplica"/>
    <x v="0"/>
    <s v="Se evidencia seguimiento de primer y segunda línea de defensa. La acción no ha sido iniciada, sin embargo, de acuerdo con la fecha señalada ya debería estar el marcha. _x000a__x000a_Se recuerda a la segunda línea la importancia de diligenciar el seguimiento en el formato establecido DE- FR -002, evitando diligenciar en este &quot;Ver carpeta de SharePoint&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
  </r>
  <r>
    <x v="11"/>
    <s v="Posibilidad de afectación económica y reputacional por multas o sanciones de los entes de control debido al incumplimiento de las formalidades legales para la selección objetiva del contratista"/>
    <s v="Si"/>
    <d v="2024-12-16T00:00:00"/>
    <d v="2025-04-23T00:00:00"/>
    <d v="2025-05-06T00:00:00"/>
    <s v="Apoyo"/>
    <s v="Extremo"/>
    <s v="Si"/>
    <s v="Cada vez que se requiera, el Coordinador GIT Contratación y/o el profesional designado, debe verificar la evaluación de propuestas de manera rigurosa, realizando la revisión de propuestas mediante la lista de chequeo corespondiente. A través de un análisis de los requisitos y verificación del cumplimiento de los mismos. En caso de identificar desviaciones en la ejecución del control, reportar al oferente en la lista de chequeo y en la evaluación el resultado de la misma para el subsane o rechazo, según el caso. De la ejecución de los controles se generará la siguiente evidencia: Evaluación de los procesos competitivos en los casos que aplique"/>
    <s v="Preventivo"/>
    <s v="Si"/>
    <s v="Si"/>
    <s v="Si"/>
    <s v="Aceptar"/>
    <s v="Extremo"/>
    <s v="No"/>
    <s v="Si"/>
    <s v="Revisar los estudios previos buscando identificar posibles incumplimientos en las formalidades legales requeridas para la suscripción del proceso"/>
    <s v="Si"/>
    <s v="Si"/>
    <s v="No"/>
    <s v="No aplica"/>
    <s v="No aplica"/>
    <s v="No aplica"/>
    <x v="0"/>
    <s v="Se evidencia seguimiento de primer y segunda línea de defensa. De acuerdo con el proceso no se adelantaron procesos competitivos que requirieran evaluación, no obstante el control no se encuentra limitado a este tipo de procesos, por loque se requeire detallar o explicar este tipo de observaciones o si solo aplica a dichos procesos ajustar la identificación del riesgo.  _x000a__x000a_Se recuerda a la segunda línea la importancia de diligenciar el seguimiento en el formato establecido DE- FR -002, evitando diligenciar en este &quot;Ver carpeta de SharePoint&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
  </r>
  <r>
    <x v="12"/>
    <s v="Posibilidad de Afectación Económica y Reputacional por falta de procedimientos , errores de digitación y falta de capacitación, temas relacionados con el personal, debido a  inconsistencias en el registro de la gestión presupuestal en el aplicativo SIIF Nación, frente a requerimientos  y soportes asociados a los trámites de expedición del Certificado de Disponibilidad Presupuestal, Registros Presupuestales  y sus operaciones derivadas de adiciones y/o liberaciones, acordes a un compromiso en concordancia al rubro, objeto, valor, renglón etc, que no sean conformes con los lineamientos de la Entidad y/o la legislación vigente."/>
    <s v="Si"/>
    <d v="2024-10-24T00:00:00"/>
    <d v="2025-04-25T00:00:00"/>
    <d v="2025-05-05T00:00:00"/>
    <s v="Apoyo"/>
    <s v="Alto"/>
    <s v="Si"/>
    <s v="Cada vez que se requiera, el Enlace MIPG del  GIT Gestón Presupuestal, debe verificar que la documentación del proceso GF este actualizada y articulada con la normatividad vigente y los lineamientos aplicables para el proceso de Gestión Financiera, mediante una mesa de trabajo con el personal del proceso GF. En caso de identificar desviaciones en la ejecución del control, se debe hacer la actualización de los documentos relacionados con el proceso de Gestión Financiera, atendiendo los cambios presentados en la normatividad y los lineamientos vigentes.  De la ejecución del control se generará la siguiente evidencia:_x000a_1. Acta de la mesa de trabajo realizada.    _x000a_2. Formato diligenciado GF-FR-038            _x000a_3. Actualización del documento en Isolución._x000a_4. Socialización de los documentos creados o actualizados mediante comunicaciones internas."/>
    <s v="Detectivo"/>
    <s v="Si"/>
    <s v="Si"/>
    <s v="Si"/>
    <s v="Reducir (Mitigar)"/>
    <s v="Extremo"/>
    <s v="Si"/>
    <s v="Si"/>
    <s v="1. Incluir en las políticas de operación de los procedimientos que sean necesarios a actualizar y así el mantener la documentación acorde a la normatividad vigente."/>
    <s v="Si"/>
    <s v="Si"/>
    <s v="No"/>
    <s v="No aplica"/>
    <s v="No aplica"/>
    <s v="No aplica"/>
    <x v="0"/>
    <s v="Se evidencia seguimiento de primer y segunda línea de defensa. _x000a__x000a_Se adjunta evidencia de la ejecución de controles y planes de tratamiento, los cuales se encuentran en curso. _x000a__x000a_Se debe revisar el formato o la medición de Zona de Riesgo Residual Final ya que luego de aplicados los controles, aumenta a Extremo, en lugar de mitigarse.  _x000a__x000a_Se recomienda registrar la medición cuantitaviva del indicador en el formato  DE- FR -002."/>
  </r>
  <r>
    <x v="12"/>
    <m/>
    <m/>
    <m/>
    <m/>
    <m/>
    <m/>
    <m/>
    <s v="Si"/>
    <s v="Diariamente, el Coordinador (a) del  GIT Gestión Presupuestal  y/o profesionales designados, deben revisar los documentos registrados en el aplicativo SIIF Nación que requieran firma, con los documentos soportes allegados, por medio de la inspección visual y el análisis de la información para proceder a firmar acorde a la revisión de los documentos registrados en el aplicativo SIIF Nación para  los Certificados de Disponibilidad Presupuestal, Registros Presupuestales y sus operaciones derivadas de adiciones y/o liberaciones.  _x000a_De la ejecución de los control se generará la siguiente evidencia:_x000a_Documentos firmados y entregados al solicitante o archivados según TRD de los registros en el aplicativo SIIF Nación  de CDP y  RP y la Publicación del CDP expedido o modificado en el aplicativo interno SISEG."/>
    <s v="Detectivo"/>
    <s v="Si"/>
    <s v="Si"/>
    <s v="Si"/>
    <s v="Reducir (Mitigar)"/>
    <s v="Extremo"/>
    <s v="Si"/>
    <s v="Si"/>
    <s v="1. Actualizar el procedimiento GF-PD-025-Constitución, Ejecución y Seguimiento de Reservas Presupuestales y Cuentas por Pagar."/>
    <s v="Si"/>
    <s v="Si"/>
    <m/>
    <m/>
    <m/>
    <m/>
    <x v="1"/>
    <m/>
  </r>
  <r>
    <x v="12"/>
    <s v="Posibilidad de Afectación Económica y Reputacional por falta de procedimientos, errores de grabación, autorización, debido a incurrir en inconsistencias en el desarrollo de las actividades asociadas a la Elaboración de Estados Financieros y  Reporte de Hechos Económicos que no sean conformes con los lineamientos del proceso de Gestión Financiera y la legislación vigente."/>
    <s v="Si"/>
    <d v="2024-10-24T00:00:00"/>
    <d v="2025-04-25T00:00:00"/>
    <d v="2025-05-05T00:00:00"/>
    <s v="Apoyo"/>
    <s v="Alto"/>
    <s v="Si"/>
    <s v="Cada vez que se requiera, el Coordinador (a) del  GIT Gestión Contable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_x000a_Formato GF-FR–042 Conciliación de Inventarios - Contabilidad Vs. Almacén."/>
    <s v="Preventivo"/>
    <s v="Si"/>
    <s v="Si"/>
    <s v="Si"/>
    <s v="Reducir (Mitigar)"/>
    <s v="Extremo"/>
    <s v="Si"/>
    <s v="Si"/>
    <s v="1.  Actualizar el prcedimiento GF-PD-027 Operaciones Recíprocas."/>
    <s v="Si"/>
    <s v="Si"/>
    <s v="No"/>
    <s v="No aplica"/>
    <s v="No aplica"/>
    <s v="No aplica"/>
    <x v="0"/>
    <s v="Se evidencia seguimiento de primer y segunda línea de defensa. _x000a__x000a_Se adjunta evidencia de la ejecución de controles y planes de tratamiento, los cuales se encuentran en curso. _x000a__x000a_Se debe revisar el formato o la medición de Zona de Riesgo Residual Final ya que luego de aplicados los controles, aumenta a Extremo, en lugar de mitigarse.  _x000a__x000a_Se recomienda registrar la medición cuantitaviva del indicador en el formato  DE- FR -002."/>
  </r>
  <r>
    <x v="12"/>
    <m/>
    <m/>
    <m/>
    <m/>
    <m/>
    <m/>
    <m/>
    <m/>
    <s v="Mensualmente, el Coordinador (a) GIT Gestión Contable y/o los profesionales designados, debe conciliar que la información financiera relacionada con los hechos económicos (ingresos, gastos, bienes, entre otros) reportada por las dependencias proveedoras cumpla con las características cualitativas requeridas, mediante el análisis de la información financiera reportada frente a la registrada o que sea susceptible de registrar para su revelación. En caso de identificar desviaciones en la ejecución del control, se solicita mediante correo electrónico la aclaración del hecho económico a la dependencia proveedora de la información financiera. De la ejecución del control se generará la siguiente evidencia:_x000a_1. Conciliaciones realizadas_x000a_2. Correos electrónicos enviados solicitando la aclaración de los hechos económicos, en caso de requerirse"/>
    <s v="Detectivo"/>
    <s v="Si"/>
    <s v="Si"/>
    <s v="Si"/>
    <s v="Reducir (Mitigar)"/>
    <s v="Extremo"/>
    <s v="Si"/>
    <s v="Si"/>
    <s v="1.  Actualizar el instructivo GF-IN-009 Registros Contables y Elaboración de Estados Financieros"/>
    <s v="Si"/>
    <s v="Si"/>
    <m/>
    <m/>
    <m/>
    <m/>
    <x v="1"/>
    <m/>
  </r>
  <r>
    <x v="12"/>
    <m/>
    <m/>
    <m/>
    <m/>
    <m/>
    <m/>
    <m/>
    <m/>
    <s v="Cada vez que se requiera, el Coordinador (a) del  GIT Gestión  Contable y/o profesionales designados, deben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En caso de identificar desviaciones en la ejecución del control, se debe devolver la solicitud mediante el formato de Devolución de documentos GF-FR-016 o en SISEG según corresponda. De la ejecución del control se generará la siguiente evidencia:_x000a_Devolución de documentos mediante el Formato GF-FR-016  o devolución en SISEG según corresponda"/>
    <s v="Detectivo"/>
    <s v="Si"/>
    <s v="Si"/>
    <s v="Si"/>
    <s v="Reducir (Mitigar)"/>
    <s v="Extremo"/>
    <s v="Si"/>
    <s v="Si"/>
    <s v="1. Circular a todas las dependencias proveedoras de información financiera las fechas límites para reportar los hechos económicos susceptibles a revelar en los Estados Financieros de la Entidad."/>
    <s v="Si"/>
    <s v="Si"/>
    <m/>
    <m/>
    <m/>
    <m/>
    <x v="1"/>
    <m/>
  </r>
  <r>
    <x v="12"/>
    <m/>
    <m/>
    <m/>
    <m/>
    <m/>
    <m/>
    <m/>
    <m/>
    <s v="Cada vez que se requiera, el Coordinador SIIF Nación Entidad (Secretario General o a quien este delegue), debe validar que las solicitudes requeridas para la creación de usuarios y la modificación de perfiles para el manejo del aplicativo SIIF Nación, estén acorde con las funciones u obligaciones especificas del usuario, mediante la revisión de que las funciones u obligaciones especificas, u objetivos concertados del usuario estén acorde con el perfil de usuario solicitado en los formatos Mis.3.13.Pro.5.Fr.6 Solicitud creación cuenta de usuario SIIF Nación II y Mis.3.13.Pro.5.Fr.8 Solicitud modificación cuenta de usuario SIIF Nación II o su versión vigente. En caso de identificar desviaciones en la ejecución del control, se debe devolver la solicitud al solicitante mediante correo electrónico. De la ejecución de los controles se generará la siguiente evidencia:_x000a_1. Formato Mis.3.13.Pro.5.Fr.6 Solicitud creación cuenta de usuario SIIF Nación II._x000a_2. Formato Mis.3.13.Pro.5.Fr.8 Solicitud modificación cuenta de usuario SIIF Nación II _x000a_Nota: o sus versiones vigentes._x000a_3. Correo electrónico del Coordinador SIIF Nación de la Entidad en caso de la devolución de la solicitud"/>
    <s v="Preventivo"/>
    <s v="Si"/>
    <s v="Si"/>
    <s v="Si"/>
    <s v="Reducir (Mitigar)"/>
    <s v="Extremo"/>
    <s v="Si"/>
    <s v="Si"/>
    <s v="1. Actualizar el instructivo GF-IN-006 Administración Usuarios SIIF Nación incluyendo los controles diseñados."/>
    <s v="Si"/>
    <s v="Si"/>
    <m/>
    <m/>
    <m/>
    <m/>
    <x v="1"/>
    <m/>
  </r>
  <r>
    <x v="12"/>
    <m/>
    <m/>
    <m/>
    <m/>
    <m/>
    <m/>
    <m/>
    <m/>
    <s v="Cuatrimestralmente, el Coordinador SIIF Nación Entidad (Secretario General o a quien este delegue), debe revisar que se encuentren vigentes las firmas digitales expedidas para los usuarios que realizan registros en el aplicativo SIIF Nación, por medio de una base de datos que controle la fecha de emisión y de expiración de las firmas digitales. En caso de identificar desviaciones en la ejecución del control, se debe realizar la solicitud de expedición de una nueva firma digital para tener acceso al aplicativo SIIF Nación. De la ejecución del control se generará la siguiente evidencia:_x000a_1. Archivo control de expedición de las firmas digitales (Token)_x000a_2. En los casos que se requiera será la solicitud de expedición de la firma digital para el uso del aplicativo SIIF Nación "/>
    <s v="Detectivo"/>
    <s v="Si"/>
    <s v="Si"/>
    <s v="Si"/>
    <s v="Reducir (Mitigar)"/>
    <s v="Extremo"/>
    <s v="Si"/>
    <s v="Si"/>
    <s v="1. Actualizar el procedimiento GF-PD-028 Movimiento de Ajustes No Automáticos"/>
    <s v="Si"/>
    <s v="Si"/>
    <m/>
    <m/>
    <m/>
    <m/>
    <x v="1"/>
    <m/>
  </r>
  <r>
    <x v="12"/>
    <m/>
    <m/>
    <m/>
    <m/>
    <m/>
    <m/>
    <m/>
    <m/>
    <s v="Cuatrimestralmente,  el Coordinador SIIF Nación Entidad (Secretario General o a quien este delegue) , debe revisar que el personal que efectúa registros en el aplicativo SIIF Nación cuente con las credenciales de acceso habilitadas, mediante la validación de la fecha de expiración de los usuarios en el reporte de usuarios del sistema generado del aplicativo SIIF Nación. En caso de identificar desviaciones en la ejecución del control, se debe registrar la solicitud de modificación cuenta de usuario del aplicativo SIIF Nación actualizando la fecha de expiración de la cuenta para tener acceso al aplicativo. De la ejecución de los controles se generará la siguiente evidencia:_x000a_1. Reporte SIIF Nación de usuarios activos en el sistema el cual se denomina &quot;Reporte de Solicitudes de Creación y Modificación de Usuarios del Sistema&quot;_x000a_2. En los casos que se requiera la ampliación de la vigencia del usuario será la solicitud de ampliación de la fecha de expiración de la cuenta del usuario, registrada en el aplicativo SIIF Nación."/>
    <s v="Detectivo"/>
    <s v="Si"/>
    <s v="Si"/>
    <s v="Si"/>
    <s v="Reducir (Mitigar)"/>
    <s v="Extremo"/>
    <s v="Si"/>
    <m/>
    <m/>
    <m/>
    <m/>
    <m/>
    <m/>
    <m/>
    <m/>
    <x v="1"/>
    <m/>
  </r>
  <r>
    <x v="13"/>
    <s v="Posibilidad de afectación reputacional por debilidades en el seguimiento al registro de las actuaciones procesales en el sistema e-KOGUI por parte de los abogados que asumen la defensa judicial, debido a la desactualizacion de la informacion reportada de los procesos judiciales en el sistema e-KOGUI. "/>
    <s v="Si"/>
    <d v="2024-10-30T00:00:00"/>
    <d v="2025-04-25T00:00:00"/>
    <d v="2025-05-06T00:00:00"/>
    <s v="Apoyo"/>
    <s v="Moderado"/>
    <s v="Si"/>
    <s v="Cada vez que se requiera (de acuerdo a las actuaciones procesales suceptibles de reporte en la plataforma e- KOGUI respecto de los procesos judiciales y de las solicitudes de conciliacion extrajudicial a cargo del respectivo abogado) , el jefe de la Oficina Asesora Juridica, debera verificar la información que es suceptible de reporte en la plataforma para su registro correspondiente através del aplicativo y demás insumos documentales que se requieran para este efecto a nivel interno.  En caso de identificar desviaciones en la ejecución del control, el Jefe de la Oficina Asesora Jurídica solicitara al abogado que corresponda de manera inmediata el informes remitidos por los apoderados que ejercen la defensa judicial sobre las actualizaciones y/o actuaciones en el sistema E-Kogui y correo electrónico institucional remisorio por parte de la Jefe de la OAJ requiriendo la actualización."/>
    <s v="Preventivo"/>
    <s v="Si"/>
    <s v="Si"/>
    <s v="Si"/>
    <s v="Aceptar"/>
    <s v="Moderado"/>
    <s v="Si"/>
    <s v="Si"/>
    <s v="Reportar las actualizaciones realizadas en el aplicativo e-KOGUI , dentro del informe mensual remitidos por los apoderados que ejercen la defensa judicial al jefe de la OAJ sobre las actualizaciones y/o actuaciones en el sistema E-Kogui"/>
    <s v="Si"/>
    <s v="Si"/>
    <s v="No"/>
    <s v="No aplica"/>
    <s v="No aplica"/>
    <s v="No aplica"/>
    <x v="0"/>
    <s v="Se evidencia seguimiento de primer y segunda línea de defensa. La primera línea aporta evidencias de ejecución de control y plan de tratamiento. _x000a__x000a_Se recuerda a la segunda línea la importancia de diligenciar el seguimiento en el formato establecido DE- FR -002, evitando diligenciar en este &quot;Ver carpeta de SharePoint&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
  </r>
  <r>
    <x v="13"/>
    <m/>
    <m/>
    <m/>
    <m/>
    <m/>
    <m/>
    <m/>
    <m/>
    <m/>
    <m/>
    <m/>
    <m/>
    <m/>
    <m/>
    <m/>
    <m/>
    <s v="Si"/>
    <s v="Elaborar y socializar circular que imparta los lineamientos frente al reporte de la información oportuna en la plataforma e-KOGUI."/>
    <s v="No aplica"/>
    <s v="No aplica"/>
    <m/>
    <m/>
    <m/>
    <m/>
    <x v="1"/>
    <m/>
  </r>
  <r>
    <x v="13"/>
    <s v="Posibilidad de afectación económica por caducidad del medio de control de controversias contractuales, debido a debilidades en el ejercicio de la supervisión sobre los convenios interadministrativos suscritos por el Ministerio del Deporte y los entes territoriales"/>
    <s v="Si"/>
    <d v="2024-10-30T00:00:00"/>
    <d v="2025-04-25T00:00:00"/>
    <d v="2025-05-06T00:00:00"/>
    <s v="Apoyo"/>
    <s v="Moderado"/>
    <s v="Si"/>
    <s v="Cada vez que se requiera, el abogado designado por el Jefe de la Oficina, verifica los términos para la presentación de las demandas a instaurar oportunamente a través del medio de control de controversias contractuales con el fin de determinar si se configura el fenomeno juridico de la caducidad.  En caso de identificar desviaciones en la ejecución del control, el abogado designado comunicará a la direccion tecnica que haya remitido la solicitud de inicio de accion judicial con ocasion del incumplimiento y liquidacion judicial de los contratos o convenios suscritos por el Ministerio del Deporte mediante correo electronico y/o memorando GESDOC. Como evidencia de la actividad se aportará la base de datos con el número de demandas instauradas opotunamente a traves del medio de control de controversias contractuales."/>
    <s v="Preventivo"/>
    <s v="Si"/>
    <s v="Si"/>
    <s v="Si"/>
    <s v="Aceptar"/>
    <s v="Moderado"/>
    <s v="No"/>
    <s v="Si"/>
    <s v="Elaborar y socializar circular en la cual se conmine a las direcciones tecnicas del Ministerio del Deporte a adelantar la liquidacion de los contratos o convenios dentro de los plazos contractuales y legales con el fin de evitar que opere el fenomeno juridico de la caducidad de la accion del medio de control"/>
    <s v="No aplica"/>
    <s v="No aplica"/>
    <s v="No"/>
    <s v="No aplica"/>
    <s v="No aplica"/>
    <s v="No aplica"/>
    <x v="2"/>
    <s v="No cuenta con monitoreo de la primera línea ni medición de indicadores, a pesar que el control se establece como cada vez que se requiera. Describe que la actividad esta prevista para segundo o tercer cuatrimestre. No anexa evidencias ni medición de indicadores. _x000a__x000a_Se evidencia seguimiento de la segunda línea de defensa. "/>
  </r>
  <r>
    <x v="14"/>
    <s v="Posibilidad de afectación  económica y reputacional por _x000a_ausencias de lineamientos para contigencias asociadas al Servicio de Vigilancia y Seguridad, fallas en la comunicaciòn entre el GIT Administrativa y los servicios tercerizados, debido  a la falta de controles operativos para atender posible afectación en la prestación del servicio de Vigilancia y Seguridad."/>
    <s v="Si"/>
    <d v="2024-11-14T00:00:00"/>
    <d v="2025-04-28T00:00:00"/>
    <d v="2025-05-06T00:00:00"/>
    <s v="Apoyo"/>
    <s v="Moderado"/>
    <s v="Si"/>
    <s v="El Supervisor y/o el apoyo a la supervisión del Contrato, realizará  seguimientos bimensuales con el supervisor designado de la empresa de vigilancia, a través de reuniones, para hacer seguimiento preventivo a las novedades presentadas en el periodo en concordancia con la ejecución del contrato. El cual se amparan en las actividades No. 35 “Asistir a las reuniones que le solicite la Entidad a través del supervisor, en relación con el desarrollo del objeto de la negociación y suscribir las actas correspondientes” y No. 55. “Avisar en forma inmediata a los supervisores designados por la Entidad, y a las diferentes autoridades, las emergencias que se lleguen a presentar del contrato&quot;. En caso de desviación, la coordinación del GIT de Gestion Administrativa, citará al supervisor del contrato tercerizado de Vigilancia y Seguridad  para tomar decisiones  de acuerdo con el evento o situación presentada.  Evidencia: actas de reunión bimensuales, correo electrónicos e informes de la empresa de vigilancia (cuando se requiera)"/>
    <s v="Preventivo"/>
    <s v="Si"/>
    <s v="Si"/>
    <s v="Si"/>
    <s v="Reducir (Mitigar)"/>
    <s v="Moderado"/>
    <s v="Si"/>
    <s v="Si"/>
    <s v="_x000a_Realizar visita  de inspección de imprevisto, con periodicidad bimensual para verificar el funcionamiento del circuito. En caso de encontrar inconsitencias, se notificará mediante oficio al supervisor de la empresa de vigilancia y seguridad de la novedad.  _x000a__x000a_"/>
    <s v="No"/>
    <s v="Si"/>
    <s v="No"/>
    <s v="No aplica"/>
    <s v="No aplica"/>
    <s v="No aplica"/>
    <x v="0"/>
    <s v="La fecha de aprobación es anterior a la fecha de actualización; una vez se actualiza el mapa de riesgos debe presentarse a aprobación para su puesta en marcha. _x000a__x000a_Se evidencia seguimiento de la primer y segunda línea de defensa. _x000a_Se recomienda registrar la medición cuantitativa de los indicadores._x000a__x000a_Las evidencias de las acciones están siendo duplicadas con la de los controles o no corresponden con la evidencia de a acción; se debe aportar evidencia según lo que se plantea en el control o en el plan de tratamiento._x000a__x000a_"/>
  </r>
  <r>
    <x v="14"/>
    <s v="_x000a_Posibilidad de afectación económica por falta de un diagnóstico técnico para identificar la vulnerabilidad y estado de los bienes inmuebles, debido a la falta de seguimiento del Plan Anual de muebles e inmuebles y  del parque automotor, que incluyan las eventualidades . "/>
    <s v="Si"/>
    <d v="2024-11-14T00:00:00"/>
    <s v="Sin diligenciar"/>
    <d v="2025-05-06T00:00:00"/>
    <s v="Apoyo"/>
    <s v="Moderado"/>
    <s v="Si"/>
    <s v="Mensualmente, el coordinador del GIT Gestión Administrativa verifica el cumplimiento de las actividades programadas en el Plan Anual de mantenimiento de bienes muebles e inmuebles del Ministerio del Deporte, de acuerdo con las actividades de mantenimiento establecidas, y,  se realizara verificaciones de la ejecuciòn.  En caso de desviación, se revisa la actividad con la coordinadora del GIT de Gestion Administrativa y se reprogramará la actividad en el Plan.  Evidencia:  visitas en sitio, registro fotografico y demas evidencias que apliquen. _x000a__x000a__x000a_"/>
    <s v="Preventivo"/>
    <s v="Si"/>
    <s v="Si"/>
    <s v="Si"/>
    <s v="Aceptar"/>
    <s v="Moderado"/>
    <s v="Si"/>
    <s v="Si"/>
    <s v="Socializar el Plan de Mantenimiento de bienes muebles e inmuebles _x000a_-----_x000a_Actualizar el Plan Anual  de Mantenimiento de bienes muebles e inmuebles _x000a_"/>
    <s v="No"/>
    <s v="Si"/>
    <s v="No"/>
    <s v="No aplica"/>
    <s v="No aplica"/>
    <s v="No aplica"/>
    <x v="0"/>
    <s v="La fecha de aprobación es anterior a la fecha de actualización; una vez se actualiza el mapa de riesgos debe presentarse a aprobación para su puesta en marcha. _x000a__x000a_Se evidencia seguimiento de la primer y segunda línea de defensa. _x000a_Se recomienda registrar la medición cuantitativa de los indicadores._x000a__x000a_Las evidencias de las acciones están siendo duplicadas con la de los controles o no corresponden con la evidencia de a acción; se debe aportar evidencia según lo que se plantea en el control o en el plan de tratamiento._x000a__x000a_"/>
  </r>
  <r>
    <x v="14"/>
    <m/>
    <m/>
    <m/>
    <m/>
    <m/>
    <m/>
    <m/>
    <s v="Si"/>
    <s v="Profesional y/o Contratista del GIT asignado,realiza seguimiento mensual del estado del parque automotor en relación al cumplimiento de tecnomecanica,SOAT, mantenimientos preventivos y correctivos.A través de seguimientos trimestrales se monitorea el documento de trabajo&quot;INFORMACION DE VEHICULOS 2024&quot; en el que registran cada uno de los vehiculos activos de acuerdo con el plan de mantenimiento preventivo y correctivo, SOAT y Tecnicomecánica, para su control.En caso de desviación, se realizan las correcciones de manera inmediata, teniendo en cuenta lo establecido en los contratos respectivos.Evidencia: Matriz en Excel INFORMACION DE VEHICULOS 2024."/>
    <s v="Preventivo"/>
    <s v="Si"/>
    <s v="Si"/>
    <s v="Si"/>
    <s v="Aceptar"/>
    <s v="Moderado"/>
    <s v="Si"/>
    <s v="Si"/>
    <s v="Se envian los correos electronicos para socializar el uso adecuado de los vehiculos en cumplimiento al plan de austeridad."/>
    <s v="No"/>
    <s v="Si"/>
    <m/>
    <m/>
    <m/>
    <m/>
    <x v="1"/>
    <m/>
  </r>
  <r>
    <x v="14"/>
    <s v=" _x000a_Posibilidad de afectación económica por la perdida de bienes consumibles y devolutivos debido a la falta de seguimiento oportuno y al control de los inventarios."/>
    <s v="Si"/>
    <d v="2024-11-14T00:00:00"/>
    <d v="2025-04-28T00:00:00"/>
    <d v="2025-05-06T00:00:00"/>
    <s v="Apoyo"/>
    <s v="Alto"/>
    <s v="Si"/>
    <s v="Anualmente, el profesional especializado con funciones de almacenista, realiza inventario a los elementos en servicio y deposito, para verificar su existencia, estado de conservación y validar si procede para darlos de baja de acuerdo a nivel de obsolescencia. En caso de identificar desviaciones en la ejecución del control se reporta al Coordinador del GIT Gestión Administrativa y a la Ordenación del Gasto para tomar acciones respectivas (Informar la falta de elementos; dar de baja elementos). De la ejecución del control se generara la siguientes evidencias: Listado de elementos en servicio por funcionario generado través del aplicativo de inventarios "/>
    <s v="Detectivo"/>
    <s v="Si"/>
    <s v="Si"/>
    <s v="Si"/>
    <s v="Reducir (Mitigar)"/>
    <s v="Bajo"/>
    <s v="No"/>
    <s v="Si"/>
    <s v="Revisar de acuerdo con la caracterizacion del proceso Recursos Fisicos la creacion de un procedimiento relacioando con los inventarios."/>
    <s v="No"/>
    <s v="Si"/>
    <s v="No"/>
    <s v="No aplica"/>
    <s v="No aplica"/>
    <s v="No aplica"/>
    <x v="0"/>
    <s v="La fecha de aprobación es anterior a la fecha de actualización; una vez se actualiza el mapa de riesgos debe presentarse a aprobación para su puesta en marcha. _x000a__x000a_No se cuenta con evidencias de la ejecución del control. Se evidencia seguimiento de la primer y segunda línea de defensa. _x000a_Se recomienda registrar la medición cuantitativa de los indicadores._x000a__x000a_Las evidencias de las acciones están siendo duplicadas con la de los controles o no corresponden con la evidencia de a acción; se debe aportar evidencia según lo que se plantea en el control o en el plan de tratamiento._x000a__x000a_"/>
  </r>
  <r>
    <x v="14"/>
    <m/>
    <m/>
    <m/>
    <m/>
    <m/>
    <m/>
    <m/>
    <s v="Si"/>
    <s v="Cada vez que se requiera, el Coordinador del GIT Gestión Administrativa recibe y aprueba la solicitud de retiro de las instalaciones de la entidad elementos de propiedad del Ministerio del Deporte, notificando a la empresa de vigilancia y al almacenista para que este a su vez reporte a la empresa corredora de seguros, En caso de identificar desviaciones en la ejecución del control, solicitar  a los implicados de manera inmediata la devolución de los elementos. En el caso que el equipo de computo de propiedad de la Entidad sea retirado, requiere de autorización previa de la coordinacion de TICS. De la ejecución del control se generara la siguientes evidencias: Correo Electrónico de solicitudes."/>
    <s v="Detectivo"/>
    <s v="Si"/>
    <s v="Si"/>
    <s v="Si"/>
    <s v="Reducir (Mitigar)"/>
    <s v="Bajo"/>
    <s v="No"/>
    <m/>
    <m/>
    <m/>
    <m/>
    <m/>
    <m/>
    <m/>
    <m/>
    <x v="1"/>
    <m/>
  </r>
  <r>
    <x v="15"/>
    <s v="Posibilidad de afectación reputacional por insuficiencia de recursos técnicos, presupuestales o de talento humano, por falta de seguimiento al cumplimiento del PAAI o por falta de entrega de información de por parte de los procesos, debido a la_x000a_deficiente ejecución del Plan Anual de Auditoría Interna  -PAAI."/>
    <s v="Si"/>
    <d v="2025-05-05T00:00:00"/>
    <d v="2025-05-05T00:00:00"/>
    <d v="2025-05-06T00:00:00"/>
    <s v="Evaluación"/>
    <s v="Moderado"/>
    <s v="Si"/>
    <s v="Mensualmente el Jefe de la Oficina de Control Interno o quien haga sus  veces realizará seguimiento al cumplimiento del Plan Anual de Auditoría Interna a través de un documento de trabajo en Excel para el seguimiento de las actividades de la OCI, validando su estado, el número radicado de cada informe emitido y el cumplimiento de la programación establecida. Además, una vez aprobado el PAAI de la vigencia, socializará el resultado en una mesa de trabajo con el equipo de la OCI para definición de responsables de las actividades._x000a__x000a_En caso de identificar desviaciones en la ejecución del control, tales como insuficiencia de recursos técnicos, presupuestales o de talento humano, realizará requerimiento al Despacho de la Ministra o a la Secretaría General; en el caso de ser atribuible al auditor, se le requierá mediante correo electrónico para el cumplimiento de este y si se debe a falta de entrega de información de por parte de los procesos se genera alerta mediante memorando GESDOC. _x000a__x000a_De la ejecución de los controles se generará la siguiente evidencia: archivo de Excel del seguimiento y, cuando aplique, correo electrónico o GESDOC y actas de seguimiento. "/>
    <s v="Preventivo"/>
    <s v="Si"/>
    <s v="Si"/>
    <s v="Si"/>
    <s v="Reducir (Mitigar)"/>
    <s v="Moderado"/>
    <s v="Si"/>
    <s v="Si"/>
    <s v="1. Efectuar revisión y análisis de la documentación del proceso Evaluación Independiente y Mejora Continua -EI, incluyendo los puntos de control, elementos e insumos para la ejecución de actividades."/>
    <s v="Si"/>
    <s v="No aplica"/>
    <s v="Si"/>
    <s v="Si"/>
    <s v="Si"/>
    <s v="Si"/>
    <x v="0"/>
    <s v="La OCI se abstiene de generar resultados para este riesgo, teniendo en cuenta que fue identificado por la misma OCI, quien además realiza el presente seguimiento. Por tanto, estaría impedida de evaluarse así misma. El resultado de la revisión corresponde al registrado por la OAP:_x000a__x000a_&quot;Riesgo Materializado_x000a_De acuerdo con el rol de segunda línea que le corresponde a la Oficina Asesora de Planeación en la gestión del riesgo, se realizó el monitoreo del riesgo de gestión, enfocado en la ejecución de controles, el plan de tratamiento y los indicadores asociados._x000a_El proceso EIMC, mediante radicado No. 2025IE0002346, reportó la materialización del riesgo de gestión a la Oficina Asesora de Planeación. Adicionalmente, el 04 de abril de 2025 se llevó a cabo una mesa de trabajo conjunta con dicha oficina para el análisis del riesgo._x000a_En el seguimiento realizado, se evidenció que el proceso aplicó los lineamientos establecidos en la Política de Administración de Riesgos para el tratamiento de riesgos materializados._x000a_Nota: Para la vigencia 2025, se reporta la versión 3  del Mapa de Riesgos._x000a_En este sentido, se concluye que el proceso realizó de manera adecuada el primer monitoreo de su mapa de riesgos&quot;"/>
  </r>
  <r>
    <x v="15"/>
    <m/>
    <m/>
    <m/>
    <m/>
    <m/>
    <m/>
    <m/>
    <s v="Si"/>
    <s v="Trimestralmente el jefe de la Oficina de Control Interno o quien haga sus veces evaluará la planeación del PAAI mediante el seguimiento mensual al cumplimiento del PAAI, las solicitudes de modificación o actualización de PAAI recibidas o cambios normativos. _x000a__x000a_En caso de identificar desviaciones en la ejecución del control, debe solicitar la actualización requerida del PAAI para aprobación en sesión del Comité Institucional de Coordinación de Control Interno -CICCI. _x000a__x000a_De la ejecución de los controles se generará la siguiente evidencia: correo electrónico de le agenda de la sesión del Comité Institucional de Coordinación de Control Interno - CICCI y acta de reunión del CICCI."/>
    <s v="Preventivo"/>
    <s v="Si"/>
    <s v="Si"/>
    <s v="Si"/>
    <s v="Reducir (Mitigar)"/>
    <s v="Moderado"/>
    <s v="Si"/>
    <m/>
    <m/>
    <m/>
    <m/>
    <m/>
    <m/>
    <m/>
    <m/>
    <x v="1"/>
    <m/>
  </r>
  <r>
    <x v="16"/>
    <s v="Posibilidad de afectación reputacional, por represamiento de las noticias disciplinarias, pendientes por reparto, para iniciar impulso procesal debido a fallas en el monitoreo de las quejas y/o denuncias disciplinarias, allegadas por los canales atención del Ministerio Del Deporte"/>
    <s v="Si"/>
    <s v="No registra"/>
    <d v="2025-04-22T00:00:00"/>
    <d v="2025-05-06T00:00:00"/>
    <s v="Evaluación"/>
    <s v="Moderado"/>
    <s v="Si"/>
    <s v="El jefe de la Oficina de Control Interno Disciplinario o el profesional asignado Verifica los diferentes canales de atención, donde se reportan las noticias disciplinarias que se reciben en el periodo.     Se procede la asignación del expediente para trámite, impulso y sustanciación al respectivo abogado de las noticias disciplinarias ingresadas por los diferentes canales de atención, para las cuales se realizan actas de reparto.   De la ejecución del control se evidencia: Captura de pantalla de la carpeta de las Actas de Reparto. (no se envía la documentación integral, teniendo en cuenta la reserva legal de la información disciplinaria)"/>
    <s v="Preventivo"/>
    <s v="No"/>
    <s v="Si"/>
    <s v="No"/>
    <s v="Reducir (Mitigar)"/>
    <s v="Moderado"/>
    <s v="Si"/>
    <s v="Si"/>
    <s v="Verificar mensualmente que los expedientes activos tengan su respectiva acta de reparto. "/>
    <s v="No aplica"/>
    <s v="No aplica"/>
    <s v="No"/>
    <s v="No aplica"/>
    <s v="No aplica"/>
    <s v="No aplica"/>
    <x v="0"/>
    <s v="No registra fecha de aprobación del Mapa de Riesgos. _x000a__x000a_Se evidencia seguimiento de la primer y segunda línea de defensa. _x000a_La acción tiene fecha de ejecución para el segundo semestre sin embargo su redacción establece que se desarrolle mensualmente por lo que se debe revisar la redacción en contraste con las fechas planteadas y las evidencias aportadas. El Control no tiene periodicidad definida. _x000a__x000a_Se recuerda a la segunda línea la importancia de diligenciar el seguimiento en el formato establecido DE- FR -002, evitando diligenciar en este &quot;Ver carpeta de SharePoint&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
  </r>
  <r>
    <x v="17"/>
    <s v="Posibilidad de afectación reputacional por la inobservancia de la normatividad ambiental vigente, aplicable a nivel Administrativo, debido a la falta de procedimientos que soporten la documentación del proceso de Gestión Ambiental."/>
    <s v="Si"/>
    <d v="2025-10-25T00:00:00"/>
    <d v="2025-04-29T00:00:00"/>
    <d v="2025-05-06T00:00:00"/>
    <s v="Apoyo"/>
    <s v="Moderado"/>
    <s v="Si"/>
    <s v="Semestralmente, el profesional designado del proceso de Gestión Ambiental, verifica el estado de los documentos que se encuentran en ISOLUCION asociados al proceso de Gestión Ambiental,  para actualización y creación, a través de mesa de trabajo con el coordinador del GIT Gestión administrativa, se realiza la verificación del estado de los documentos que se encuentran en ISOLUCION asociados al proceso de Gestión Ambiental._x000a_En caso de encontrar desviación, se procederá a la creación, actualización y/o eliminación de documentos._x000a_De la ejecución de los controles se genera la siguiente evidencia:_x000a_Acta de reunión mesa de trabajo (Cronograma con anexos de ejecución,  relación de documentos actualizados en ISOLUCION _x000a_"/>
    <s v="Preventivo"/>
    <s v="Si"/>
    <s v="Si"/>
    <s v="Incompleta"/>
    <s v="Reducir (Mitigar)"/>
    <s v="Moderado"/>
    <s v="Si"/>
    <s v="Si"/>
    <s v="Realizar mesa de trabajo en conjunto con el coordinador del GIT de Contratación para establecer lineamientos normativos de la Gestión Ambiental, en la minuta y que apliquen a las OPS y demás contratos que afecten el funcionamiento administrativo de la entidad."/>
    <s v="Si"/>
    <s v="Si"/>
    <s v="No"/>
    <s v="No aplica"/>
    <s v="No aplica"/>
    <s v="No aplica"/>
    <x v="0"/>
    <s v="Se evidencia monitoreo por parte de primera y segunda línea de defensa. Se debe verificar la periodicidad vs las evidencias entregadas por la primera línea, así como la medición de indicadores ya que no se tiene detalle del porcentaje registrado en el monitoreo y las evidencias se encuentran incompletas o no corresponden a lo planteado en la matriz de riesgos. . _x000a__x000a_Se recuerda a la segunda línea la importancia de diligenciar el seguimiento en el formato establecido DE- FR -002, evitando diligenciar en este &quot;Retroalimentación&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Se recomienda registrar tanto el detalle de lo solicitado por la segunda linea como los ajustes que realizó o no el proceso. "/>
  </r>
</pivotCacheRecords>
</file>

<file path=xl/pivotCache/pivotCacheRecords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3">
  <r>
    <x v="0"/>
    <s v="Posibilidad de afectación reputacional, por modificación o alteración de información, debido a fallas de controles para la asignación de roles que permitan el acceso y la manipulación de documentos que se encuentran en ISOLUCION"/>
    <s v="No"/>
    <d v="2025-04-15T00:00:00"/>
    <s v="No diligenciada"/>
    <d v="2025-05-05T00:00:00"/>
    <s v="Estratégico"/>
    <s v="Alto"/>
    <s v="Si"/>
    <s v="Semestralmente, la Jefe de la Oficina Asesora de Planeación, solicitará al GIT de Tics el acompañamiento para realizar  copias de seguridad o Backus centrales de la plataforma Isolucion-.  la solicitud se realizará mediante comunicación interna al GIT: TICS el Backus de la Plataforma ISOLUCION. En caso de identificar desviaciones en la ejecución del control, notificar a la Secretaría General para que se pueda salvaguardar la información. De la ejecución de los controles se generará la siguiente evidencia: Comunicación internas, Backus o copias de seguridad realizadas. "/>
    <s v="Preventivo"/>
    <s v="Si"/>
    <s v="Si"/>
    <s v="Si"/>
    <s v="Aceptar"/>
    <s v="Moderado"/>
    <s v="No"/>
    <s v="Si"/>
    <s v="Semestralmente generar TIPS de las funciones y roles en ISOLUCION para el tratamiento de documentos "/>
    <s v="No aplica"/>
    <s v="No aplica"/>
    <s v="No"/>
    <s v="No aplica"/>
    <s v="No aplica"/>
    <s v="No aplica"/>
    <x v="0"/>
    <s v="La redacción del riesgo no refiere afectación de “integridad”, “confidencialidad” o “disponibilidad”, como tampoco el activo afectado pues se define &quot;información&quot;, es necesario detallar el activo que se vería afectado (Por ejemplo: base de datos, documentación institucional, planes de mejora, etc). _x000a__x000a_Se evidencia seguimiento de primer y segunda línea de defensa, cuenta con evidencias de la ejecución de Controles. El plan de tratamiento está previsto para el primer semestre_x000a__x000a_Nota: la carpeta se presentó vacia, no obstante, de acuerdo con los radicados relacionados en el monitoreo de la primera línea se realizó validación en GESDOC, se requiere en los próximos monitoreos aportar la evidencia en la carpeta respectiva._x000a__x000a_No registra fecha de monitoreo de la primera línea de defensa. "/>
  </r>
  <r>
    <x v="0"/>
    <m/>
    <m/>
    <m/>
    <m/>
    <m/>
    <m/>
    <m/>
    <s v="Si"/>
    <s v="Cuatrimestralmente el profesional asignado por la OAP realizará verificación de los usuarios con rol de facilitadores por proceso. Así mismo semestralmente el jefe de la OAP, solicitara la confirmación de los roles asignados a los enlaces para el manejo de documentos en la plataforma ISOLUCION. _x000a_En caso de identificar desviaciones en la ejecución del control, desde la OAP, se procederá a la actualización del rol.  De la ejecución de los controles se generará la siguiente evidencia: comunicaciones internas; aplica memorando y correos electrónicos (cuando aplique) y reporte trimestral de ISOLUCION con roles asignados por usuarios._x000a_"/>
    <s v="Preventivo"/>
    <s v="No"/>
    <s v="Si"/>
    <s v="Si"/>
    <s v="Aceptar"/>
    <s v="Moderado"/>
    <s v="Si"/>
    <m/>
    <m/>
    <m/>
    <m/>
    <m/>
    <m/>
    <m/>
    <m/>
    <x v="1"/>
    <m/>
  </r>
  <r>
    <x v="1"/>
    <s v="Posibilidad de afectación reputacional y económica por falta de un repositorio de información debido a la deficiencia del almacenamiento de la información. "/>
    <s v="No"/>
    <d v="2024-12-23T00:00:00"/>
    <d v="2025-04-30T00:00:00"/>
    <d v="2025-05-05T00:00:00"/>
    <s v="Estratégico"/>
    <s v="Alto"/>
    <s v="Si"/>
    <s v="El Profesional asignado verificará el cargue de los productos audiovisuales finales en el repositorio de SharePoint, de acuerdo con las directrices del coordinador (a) se carga la información final en el repositorio de SharePoint. En caso de desviación del control se solicita a los responsables el cargue de la información de forma inmediata. De la ejecución del control se genera la siguiente evidencia: tabla de excel y correos electrónicos  (en caso de aplicar)._x000a__x000a_Frecuencial: Cuatrimestral "/>
    <s v="Preventivo"/>
    <s v="No"/>
    <s v="Si"/>
    <s v="No"/>
    <s v="Reducir (Mitigar)"/>
    <s v="Alto"/>
    <s v="Si"/>
    <s v="Si"/>
    <s v="Generar alertas tempranas sobre el cargue de la información en el SharePoint, en la cual se den recomendaciones."/>
    <s v="No aplica"/>
    <s v="No aplica"/>
    <s v="No"/>
    <s v="No aplica"/>
    <s v="No aplica"/>
    <s v="No aplica"/>
    <x v="0"/>
    <s v="La redacción del riesgo no refiere afectación de “integridad”, “confidencialidad” o “disponibilidad”, como tampoco el activo afectado (Por ejemplo: base de datos, documentación institucional, planes de mejora, etc), hace referencia a una necesidad institucional, como lo es un repositorio de información  pero no detalla el riesgo, por ejemplo: falta de disponibilidad o pérdida de información, ni el activo afectado: ejemplo: archivo fuente, base de datos, etc. El control no tiene una periodicidad definida. _x000a__x000a_Se evidencia seguimiento y comentarios que derivan en actualización del mapa de riesgos, no obstante el reporte a la OCI no se adjuntó la versión actualizada, por lo que es importante que en futuros reportes se anexe a fin de validar los riesgos, sus controles y plan de tratamiento en su última versión, evitando realizar observaciones que ya hayan sido subsanadas. _x000a__x000a_Se evidencia seguimiento de primer y segunda línea de defensa, cuenta con evidencias de la ejecución de Controles. El plan de tratamiento está previsto para el segundo y tercer cuatrimestre.  Se requiere actualizar líder del proceso ya que refiere un exfuncionario de la entidad. "/>
  </r>
  <r>
    <x v="2"/>
    <s v="Posibilidad de afectación reputacional por falta de cargue de los documentos bajo la responsabilidad de profesionales  (funcionarios y contratistas) en las plataformas tecnologicas dispuestas por la entidad para el control y salvaguarda de la Información, debido a la falta de almacenamiento de la información  de los activos de seguridad digital con nivel de criticidad alta y debilidad en la asignación de responsables para la custodia y acceso a la información correspondiente al proceso de altos logros."/>
    <s v="No"/>
    <d v="2024-11-14T00:00:00"/>
    <s v="No diligenciada"/>
    <d v="2025-05-06T00:00:00"/>
    <s v="Misional"/>
    <s v="Moderado"/>
    <s v="Si"/>
    <s v="Cada vez que se requiera, los Metodólogos y personal de apoyo psicosocial deben actualizar las bases de datos de eventos deportivos conforme a las responsabilidades de acuerdo al rol asignado en el proceso. En caso de identificar desviaciones en la ejecución del control, notificar la restricción del acceso para consulta o manipulación de la información. De la ejecución de los controles se generará la siguiente evidencia: archivo actualizado de eventos deportivos Metodologos._x000a__x000a_Frecuencia: cuatrimestral "/>
    <s v="Detectivo"/>
    <s v="No"/>
    <s v="Si"/>
    <s v="Si"/>
    <s v="Reducir (Mitigar)"/>
    <s v="Moderado"/>
    <s v="Si"/>
    <s v="Si"/>
    <s v="En presencia de perdida de información se activa la copia de respaldo para restaurar los datos perdidos de la base de datos de eventos deportivos."/>
    <s v="No aplica"/>
    <s v="No aplica"/>
    <s v="No"/>
    <s v="No aplica"/>
    <s v="No aplica"/>
    <s v="No aplica"/>
    <x v="2"/>
    <s v="La redacción del riesgo no refiere afectación de “integridad”, “confidencialidad” o “disponibilidad”, como tampoco el activo afectado (Por ejemplo: base de datos, documentación institucional, archivo de gestión), hace referencia a una necesidad institucional, como lo es un repositorio de información  pero no detalla el riesgo, por ejemplo: falta de disponibilidad o pérdida de información, ni el activo afectado: ejemplo: archivo fuente, base de datos, etc. _x000a__x000a_Se evidencia seguimiento de primer y segunda línea de defensa, cuenta con evidencias de la ejecución de Controles, no obstante la denominación de la carpeta se remitió como &quot;Acc&quot; que corresponde a &quot;Acciones&quot; conforme las instrucciones de la OAP por lo que es necesario guardar la correspondencia de los nombres a fin de evitar errores en la evaluación que realiza la segunda y tercera línea de defensa, toda vez que podría entenderse que no se entregaron evidencias de los controles, sino del Plan de Tratamiento. _x000a__x000a_No se tienen evidencias del Plan de Tratamiento toda vez que las acciones se dejaron definidas pero condicionadas a la necesidad de llegar a ser requerido. _x000a__x000a_No se cuenta con medición de indicadores, a pesar que el formato diligenciado por la primera línea señala &quot;Ver monitoreo en documento de trabajo&quot; este solo contiene la medición de indicadores del riesgo de corrupción. _x000a__x000a_De la columna &quot;Responsable&quot; el riesgo parece estar enfocado en el GIT Desarrollo Psicosocial, no obstante toda la Dirección cuenta con activos de información, por lo que es necesario un ejercicio realizado por el proceso en su conjunto en el que se identifiquen de manera completa los posibles riesgos de seguridad digital y se definan controles y plan de tratamiento que permitan su adecuada gestión. "/>
  </r>
  <r>
    <x v="2"/>
    <m/>
    <m/>
    <m/>
    <m/>
    <m/>
    <m/>
    <m/>
    <s v="Si"/>
    <s v="Cada vez que se requiera, los Metodólogos  y personal de apoyo psicosocial  deben verificar que la persona solicitante de acceso a la información cumpla con los perfiles y responsabilidades para el manejo y/o gestión de la misma, mediante análisis de responsabilidades de cada usuario de la información. En caso de identificar desviaciones en la ejecución del control, notificar el rechazo del acceso para consulta o manipulación de la información. De la ejecución de los controles se generará la siguiente evidencia: listado de verificación de perfiles de usuarios de la información._x000a__x000a_Frecuencia: cuatrimestral "/>
    <s v="Preventivo"/>
    <s v="No"/>
    <s v="Si"/>
    <s v="Si"/>
    <s v="Reducir (Mitigar)"/>
    <s v="Moderado"/>
    <s v="No"/>
    <m/>
    <m/>
    <m/>
    <m/>
    <m/>
    <m/>
    <m/>
    <m/>
    <x v="1"/>
    <m/>
  </r>
  <r>
    <x v="2"/>
    <m/>
    <m/>
    <m/>
    <m/>
    <m/>
    <m/>
    <m/>
    <s v="Si"/>
    <s v="Cada vez que se requiera, los Metodólogos  y personal de apoyo psicosocial deben verificar que los servidores públicos responsables de los activos de información realicen las copias de seguridad en el lugar definido (aplicativo Share point u otro) según se estableció en la Matriz de activos de información de la Dirección. En caso de identificar desviaciones en la ejecución del control, notificar al supervisor del contrato el no cumplimiento en la ejecución del control. De la ejecución de los controles se generará la siguiente evidencia: Carpeta Digital SharePoint con copias de respaldo._x000a__x000a_Frecuencia: cuatrimestral "/>
    <s v="Preventivo"/>
    <s v="No"/>
    <s v="Si"/>
    <s v="Si"/>
    <s v="Reducir (Mitigar)"/>
    <s v="Moderado"/>
    <s v="Si"/>
    <m/>
    <m/>
    <m/>
    <m/>
    <m/>
    <m/>
    <m/>
    <m/>
    <x v="1"/>
    <m/>
  </r>
  <r>
    <x v="3"/>
    <s v="Posibilidad de afectación reputacional por falta de protección en el manejo de información sensible, de todos los tramites y radicados que se encuentran disponible para consulta de cualquier colaborador del Ministerio del Deporte en el sistema de gestión documental GESDOC, debido a Sistemas de información desactualizado  y  sin controles de restricción de acuerdo a los perfiles"/>
    <s v="No"/>
    <d v="2024-11-20T00:00:00"/>
    <s v="No diligencia"/>
    <d v="2025-05-06T00:00:00"/>
    <s v="Misional"/>
    <s v="Moderado"/>
    <s v="Si"/>
    <s v="Mensualmente el gestor documental, realizar control en el acceso a la información que reposa en el SharePoint, basado en roles asignados. Los permisos de cada usuario se asignan de acuerdo con su perfil y rol por cada Grupo Interno de Trabajo, asegurando que los usuarios solo puedan acceder a la información relevante para su trabajo, evitando accesos no autorizados a información que no les corresponda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
    <s v="Preventivo"/>
    <s v="No"/>
    <s v="Si"/>
    <s v="Si"/>
    <s v="Aceptar"/>
    <s v="Moderado"/>
    <s v="No"/>
    <s v="Si"/>
    <s v="Mensual realizar revisión del contenido de las bases de datos, para verificar la actualización de la información "/>
    <s v="No"/>
    <s v="No"/>
    <s v="No diligenció la casilla"/>
    <s v="No diligenció la casilla"/>
    <s v="No diligenció la casilla"/>
    <s v="No diligenció la casilla"/>
    <x v="2"/>
    <s v="Se recuerda a la segunda línea la importancia de diligenciar el seguimiento en el formato establecido DE- FR -002, evitando diligenciar en este &quot;Como resultado de la revisión se reportó al proceso la respectiva retroalimentación para subsanar y mejorar el seguimiento. Ver carpeta de SharePoint RETROALIMENTACION POR PROCESOS  la retroalimentación al proceso IVC. Recomendaciones: Realizar revisión integral de las observaciones realizadas&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_x000a__x000a_La redacción del riesgo no refiere afectación de “integridad”, “confidencialidad” o “disponibilidad”, como tampoco el activo afectado (Por ejemplo: base de datos, documentación institucional, archivo de gestión), hace referencia a una necesidad institucional, como lo es un repositorio de información  pero no detalla el riesgo, por ejemplo: falta de disponibilidad o pérdida de información, ni el activo afectado: ejemplo: archivo fuente, base de datos, etc. _x000a__x000a_No se evidencia seguimiento de la primera línea de defensa, quien no anexó evidencias de los controles, plan de tratamiento e indicadores, como tampoco diligenció el formato DE-FR-002"/>
  </r>
  <r>
    <x v="3"/>
    <m/>
    <m/>
    <m/>
    <m/>
    <m/>
    <m/>
    <m/>
    <s v="Si"/>
    <s v="Cada vez que se requiera, los profesionales de cada GIT se encargan de actualizar y/o alimentar las bases de datos según su competencia y autorización para modificar el contenido en SharePoint. Esta acción se realiza cuando se recibe nueva información sobre los procedimientos de la Dirección. En caso de identificarse una desviación en el control, el coordinador deberá solicitar la actualización de la información. La evidencia de la ejecución del control se respaldará con las bases de datos actualizadas y, correos electrónicos relacionados (cuando aplique)."/>
    <s v="Preventivo"/>
    <s v="No"/>
    <s v="Si"/>
    <s v="Si"/>
    <s v="Aceptar"/>
    <s v="Moderado"/>
    <s v="No"/>
    <s v="Si"/>
    <s v="Solictar al GIT; TIC/GIT:Gestión Administrativa, controles para restringir el acceso a información confidencial de procesos de la Dirección de Inspección, Vigilancia y Control  "/>
    <s v="No"/>
    <s v="No"/>
    <m/>
    <m/>
    <m/>
    <m/>
    <x v="1"/>
    <m/>
  </r>
  <r>
    <x v="4"/>
    <s v="Posibilidad reputacional por la pérdida o modificacion de la información contenida en las bases de datos  relacionados con el proceso, afectando la integridad d ela información debido a la falta de seguimiento a la informacion producida por la Direccion de Fomento y Desarrollo por parte de funcionarios y contratistas"/>
    <s v="No"/>
    <d v="2024-11-20T00:00:00"/>
    <d v="2025-04-30T00:00:00"/>
    <s v="No diligencia"/>
    <s v="Misional"/>
    <s v="Moderado"/>
    <s v="Si"/>
    <s v="Cada vez que se requiera, el y/o los supervisores de los GIT de la Dirección de Fomento y Desarrollo (Actividad Fìsica, Recreaciòn, Deporte Escolar, Deporte Social Comunitario), verifica que la información generada de los contratos, convenios y/o contratos interadministrativos,  sean cargadas en las carpetas habilitada en el sharePoint. Solicita el cargue de las evidencias en cada una de las carpetas correpondientes para generar el cumplimiento de los contratistas. En caso de identificar desviación del control, el supervisor mediante correo electronico solicita el cargue el cargue de la información. De la ejecución del control se genera la siguiente evidencia: _x000a_1- pantallazos del sharepoint_x000a_2- correos electronicos (cuando aplique) _x000a__x000a_Frecuencia: Cuatrimestral "/>
    <s v="Preventivo"/>
    <s v="No"/>
    <s v="Si"/>
    <s v="Si"/>
    <s v="Aceptar"/>
    <s v="Moderado"/>
    <s v="No"/>
    <s v="Si"/>
    <s v="Generar un backup de la información producida en el periodo de ejecución del contrato de prestación de servicios y entregado al supervisor. "/>
    <s v="No"/>
    <s v="No"/>
    <s v="No"/>
    <s v="No aplica"/>
    <s v="No aplica"/>
    <s v="No aplica"/>
    <x v="2"/>
    <s v="La redacción del riesgo no refiere afectación de “integridad”, “confidencialidad” o “disponibilidad”, como tampoco el activo afectado (Por ejemplo: base de datos, documentación institucional, archivo de gestión), ni el activo afectado: ejemplo: archivo fuente, base de datos, etc. _x000a__x000a_No se evidencia ejecución del plan de tratamiento ni de los controles, de los cuales tampoco se aportó evidencias. Aunque se diligenció el archivo de indicadores no cuenta con medición cuantitativa. _x000a__x000a_No se tiene fecha de seguimiento de la segunda línea. Además, se recuerda a la segunda línea la importancia de diligenciar el seguimiento en el formato establecido DE- FR -002, evitando diligenciar en este &quot;Ver carpeta de SharePoint&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
  </r>
  <r>
    <x v="5"/>
    <s v="Posibilidad de afectación reputacional por falta de organizacion de la informacion que se recibe de los entes territoriales para la viabilizacion de los proyectos, debido a deficiencia de  controles para asegurar la integridad de la informacion en los puntos de uso definidos por el proceso"/>
    <s v="No"/>
    <d v="2024-10-30T00:00:00"/>
    <d v="2025-04-30T00:00:00"/>
    <d v="2025-05-06T00:00:00"/>
    <s v="Misional"/>
    <s v="Alto"/>
    <s v="Si"/>
    <s v="De manera mensual, el profesional designado como líder de región verifica el cargue de la información en el punto de uso definido (SharePoint) por parte de los integrantes del equipo de trabajo responsables de atender a los entes territoriales, asegurando la integridad de la información._x000a_Cada líder regional, una vez que los entes territoriales solicitan la viabilidad de los proyectos, realiza la asignación del profesional responsable de cada proyecto y se asegura de la creación de la carpeta correspondiente en el lugar designado para tal fin. En caso de identificar desviaciones en la ejecución del control, solicitará al profesional designado como líder de región que realice el cargue de la información._x000a_Como evidencia de la ejecución del control, se generará la siguiente evidencia:_x000a_1._x0009_Registro en Excel de los proyectos asignados._x000a_2._x0009_Verificación del cargue de la información (pantallazo, correos electrónicos)."/>
    <s v="Preventivo"/>
    <s v="Si"/>
    <s v="Si"/>
    <s v="Si"/>
    <s v="Aceptar"/>
    <s v="Alto"/>
    <s v="Si"/>
    <s v="Si"/>
    <s v="1. Solicitud de reportes mensuales del estado de los proyectos"/>
    <s v="No aplica"/>
    <s v="No aplica"/>
    <s v="No"/>
    <s v="No aplica"/>
    <s v="No aplica"/>
    <s v="No aplica"/>
    <x v="0"/>
    <s v="La redacción del riesgo no refiere afectación de “integridad”, “confidencialidad” o “disponibilidad”, como tampoco el activo afectado (Por ejemplo: base de datos, documentación institucional, archivo de gestión), hace referencia a una necesidad institucional, como lo es un repositorio de información  pero no detalla el riesgo, por ejemplo: falta de disponibilidad o pérdida de información, ni el activo afectado: ejemplo: archivo fuente, base de datos, etc. _x000a__x000a_Se evidencia seguimiento de primer y segunda línea de defensa, se aportaron evidencias de ejecución del control, no obstante se requiere fortalecer que las mismas sean completas conforme lo planteado en el control para poder establecer su cumplimiento. No se cuenta con evidencias del plan de tratamiento toda vez que tiene fecha de inicio en octubre, se recomienda verificar que en el plazo estimado sea posible su desarrollo. _x000a__x000a_Se reportó medición de indicadores, no obstante, estos carecen de evidencias. "/>
  </r>
  <r>
    <x v="5"/>
    <m/>
    <m/>
    <m/>
    <m/>
    <m/>
    <m/>
    <m/>
    <m/>
    <m/>
    <m/>
    <m/>
    <m/>
    <m/>
    <m/>
    <m/>
    <m/>
    <s v="Si"/>
    <s v="2. Solicitar a los profesioanles de apoyo la notificacion de los avances en el cargue de la informacion de acuerdo al avance de cada proyecto"/>
    <s v="No aplica"/>
    <s v="No aplica"/>
    <m/>
    <m/>
    <m/>
    <m/>
    <x v="1"/>
    <m/>
  </r>
  <r>
    <x v="6"/>
    <s v="Posibilidad de afectación reputacional por pérdida de la integridad de la información, debido a falta de autocontrol para el cargue y actualización en el punto de uso (Sharepoint) dispuesto por el proceso "/>
    <s v="No"/>
    <d v="2025-01-01T00:00:00"/>
    <d v="2025-04-22T00:00:00"/>
    <d v="2025-05-01T00:00:00"/>
    <s v="Apoyo"/>
    <s v="Moderado"/>
    <s v="Si"/>
    <s v="Semestralmente (la) Coordinador(a) del GIT de Servicio Integral al Ciudadano verifica aleatoriamente  el uso acceso y edición (alimentación) de carpetas del Sharepoint de acuerdo con las temáticas asignadas a los integrantes del grupo.   En caso de desviación se solicitará a los responsables que se cargue la información faltante. Como evidencia se generará comunicación al responsable  donde se indique que la  carpetas de sharepoint se encuentra actualizada o se requiere actualizar"/>
    <s v="Preventivo"/>
    <s v="No"/>
    <s v="Si"/>
    <s v="Si"/>
    <s v="Aceptar"/>
    <s v="Moderado"/>
    <s v="No aplica"/>
    <s v="Si"/>
    <s v="Realizar mesa de trabajo semestral para socializar y retroalimentar lineamiento interno de cargue de archivos en Sharepoint"/>
    <s v="No aplica"/>
    <s v="No aplica"/>
    <s v="No"/>
    <s v="No aplica"/>
    <s v="No aplica"/>
    <s v="No aplica"/>
    <x v="0"/>
    <s v="Tanto el control como el plan de tratamiento son de ejecución semestra, no obstante se evidencia seguimiento para el logro de su cumplimiento por parte de la primera y segunda línea. Se requiere fortalecer la identificación del riesgo ya que si bien contempla pérdida de integridad no detalla de qué &quot;Información&quot; debe recordarse que se debe asociar a activos identificados, así como que las amenazas o vulnerabilidades deben considerar las tablas: Tabla 5. Tabla de amenazas comunes, Tabla 6. Tabla de amenazas dirigida por el hombre y Tabla 7. Tabla de vulnerabilidades comunes de la Guía del DAFP. A su vez, los controles deben considerar lo dispuesto en el listado del documento maestro del modelo de seguridad y privacidad de la información (MSPI)."/>
  </r>
  <r>
    <x v="7"/>
    <s v="Posibilidad de afectación reputacional de la entidad por uso de aplicaciones no autorizadas para manejar y compartir información de la entidad, falta de buenas prácticas en seguridad de la información, falta de criterios de clasificación para la información pública, sensible y/o reservada y personal insuficiente para monitorear el acceso a servidores y bases de datos debido a aplicaciones que no incluyen mecanismos de resguardo de datos confidenciales, personal insuficiente para seguridad informática en el GIT TIC's y déficit y asignación tardía del rubro presupuestal para el GIT TIC's."/>
    <s v="No"/>
    <d v="2024-10-25T00:00:00"/>
    <d v="2025-04-25T00:00:00"/>
    <d v="2025-05-05T00:00:00"/>
    <s v="Apoyo"/>
    <s v="Alto"/>
    <s v="Si"/>
    <s v="Cada vez que se requiera, el líder de ciberseguridad del GIT TIC's  debe verificar que los aplicativos utilizados por Mindeporte cumplan con los estándares de seguridad de la información  , y solicitar el bloqueo de aplicativos inseguros no autorizados.  En caso de desviación en la ejecución del control, ordenará efectuar escaneo manual de vulnerabilidades de los equipos o sistemas afectados. De la ejecución de los controles se generará la siguiente evidencia: Formato GT-FR-016-Bitácora de Incidentes de Seguridad de la Información y reportes de actividades de la plataforma de ciberseguridad de la entidad, guardados en la carpeta de ejecución compartida en Sharepoint."/>
    <s v="Preventivo"/>
    <s v="Si"/>
    <s v="Si"/>
    <s v="Si"/>
    <s v="Aceptar"/>
    <s v="Moderado"/>
    <s v="Incompleta"/>
    <s v="Si"/>
    <s v="Realizar un plan de trabajo para definir los temas de las capacitaciones,  sensibilizaciones y plan de apropiación de la Politica de Seguridad Digital a realizar en la vigencia por parte del GIT TICs."/>
    <s v="No"/>
    <s v="No"/>
    <s v="No"/>
    <s v="No aplica"/>
    <s v="No aplica"/>
    <s v="No aplica"/>
    <x v="0"/>
    <s v="La redacción del riesgo no refiere afectación de “integridad”, “confidencialidad” o “disponibilidad”, como tampoco el activo afectado, hace referencia a una necesidades administartivas y de gestión institucionales tales como personal, por lo que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 para considerar afectaciones en activos tales como: Aplicaciones institucionales, Servicios web, Redes, Información física o digital, Tecnologías de información TI y Tecnologías de operación TO, que utiliza la organización para funcionar en el entorno digital, los cuales, en su mayoría no están siendo enunciados.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_x000a__x000a_Aunque el proceso aporta evidencias en la carpeta, estas no son correspondientes con las planteadas en los controles, si bien pretenden dar cuenta de puesta en marcha del mismo, se requiere que la evidencia aportada corresponda con la planteada en el control para validar su ejecución. _x000a__x000a_No se evidencian soportes de ejecución del plan de tratamiento ya que quedó sujeto a la necesidad de su aplicación, además los controles son similares a los planteados para los tres riesgos de seguridad de la información de manera que debe evaluarse causas inmediata y raíz repetidas en el proceso de identificación, así como cuales de ellas son de riesgo de gestión y cuales de seguridad de la información, cuales controles atacan cada riesgo. "/>
  </r>
  <r>
    <x v="7"/>
    <m/>
    <m/>
    <m/>
    <m/>
    <m/>
    <m/>
    <m/>
    <s v="Si"/>
    <s v="Cada vez que se requiera, el Coordinador del GIT TIC's  debe validar las cargas de trabajo del área de TIC's para determinar las necesidades de personal de planta o contratistas; , en el marco del ejercicio de análisis de cargas para la reestructuración del Ministerio se determinan los perfiles y cantidad de colaboradores requeridos para el cumplimiento de las funciones del GIT TIC's.  En caso de desviación en la ejecución del control, se realizará ajuste al estudio de cargas realizado.  Evidencias: Matriz de propuesta de estudio de cargas de trabajo del GIT TIC's; correos y memorandos (cuando aplique)."/>
    <s v="Preventivo"/>
    <s v="Si"/>
    <s v="Si"/>
    <s v="Si"/>
    <s v="Aceptar"/>
    <s v="Moderado"/>
    <s v="Incompleta"/>
    <s v="Si"/>
    <s v="Revisar y actualizar los planes de contingencia, recuperación y tratamiento de riesgos de ciberseguridad en el micrositio de Intranet de seguridad de la información"/>
    <s v="No"/>
    <s v="Incompleta"/>
    <m/>
    <m/>
    <m/>
    <m/>
    <x v="1"/>
    <m/>
  </r>
  <r>
    <x v="7"/>
    <m/>
    <m/>
    <m/>
    <m/>
    <m/>
    <m/>
    <m/>
    <s v="Si"/>
    <s v="Anualmente, el Coordinador del GIT TIC's  debe elaborar el anteproyecto de inversión de las necesidades tecnológicas para el periodo 2024-2027 y el presupuesto del PETI del GIT TIC's; , de acuerdo con las necesidades del área y de las dependencias, con los lineamientos de MinTIC en cuanto a proyectos de Transformación Digital y con los resultados del FURAG.  En caso de desviación en la ejecución del control, se realizan ajustes mensuales al proyecto de presupuesto.  Evidencias: Anteproyecto de presupuesto validado por la OAP."/>
    <s v="Preventivo"/>
    <s v="Si"/>
    <s v="Si"/>
    <s v="Si"/>
    <s v="Aceptar"/>
    <s v="Moderado"/>
    <s v="No"/>
    <s v="Si"/>
    <s v="socializar el mecanismo de etiquetado de datos confidenciales para los aplicativos institucionales que manejen información sensible, clasificada y/o reservada según se define en la Ley 1712 de 2014"/>
    <s v="No"/>
    <s v="No aplica"/>
    <m/>
    <m/>
    <m/>
    <m/>
    <x v="1"/>
    <m/>
  </r>
  <r>
    <x v="7"/>
    <s v="Posibilidad de afectación reputacional de la entidad por falta de repuestos o de renovación de los equipos de almacenamiento de datos, insuficiente energía de suplencia para preservar la integridad de datos de los dispositivos de almacenamiento, falta de equipos y medios para generar copias de respaldo diarias de archivos y servidores y personal insuficiente para monitorear el acceso a servidores y bases de datos debido a falta de aprobación de gastos e inversiones en tecnología necesarias para el funcionamiento del Ministerio, obsolescencia tecnológica y fin del soporte técnico para los equipos de almacenamiento de datos del Centro de Cómputo, personal insuficiente para seguridad informática en el GIT TIC's y déficit y asignación tardía del rubro presupuestal para el GIT TIC's."/>
    <s v="No"/>
    <d v="2024-10-25T00:00:00"/>
    <d v="2025-04-25T00:00:00"/>
    <d v="2025-05-05T00:00:00"/>
    <s v="Apoyo"/>
    <s v="Alto"/>
    <s v="Si"/>
    <s v="Semestralmente, el Coordinador del GIT TIC's  debe verificar el inventario de equipos del centro de cómputo y su depreciación , y determinar a través del registro en el sistema de inventario de la entidad en coordinación con el área de Almacén la necesidad de reemplazo tecnológico.  En caso de desviación en la ejecución del control, se consultará la bitácora: GT-FR-011 Bitácora Registro de Servidores, formatos guardados en la carpeta de ejecución compartida en Sharepoint.  Evidencias: Reporte del área de Almacén, Bitácora de Servidores (cuando aplique)."/>
    <s v="Detectivo"/>
    <s v="Si"/>
    <s v="Si"/>
    <s v="Si"/>
    <s v="Aceptar"/>
    <s v="Moderado"/>
    <s v="Incompleta"/>
    <s v="Si"/>
    <s v="Documentar la Bitácora de Incidentes de Seguridad que hace parte de la documentación del Sistema Integrado de Gestión."/>
    <s v="Si"/>
    <s v="Si"/>
    <s v="No"/>
    <s v="No aplica"/>
    <s v="No aplica"/>
    <s v="No aplica"/>
    <x v="0"/>
    <s v="La redacción del riesgo no refiere afectación de “integridad”, “confidencialidad” o “disponibilidad”, como tampoco el activo afectado, hace referencia a una necesidades administartivas y de gestión institucionales tales como personal, por lo que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 para considerar afectaciones en activos tales como: Aplicaciones institucionales, Servicios web, Redes, Información física o digital, Tecnologías de información TI y Tecnologías de operación TO, que utiliza la organización para funcionar en el entorno digital, los cuales, en su mayoría no están siendo enunciados.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_x000a__x000a_Aunque el proceso aporta evidencias en la carpeta, estas no son correspondientes con las planteadas en los controles, si bien pretenden dar cuenta de puesta en marcha del mismo, se requiere que la evidencia aportada corresponda con la planteada en el control para validar su ejecución. _x000a__x000a_No se evidencian soportes de ejecución del plan de tratamiento ya que quedó sujeto a la necesidad de su aplicación, además los controles son similares a los planteados para los tres riesgos de seguridad de la información de manera que debe evaluarse causas inmediata y raíz repetidas en el proceso de identificación, así como cuales de ellas son de riesgo de gestión y cuales de seguridad de la información, cuales controles atacan cada riesgo. "/>
  </r>
  <r>
    <x v="7"/>
    <m/>
    <m/>
    <m/>
    <m/>
    <m/>
    <m/>
    <m/>
    <s v="Si"/>
    <s v="Cada vez que se requiera, el Coordinador del GIT TIC's  debe validar las cargas de trabajo del área de TIC's para determinar las necesidades de personal de planta o contratistas; , en el marco del ejercicio de análisis de cargas para la reestructuración del Ministerio se determinan los perfiles y cantidad de colaboradores requeridos para el cumplimiento de las funciones del GIT TIC's.  En caso de desviación en la ejecución del control, se realizará ajuste al estudio de cargas realizado.  Evidencias: Matriz de propuesta de estudio de cargas de trabajo del GIT TIC's; correos y memorandos (cuando aplique)."/>
    <s v="Preventivo"/>
    <s v="No"/>
    <s v="Si"/>
    <s v="Si"/>
    <s v="Aceptar"/>
    <s v="Moderado"/>
    <s v="Incompleta"/>
    <s v="Si"/>
    <s v="Remitir informe de declaratoria de contingencia a nivel institucional para determinar la continuidad del negocio por las dependencias (cuando aplique)."/>
    <s v="No aplica"/>
    <s v="No aplica"/>
    <m/>
    <m/>
    <m/>
    <m/>
    <x v="1"/>
    <m/>
  </r>
  <r>
    <x v="7"/>
    <m/>
    <m/>
    <m/>
    <m/>
    <m/>
    <m/>
    <m/>
    <s v="Si"/>
    <s v="Anualmente, el Coordinador del GIT TIC's  debe elaborar el anteproyecto de inversión de las necesidades tecnológicas para el periodo 2024-2027 y el presupuesto del PETI del GIT TIC's; , de acuerdo con las necesidades del área y de las dependencias, con los lineamientos de MinTIC en cuanto a proyectos de Transformación Digital y con los resultados del FURAG.  En caso de desviación en la ejecución del control, se realizan ajustes mensuales al proyecto de presupuesto.  Evidencias: Anteproyecto de presupuesto validado por la OAP."/>
    <s v="Preventivo"/>
    <s v="Si"/>
    <s v="Si"/>
    <s v="Si"/>
    <s v="Aceptar"/>
    <s v="Moderado"/>
    <s v="No"/>
    <m/>
    <m/>
    <m/>
    <m/>
    <m/>
    <m/>
    <m/>
    <m/>
    <x v="1"/>
    <m/>
  </r>
  <r>
    <x v="7"/>
    <s v="Posibilidad de afectación económica y reputacional de la entidad por falta de sensibilización de los usuarios internos en políticas de seguridad y buenas prácticas para prevenir la sustracción de contraseñas, personal insuficiente para monitorear el acceso no autorizado a servidores y bases de datos y para realizar el parchado y mitigación de vulnerabilidades y demora en asignación presupuestal al GIT TIC's para implementar los planes de contingencia y recuperación ante desastres establecidos en los planes de seguridad digital debido a falta de aprobación de gastos e inversiones en tecnología necesarias para el funcionamiento del Ministerio, personal insuficiente para implementar y garantizar la seguridad informática a cargo del GIT TIC's y déficit y asignación tardía del rubro presupuestal para el GIT TIC's."/>
    <s v="No"/>
    <d v="2024-10-25T00:00:00"/>
    <d v="2025-04-25T00:00:00"/>
    <d v="2025-05-05T00:00:00"/>
    <s v="Apoyo"/>
    <s v="Alto"/>
    <s v="Si"/>
    <s v="Cada vez que se requiera, el Coordinador del GIT TIC's  debe validar las cargas de trabajo del área de TIC's para determinar las necesidades de personal de planta o contratistas; , en el marco del ejercicio de análisis de cargas para la reestructuración del Ministerio se determinan los perfiles y cantidad de colaboradores requeridos para el cumplimiento de las funciones del GIT TIC's.  En caso de desviación en la ejecución del control, se realizará ajuste al estudio de cargas realizado.  Evidencias: Matriz de propuesta de estudio de cargas de trabajo del GIT TIC's; correos y memorandos (cuando aplique)."/>
    <s v="Preventivo"/>
    <s v="No"/>
    <s v="Si"/>
    <s v="Si"/>
    <s v="Aceptar"/>
    <s v="Alto"/>
    <s v="Incompleta"/>
    <s v="Si"/>
    <s v="Actualizar y publicar los planes y la política de seguridad de la información de Mindeporte mantenidos en el micrositio de seguridad de la información en la Intranet Institucional"/>
    <s v="No"/>
    <s v="No"/>
    <s v="No"/>
    <s v="No aplica"/>
    <s v="No aplica"/>
    <s v="No aplica"/>
    <x v="0"/>
    <s v="La redacción del riesgo no refiere afectación de “integridad”, “confidencialidad” o “disponibilidad”, como tampoco el activo afectado, hace referencia a una necesidades administartivas y de gestión institucionales tales como personal, por lo que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 para considerar afectaciones en activos tales como: Aplicaciones institucionales, Servicios web, Redes, Información física o digital, Tecnologías de información TI y Tecnologías de operación TO, que utiliza la organización para funcionar en el entorno digital, los cuales, en su mayoría no están siendo enunciados.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_x000a__x000a_Aunque el proceso aporta evidencias en la carpeta, estas no son correspondientes con las planteadas en los controles, si bien pretenden dar cuenta de puesta en marcha del mismo, se requiere que la evidencia aportada corresponda con la planteada en el control para validar su ejecución. _x000a__x000a_No se evidencian soportes de ejecución del plan de tratamiento ya que quedó sujeto a la necesidad de su aplicación, además los controles son similares a los planteados para los tres riesgos de seguridad de la información de manera que debe evaluarse causas inmediata y raíz repetidas en el proceso de identificación, así como cuales de ellas son de riesgo de gestión y cuales de seguridad de la información, cuales controles atacan cada riesgo. "/>
  </r>
  <r>
    <x v="7"/>
    <m/>
    <m/>
    <m/>
    <m/>
    <m/>
    <m/>
    <m/>
    <s v="Si"/>
    <s v="Anualmente, el Coordinador del GIT TIC's  debe elaborar el anteproyecto de inversión de las necesidades tecnológicas para el periodo 2024-2027 y el presupuesto del PETI del GIT TIC's; , de acuerdo con las necesidades del área y de las dependencias, con los lineamientos de MinTIC en cuanto a proyectos de Transformación Digital y con los resultados del FURAG.  En caso de desviación en la ejecución del control, se realizan ajustes mensuales al proyecto de presupuesto.  Evidencias: Anteproyecto de presupuesto validado por la OAP."/>
    <s v="Preventivo"/>
    <s v="Si"/>
    <s v="Si"/>
    <s v="Si"/>
    <s v="Aceptar"/>
    <s v="Alto"/>
    <s v="Incompleta"/>
    <m/>
    <m/>
    <m/>
    <m/>
    <m/>
    <m/>
    <m/>
    <m/>
    <x v="1"/>
    <m/>
  </r>
  <r>
    <x v="8"/>
    <s v="Posibilidad de afectación reputacional por perdida de información o eliminación indebida de documentos de las Historias Laborales debido a la Inexistencia  de lineamientos internos frente a seguimiento y custodia de las dichos documentos."/>
    <s v="No"/>
    <d v="2024-12-17T00:00:00"/>
    <d v="2025-04-28T00:00:00"/>
    <d v="2025-05-06T00:00:00"/>
    <s v="Apoyo"/>
    <s v="Moderado"/>
    <s v="Si"/>
    <s v="El Profesional designado por el Coordinador de GIT Talento Humano debe validar mensualmente,  los expedientes y/o historias laborales de los funcionarios activos del Ministerio del Deporte, dejando evidencia en el Formato Unico de Inventario Documental (FUID) y en caso de perdida de la Historia Laboral  se le dara a conocer al Coordinador del GIT Talento Humano la situación y se procedera a realizar la respectiva denuncia ante el ente de control. "/>
    <s v="Preventivo"/>
    <s v="No"/>
    <s v="Si"/>
    <s v="No"/>
    <s v="Aceptar"/>
    <s v="Moderado"/>
    <s v="Si"/>
    <s v="Si"/>
    <s v="Realizar  seguimiento de la verificación delos expedinetes de las hojas de vidade los funcionarios activos del Ministerio del Deporte"/>
    <s v="Si"/>
    <s v="Incompleta"/>
    <s v="No"/>
    <s v="No aplica"/>
    <s v="No aplica"/>
    <s v="No aplica"/>
    <x v="2"/>
    <s v="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_x000a__x000a_El soporte de ejecución del plan de tratamiento no corresponde al previsto y no se realizó reporte de indicadores. "/>
  </r>
  <r>
    <x v="9"/>
    <s v="Posibilidad de afectación reputacional por Fallas en la implementación del sistema integrado de conservación - SIC _x000a_ (componente de preservación digital a largo plazo en aplicación de la TRD ), falencias en la actualización de información para la contrucción del FUID y expedientes incompletos; Insuficiencia de controles y mecanismos para verificar el cumplimiento del componente de preservación digital a largo plazo del SIC, perdida de información, alteración de la información pública, pérdida de credibilidad, confianza y seguridad de la información y falta de organzanización e inadecuada clasificación de la información"/>
    <s v="No"/>
    <d v="2024-12-19T00:00:00"/>
    <s v="No diligencia"/>
    <d v="2025-05-06T00:00:00"/>
    <s v="Apoyo"/>
    <s v="Moderado"/>
    <s v="Si"/>
    <s v="Cada vez que se requiera, el profesional en gestión documental, debe  hacer seguimiento al cronograma establecido en las mesas de trabajo con el grupo interdisiciplinario. En caso  de identificar desviaciones del control, se informara mediante memorando dirigido a TIC cuando haya lugar para ello. De la ejecución de los controles se generará la siguiente evidencia: actas de reunión y memorando "/>
    <s v="Preventivo"/>
    <s v="Si"/>
    <s v="Si"/>
    <s v="Si"/>
    <s v="Reducir (Mitigar)"/>
    <s v="Moderado"/>
    <s v="Si"/>
    <s v="Si"/>
    <s v="Realizar mesas de trabajo  en articulación con TIC para la ejecución del cronograma del  Sistema Integrado de Conservación - Plan de Preservación Digital a Largo plazo para implementación de  las estrategias"/>
    <s v="Si"/>
    <s v="Si"/>
    <s v="No diligenció la casilla"/>
    <s v="No diligenció la casilla"/>
    <s v="No diligenció la casilla"/>
    <s v="No diligenció la casilla"/>
    <x v="2"/>
    <s v="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El proceso no realizó seguimiento a la materialización del riesgo, toda vez que no diligenció esta sección de información en el formato, así como tampoco registró la fecha del monitoreo a su cargo. _x000a__x000a_No se cuenta con medición de indicadores en el formato establecido, ni con evidencias de estos._x000a__x000a_Se evidencia seguimiento de la segunda línea de defensa en la que entre otras exhorta al proceso a reportar de manera oportuna y completa el monitoreo a su cargo. "/>
  </r>
  <r>
    <x v="9"/>
    <m/>
    <m/>
    <m/>
    <m/>
    <m/>
    <m/>
    <m/>
    <s v="Si"/>
    <s v="El Profesional de gestión documental cuando se requiera, valida  la integridad de los expedientes producidos mensualmente. A través de plataforma GESDOC aplicada la TRD. En caso de identificar desviaciones en la ejecución de control, se debe actualizar el inventario documental actualizado. De la ejecución del control se generar el inventario documental FUID. _x000a__x000a__x000a__x000a__x000a_"/>
    <s v="Preventivo"/>
    <s v="Si"/>
    <s v="Si"/>
    <s v="Si"/>
    <s v="Reducir (Mitigar)"/>
    <s v="Moderado"/>
    <s v="No"/>
    <s v="Si"/>
    <s v="_x000a_Generar mensualmente el cargue de las documentos remitidos por almacen para captura de la información en GESDOC_x000a__x000a__x000a_Solicitar al GIT TIC´s confirme la realizacion de copias de seguridad de la informacion contenida en el aplicativo de Gestión Documental"/>
    <s v="No"/>
    <s v="No"/>
    <m/>
    <m/>
    <m/>
    <m/>
    <x v="1"/>
    <m/>
  </r>
  <r>
    <x v="9"/>
    <m/>
    <m/>
    <m/>
    <m/>
    <m/>
    <m/>
    <m/>
    <s v="Si"/>
    <s v="El Profesional de gestión documental de manera semestral; genera el reporte de consecutivo de comunicaciones oficiales EE; IE;ER  por cada una de las dependencias ; de acuerdo a la radicaciones que se genera en la entidad se descargará el consolidado del consecutivo de comucaciones por cada una de las dependencias y se resguardará  la información como copia de seguridad en el SHarepoint de Administrativa y en el aplicativo de Gestión Documental  , en caso de identificar desviasiones del control se solicitará a TIC permisos de acceso para el decargue de la totalidad de la información . . De la ejcución de los controles se generan las siguientes evidencias:  Correo Electronico y Consolidado de comunicaciones oficiales IE, ER, EE  y pantallazo de  Cargue"/>
    <s v="Preventivo"/>
    <s v="Si"/>
    <s v="Si"/>
    <s v="Si"/>
    <s v="Reducir (Mitigar)"/>
    <s v="Moderado"/>
    <s v="No aplica"/>
    <s v="Si"/>
    <s v="Generar alertas preventivas mediante correo electrónico, dirgido a  Ministro(a) , Directores, jefes y  coordinadores  sobre el estado del tramite de las comunicaciones. "/>
    <s v="Si"/>
    <s v="Si"/>
    <m/>
    <m/>
    <m/>
    <m/>
    <x v="1"/>
    <m/>
  </r>
  <r>
    <x v="10"/>
    <s v="Posibilidad de afectación reputacional por  demoras en los procesos, sanciones e incumplimientos normativos debido a la pérdida de documentos producidos al interior del proceso"/>
    <s v="No"/>
    <d v="2024-12-16T00:00:00"/>
    <d v="2025-04-23T00:00:00"/>
    <d v="2025-05-06T00:00:00"/>
    <s v="Apoyo"/>
    <s v="Alto"/>
    <s v="Si"/>
    <s v="Cada vez que se requiera, el equipo Secop y el equipo archivo debe Digitalizar los expedientes priorizaos por entes de control, para conservar una copia de seguridad de los mismos, mediante la disposición de archivos en la nube. En caso de identificar deviaciones, descargar los documentos de la plataforma Secop o solicitarlos al área técnica. De la ejecución de los controles se generará la siguiente evidencia: relación de numero de contratos digitalizados por vigencia"/>
    <s v="Preventivo"/>
    <s v="No"/>
    <s v="Si"/>
    <s v="Si"/>
    <s v="Aceptar"/>
    <s v="Moderado"/>
    <s v="Si"/>
    <s v="Si"/>
    <s v="Establecer perfiles para el acceso a la información en la plataforma SECOP"/>
    <s v="Si"/>
    <s v="Si"/>
    <s v="No"/>
    <s v="No aplica"/>
    <s v="No aplica"/>
    <s v="No aplica"/>
    <x v="0"/>
    <s v="El monitoreo del proceso no da cuenta de la ejecución del control que consiste en copia de seguridad y digitalización, la evidencia no corresponde con la planteada. _x000a__x000a_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
  </r>
  <r>
    <x v="11"/>
    <s v="Posibilidad de Afectación Económica y Reputacional por daños de equipos, caída de aplicaciones, caída de redes y  errores en programas, debido a la modificación de la información de los certificados y relaciones de pago por parte de las personas que descargan el reporte de SIIF Nación y debilidad en la gestión segura de credenciales de acceso a  los portales bancarios."/>
    <s v="No"/>
    <d v="2024-10-24T00:00:00"/>
    <d v="2025-04-25T00:00:00"/>
    <d v="2025-05-05T00:00:00"/>
    <s v="Apoyo"/>
    <s v="Extremo"/>
    <s v="Si"/>
    <s v="Cuatrimestralmente, el Coordinador (a) de GIT Tesorería, debe comparar y validar la información reportada con la que está registrada en SIIF, mediante el análisis de una muestra aleatoria de la base de datos de solicitudes recibidas por GESDOC . En caso de identificar desviaciones en la ejecución del control, corregir el reporte entregado con errores y determinar las causas que originaron el error. De la ejecución del control se generará la siguiente evidencia:_x000a_Archivo en Excel con el cruce de la información tomada como muestra y las respectivas observaciones "/>
    <s v="Detectivo"/>
    <s v="Si"/>
    <s v="Si"/>
    <s v="Si"/>
    <s v="Reducir (Mitigar)"/>
    <s v="Extremo"/>
    <s v="Si"/>
    <s v="Si"/>
    <s v="1. Documentar el control en el Instructivo GF-IN-002 Operaciones de Tesorería"/>
    <s v="Si"/>
    <s v="Si"/>
    <s v="No"/>
    <s v="No aplica"/>
    <s v="No aplica"/>
    <s v="No aplica"/>
    <x v="0"/>
    <s v="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así como aporte de evidencias. Se recomienda registrar la medición cuantitaviva del indicador en el formato  DE- FR -002."/>
  </r>
  <r>
    <x v="11"/>
    <m/>
    <m/>
    <m/>
    <m/>
    <m/>
    <m/>
    <m/>
    <s v="Si"/>
    <s v="Cuatrimestralmente, el Coordinador (a) de GIT Tesorería, debe Validar que las credenciales de acceso sean seguras y estén vigentes, mediante el seguimiento a las actualizaciones de las contraseñas de ingreso de los usuarios a los portales bancarios. En caso de identificar desviaciones en la ejecución del control, se debe solicitar la actualización de la contraseña de ingreso cumpliendo los lineamientos de seguridad y/o la habilitación del usuario para ingresar. De la ejecución del control se generará la siguiente evidencia:_x000a_Registro manual de las contraseñas para acceder al portal bancario que detalle las fechas de cambio"/>
    <s v="Detectivo"/>
    <s v="Si"/>
    <s v="Si"/>
    <s v="Si"/>
    <s v="Reducir (Mitigar)"/>
    <s v="Extremo"/>
    <s v="Si"/>
    <s v="Si"/>
    <s v="1. Incluir en las condiciones generales lo relativo a la actualización de contraseñas bancarias en el Instructivo GF-IN-002 Operaciones de Tesorería"/>
    <s v="Si"/>
    <s v="Si"/>
    <m/>
    <m/>
    <m/>
    <m/>
    <x v="1"/>
    <m/>
  </r>
  <r>
    <x v="12"/>
    <s v="Posibilidad de afectación reputacional, por uso indebido de la información que reposa en los expedientes físicos de la oficina, debido a fallas en la custodia de la información física que reposa en la oficina asesora jurídica."/>
    <s v="No"/>
    <d v="2024-10-30T00:00:00"/>
    <d v="2025-04-25T00:00:00"/>
    <d v="2025-05-06T00:00:00"/>
    <s v="Apoyo"/>
    <s v="Moderado"/>
    <s v="Si"/>
    <s v="Cada vez que se requiera el Gestor documental, verifica la solicitud de préstamos de expediente por parte del abogado, mediante el registro en el formato SOLICITUD DE PRESTAMOS DOCUMENTALES, para dejar la trazabilidad de la salida y entrega  del expediente._x000a_ _x000a_En caso de presentarse desviaciones, el gestor documental solicitara mediante correo la devolución a completitud del expediente prestado.  De la ejecución del control se generará los siguiente:_x000a_"/>
    <s v="Preventivo"/>
    <s v="Si"/>
    <s v="Si"/>
    <s v="Si"/>
    <s v="Aceptar"/>
    <s v="Moderado"/>
    <s v="Si"/>
    <s v="Si"/>
    <s v="Remitir correo electrónico a los profesionales que conforman la Oficina Asesora Jurídica, señalando el personal que únicamente se encuentra autorizado para ingresar, sustraer y/o entregar los expedientes que se encuentran en el archivo físico de la OAJ."/>
    <s v="Si"/>
    <s v="Si"/>
    <s v="No"/>
    <s v="No aplica"/>
    <s v="No aplica"/>
    <s v="No aplica"/>
    <x v="0"/>
    <s v="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así como aporte de evidencias. "/>
  </r>
  <r>
    <x v="13"/>
    <s v="Posibilidad de afectación reputacional por inadecuados medios tecnologicos que almacenen  la informacion de la base de datos de inventarios en sitios diferentes y de acuerdo con los estandares previstos para tal fin de manera periodica  de la plataforma SOAWEB, debido a la  falta de controles para la conservacion  de  la información contenida en el aplicativo SOAWEB , rezago en la  actualizacion de los inventarios de elementos de propiedad del Ministerio, bienes devolutivos y de consumo por inadecuado almacenamiento y conservacion en el"/>
    <s v="No"/>
    <d v="2024-11-14T00:00:00"/>
    <d v="2025-04-23T00:00:00"/>
    <d v="2025-05-06T00:00:00"/>
    <s v="Apoyo"/>
    <s v="Alto"/>
    <s v="Si"/>
    <s v=" _x000a_El Profesional Especializado con funciones de Almacenista realizara  reportes en excel desde el software SOAWEB de movimientos  mensualmente, una vez efectuado el cierre  de almacen y conciliado con contabilidad, . En caso de identificar desviaciones en la ejecución del control se generara alerta al personal que se designe en el Almacen (personal de planta), quienes deberan remitir la informacion a gestion documental para su conservacion, con periodicidad mensual. De la ejecución del control se generaran las siguientes evidencias: Correo electrónico adjuntando excel y soporte."/>
    <s v="Preventivo"/>
    <s v="Si"/>
    <s v="Si"/>
    <s v="Si"/>
    <s v="Reducir (Mitigar)"/>
    <s v="Moderado"/>
    <s v="Si"/>
    <s v="Si"/>
    <s v="Solicitar al GIT TIC´s confirme la realizacion de copias de seguridad de la informacion contenida en el aplicativo de inventarios y su ubicacion la cual debe ser diferente a la base original._x000a_Generar mensualmente en excel  los movimientos de almacen (entradas, salidas, traslados)  efectuados desde inicio de la vigencia hasta la fecha de cierre."/>
    <s v="No"/>
    <s v="No"/>
    <s v="No"/>
    <s v="No aplica"/>
    <s v="No aplica"/>
    <s v="No aplica"/>
    <x v="0"/>
    <s v="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no obstante no reposa evidencia de la ejecución de la acción cuyo plazo ya finalizó. Se recomienda registrar la medición cuantitativa e los indicadores."/>
  </r>
  <r>
    <x v="14"/>
    <s v="Posibilidad de afectación reputacional por la falta de espacio digital para almacenamiento de la evidencia que soporta los trabajos de la OCI debido a la carencia de medidas de seguridad y custodia de la información digital."/>
    <s v="No"/>
    <d v="2025-05-05T00:00:00"/>
    <d v="2025-05-05T00:00:00"/>
    <d v="2025-05-06T00:00:00"/>
    <s v="Evaluación"/>
    <s v="Moderado"/>
    <s v="Si"/>
    <s v="Semestralmente, el Jefe de la Oficina de Control Interno o quien haga sus veces, debe validar que las evidencias de los informes generados en el periodo se encuentre en el sitio de SharePoint de la OCI así como el papel de trabajo y documentación oficial emitida mediante revisión ocular y diligenciamiento de base de datos en excel y descargando una copia de la información en el disco duro de la OCI._x000a__x000a_En caso de identificar desviaciones en la ejecución del control, se notificará por medio de correo electrónico al auditor la falta de completitud de la información en el repositorio de SharePoint. De la ejecución del control se generará la siguiente evidencia: Información cargada en SharePoint, correo electrónico en caso de detectar alertas y copia de la información en el disco duro de la OCI."/>
    <s v="Preventivo"/>
    <s v="Si"/>
    <s v="Si"/>
    <s v="Si"/>
    <s v="Reducir (Mitigar)"/>
    <s v="Moderado"/>
    <s v="No aplica"/>
    <s v="Si"/>
    <s v="1. Desarrollar mesa de trabajo de socialización de lineamientos para la conservación de documentos digitales de la OCI"/>
    <s v="Si"/>
    <s v="No aplica"/>
    <s v="No"/>
    <s v="No aplica"/>
    <s v="No aplica"/>
    <s v="No aplica"/>
    <x v="0"/>
    <s v="La OCI se abstiene de generar resultados para este riesgo, teniendo en cuenta que fue identificado por la misma OCI, quien además realiza el presente seguimiento. Por tanto, estaría impedida de evaluarse así misma. El resultado de la revisión corresponde al registrado por la OAP:_x000a__x000a_&quot;De acuerdo con el rol de segunda línea que le corresponde a la Oficina Asesora de Planeación en la gestión del riesgo, se realizó el monitoreo del riesgo de Seguridad dela Información, enfocado en la ejecución de controles, el plan de tratamiento y los indicadores asociados. En este sentido, se evidenció que el proceso llevó a cabo de manera adecuada el primer monitoreo de su mapa de riesgos. Únicamente se efectuó una observación relacionada con la redacción de la atividad del Plan de tratamiento, la cual, una vez revisada por el proceso, fue ajustada de forma pertinente._x000a__x000a_Riesgo Materializado:  El proceso no reporta._x000a_NOTA: Para la vigencia 2025, se reporta la V3 del Mapa de riesgo.&quot;"/>
  </r>
  <r>
    <x v="15"/>
    <s v="Posibilidad de afectación reputacional, poralteración  y/o sustracción  de información contenida en los expedientes de los procesos disciplinarios , debido a la falta de controles para el accesos a  los expedientes disciplinarios de la Oficina de Control Interno Disciplinario, afectando su confidencialidad e integridad de la información. "/>
    <s v="No"/>
    <s v="No registra"/>
    <d v="2025-04-22T00:00:00"/>
    <d v="2025-05-06T00:00:00"/>
    <s v="Evaluación"/>
    <s v="Moderado"/>
    <s v="Si"/>
    <s v="El Profesional encargado, de manera mensual  Verifica  los accesos y permisos en el repositorio de información (Share point)de los funcionarios y contratistas, de la Oficina de Control Interno Disciplinario de  acuerdo con sus responsabilidades y competencias., Con el Checklist de permisos de carpetas, se verifican los accesos en el repositorio de información (Share point) de la Oficina de Control Interno Disciplinario. En caso de presentar desviación del control, se envía el reporte al área de sistemas para la actualicen los permisos y accesos, y así que realicen la depuración del grupo en caso de encontrar miembros vinculados que no pertenecen a la dependencia. Evidencias de aplicación del control: Checklist de permisos de carpeta"/>
    <s v="Preventivo"/>
    <s v="Si"/>
    <s v="Si"/>
    <s v="Si"/>
    <s v="Reducir (Mitigar)"/>
    <s v="Moderado"/>
    <s v="Si"/>
    <s v="Si"/>
    <s v="Generar alertas en el repositorio de información (Share point) que permitan conocer todos los movimientos de la carpeta de procesos disciplinarios "/>
    <s v="Si"/>
    <s v="Si"/>
    <s v="No"/>
    <s v="No aplica"/>
    <s v="No aplica"/>
    <s v="No aplica"/>
    <x v="0"/>
    <s v="No registra fecha de aprobación del Mapa de Riesgos. _x000a__x000a_S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_x000a__x000a_Se recuerda a la segunda línea la importancia de diligenciar el seguimiento en el formato establecido DE- FR -002, evitando diligenciar en este &quot;Ver carpeta de SharePoint&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
  </r>
  <r>
    <x v="16"/>
    <s v="Posibilidad de afectación reputacional por la desorganización de documentos y registros  asociados al proceso de Gestión ambiental, debido a fallas en la disposición final de la información que se genera en el proceso de Gestión Ambienta lque afecta la integridad de la información._x000a__x000a_"/>
    <s v="No"/>
    <d v="2025-10-25T00:00:00"/>
    <d v="2025-04-29T00:00:00"/>
    <d v="2025-05-06T00:00:00"/>
    <s v="Apoyo"/>
    <s v="Moderado"/>
    <s v="Si"/>
    <s v="Semestralmente, el profesional designado para Gestión Ambiental, organiza las carpetas asociadas al Sistema de Gestión Ambiental en el Sharepoint del GIT Gestión Administrativa, clasificándolas en coherencia con las tablas de retención documental, para realizar el cargue de las evidencias de las actividades ejecutadas en la vigencia. _x000a_En caso de desviación del control se realizará el cargue de la información faltante en la carpeta dispuesta para ello. _x000a_De la ejecución del control se generan las siguientes evidencias:_x000a_Documento en Excel que de cuenta de los cargues de información periódica en las carpetas definidas."/>
    <s v="Preventivo"/>
    <s v="Si"/>
    <s v="Si"/>
    <s v="Si"/>
    <s v="Reducir (Mitigar)"/>
    <s v="Moderado"/>
    <s v="Si"/>
    <s v="Si"/>
    <s v="Depurar de manera trimestral las carpetas asignadas al proceso de Gestión Ambiental."/>
    <s v="Si"/>
    <s v="Si"/>
    <s v="No"/>
    <s v="No aplica"/>
    <s v="No aplica"/>
    <s v="No aplica"/>
    <x v="0"/>
    <s v="La redacción del riesgo no refiere afectación de “integridad”, “confidencialidad” o “disponibilidad”; debe revisarse la identificación de causas raíz e inmediata, así como lo dispuesto en la sección 3.1.6 del anexo 4 “Modelo nacional de gestión de riesgo de seguridad de la información en entidades públicas” que hace parte de los anexos de la Guía para la Administración del Riesgo y el diseño de controles en entidades públicas, Versión 6._x000a__x000a_Sumado a esto, las amenazas o vulnerabilidades deben considerar las tablas: Tabla 5. Tabla de amenazas comunes, Tabla 6. Tabla de amenazas dirigida por el hombre y Tabla 7. Tabla de vulnerabilidades comunes de la citada guía. A su vez, los controles deben considerar lo dispuesto en el listado del documento maestro del modelo de seguridad y privacidad de la información (MSPI)._x000a__x000a_Se evidencia monitoreo por parte de primera y segunda línea de defensa. Se debe verificar la periodicidad vs las evidencias entregadas por la primera línea, así como la medición de indicadores ya que no se tiene detalle del porcentaje registrado en el monitoreo y las evidencias se encuentran incompletas o no corresponden a lo planteado en la matriz de riesgos._x000a__x000a_Se recuerda a la segunda línea la importancia de diligenciar el seguimiento en el formato establecido DE- FR -002, evitando diligenciar en este &quot;Retroalimentación&quot; puesto que la ciudadanía que accede a consulta en Isolución no tiene acceso a lo señalado en dichos correos. A su vez, la Oficina de Control Interno realiza seguimiento en el formato establecido por el Proceso DE en el que debe reposar la trazabilidad del seguimiento y evaluación de la segunda línea de defensa. Se recomienda registrar tanto el detalle de lo solicitado por la segunda linea como los ajustes que realizó o no el proceso. "/>
  </r>
  <r>
    <x v="16"/>
    <m/>
    <m/>
    <m/>
    <m/>
    <m/>
    <m/>
    <m/>
    <s v="Si"/>
    <s v="El profesional designado para Gestión Ambiental, de manera anual verifica y actualiza los activos de información asociados al proceso de Gestión Ambiental, validando que la información contenida sea coherente con la normatividad vigente aplicable._x000a_En caso de desviación del control, se solicitará el acompañamiento al GIT TICS para la actualización de los activos de información._x000a_De la ejecución del control se generan las siguientes evidencias:_x000a_Correo electrónico dirigido al coordinador del GIT Gestión Administrativa indicando el estado de los activos asociados al proceso de Gestión Ambiental. Y activos de información actualizados."/>
    <s v="Preventivo"/>
    <s v="Si"/>
    <s v="Si"/>
    <s v="Si"/>
    <s v="Reducir (Mitigar)"/>
    <s v="Moderado"/>
    <s v="Si"/>
    <s v="Si"/>
    <s v="Verificar de manera semestral los contenidos en la página web del ministerio asociados a la gestión ambiental."/>
    <s v="Si"/>
    <s v="Si"/>
    <m/>
    <m/>
    <m/>
    <m/>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DDB9C611-9447-4CC3-A4C7-F1FA64CEE623}" name="TablaDinámica1" cacheId="2"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chartFormat="1">
  <location ref="B3:D21" firstHeaderRow="1" firstDataRow="1" firstDataCol="2"/>
  <pivotFields count="28">
    <pivotField axis="axisRow" compact="0" outline="0" showAll="0" defaultSubtotal="0">
      <items count="18">
        <item x="11"/>
        <item x="3"/>
        <item x="6"/>
        <item x="15"/>
        <item x="5"/>
        <item x="2"/>
        <item x="1"/>
        <item x="14"/>
        <item x="8"/>
        <item x="9"/>
        <item x="10"/>
        <item x="12"/>
        <item x="13"/>
        <item x="16"/>
        <item x="4"/>
        <item x="7"/>
        <item x="0"/>
        <item x="17"/>
      </items>
    </pivotField>
    <pivotField axis="axisRow" compact="0" outline="0" showAll="0" defaultSubtotal="0">
      <items count="19">
        <item x="3"/>
        <item x="6"/>
        <item x="11"/>
        <item x="15"/>
        <item x="5"/>
        <item x="2"/>
        <item x="1"/>
        <item x="10"/>
        <item x="12"/>
        <item x="9"/>
        <item x="13"/>
        <item x="8"/>
        <item x="4"/>
        <item x="16"/>
        <item x="14"/>
        <item x="7"/>
        <item x="0"/>
        <item m="1" x="18"/>
        <item x="17"/>
      </items>
    </pivotField>
    <pivotField dataField="1" compact="0" outline="0" showAll="0" defaultSubtotal="0"/>
    <pivotField compact="0" outline="0" subtotalTop="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s>
  <rowFields count="2">
    <field x="0"/>
    <field x="1"/>
  </rowFields>
  <rowItems count="18">
    <i>
      <x/>
      <x v="2"/>
    </i>
    <i>
      <x v="1"/>
      <x/>
    </i>
    <i>
      <x v="2"/>
      <x v="1"/>
    </i>
    <i>
      <x v="3"/>
      <x v="3"/>
    </i>
    <i>
      <x v="4"/>
      <x v="4"/>
    </i>
    <i>
      <x v="5"/>
      <x v="5"/>
    </i>
    <i>
      <x v="6"/>
      <x v="6"/>
    </i>
    <i>
      <x v="7"/>
      <x v="14"/>
    </i>
    <i>
      <x v="8"/>
      <x v="11"/>
    </i>
    <i>
      <x v="9"/>
      <x v="9"/>
    </i>
    <i>
      <x v="10"/>
      <x v="7"/>
    </i>
    <i>
      <x v="11"/>
      <x v="8"/>
    </i>
    <i>
      <x v="12"/>
      <x v="10"/>
    </i>
    <i>
      <x v="13"/>
      <x v="13"/>
    </i>
    <i>
      <x v="14"/>
      <x v="12"/>
    </i>
    <i>
      <x v="15"/>
      <x v="15"/>
    </i>
    <i>
      <x v="16"/>
      <x v="16"/>
    </i>
    <i>
      <x v="17"/>
      <x v="18"/>
    </i>
  </rowItems>
  <colItems count="1">
    <i/>
  </colItems>
  <dataFields count="1">
    <dataField name="GESTION"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97F591D7-AA53-4BDD-A4B1-A6886C7EED11}" name="TablaDinámica2" cacheId="0" applyNumberFormats="0" applyBorderFormats="0" applyFontFormats="0" applyPatternFormats="0" applyAlignmentFormats="0" applyWidthHeightFormats="1" dataCaption="Valores" updatedVersion="8" minRefreshableVersion="3" useAutoFormatting="1" itemPrintTitles="1" createdVersion="8" indent="0" compact="0" compactData="0" multipleFieldFilters="0">
  <location ref="B3:D22" firstHeaderRow="1" firstDataRow="1" firstDataCol="2"/>
  <pivotFields count="28">
    <pivotField axis="axisRow" compact="0" outline="0" subtotalTop="0" showAll="0" defaultSubtotal="0">
      <items count="18">
        <item x="2"/>
        <item x="5"/>
        <item x="4"/>
        <item x="13"/>
        <item x="8"/>
        <item x="11"/>
        <item x="12"/>
        <item x="0"/>
        <item x="1"/>
        <item x="3"/>
        <item x="6"/>
        <item x="7"/>
        <item x="9"/>
        <item x="10"/>
        <item x="14"/>
        <item x="15"/>
        <item x="16"/>
        <item x="17"/>
      </items>
    </pivotField>
    <pivotField axis="axisRow" compact="0" outline="0" subtotalTop="0" showAll="0" defaultSubtotal="0">
      <items count="18">
        <item x="2"/>
        <item x="5"/>
        <item x="10"/>
        <item x="0"/>
        <item x="14"/>
        <item x="4"/>
        <item x="16"/>
        <item x="1"/>
        <item x="9"/>
        <item x="11"/>
        <item x="8"/>
        <item x="12"/>
        <item x="7"/>
        <item x="3"/>
        <item x="15"/>
        <item x="13"/>
        <item x="6"/>
        <item x="17"/>
      </items>
    </pivotField>
    <pivotField dataField="1"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s>
  <rowFields count="2">
    <field x="0"/>
    <field x="1"/>
  </rowFields>
  <rowItems count="19">
    <i>
      <x/>
      <x/>
    </i>
    <i>
      <x v="1"/>
      <x v="1"/>
    </i>
    <i>
      <x v="2"/>
      <x v="5"/>
    </i>
    <i>
      <x v="3"/>
      <x v="15"/>
    </i>
    <i>
      <x v="4"/>
      <x v="10"/>
    </i>
    <i>
      <x v="5"/>
      <x v="9"/>
    </i>
    <i>
      <x v="6"/>
      <x v="11"/>
    </i>
    <i>
      <x v="7"/>
      <x v="3"/>
    </i>
    <i>
      <x v="8"/>
      <x v="7"/>
    </i>
    <i>
      <x v="9"/>
      <x v="13"/>
    </i>
    <i>
      <x v="10"/>
      <x v="16"/>
    </i>
    <i>
      <x v="11"/>
      <x v="12"/>
    </i>
    <i>
      <x v="12"/>
      <x v="8"/>
    </i>
    <i>
      <x v="13"/>
      <x v="2"/>
    </i>
    <i>
      <x v="14"/>
      <x v="4"/>
    </i>
    <i>
      <x v="15"/>
      <x v="14"/>
    </i>
    <i>
      <x v="16"/>
      <x v="6"/>
    </i>
    <i>
      <x v="17"/>
      <x v="17"/>
    </i>
    <i t="grand">
      <x/>
    </i>
  </rowItems>
  <colItems count="1">
    <i/>
  </colItems>
  <dataFields count="1">
    <dataField name="Cuenta de Descripción Riesg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E5F1FD0E-607C-4C02-BE6F-132EC8258438}" name="TablaDinámica3"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K1:M6" firstHeaderRow="0" firstDataRow="1" firstDataCol="1"/>
  <pivotFields count="4">
    <pivotField showAll="0"/>
    <pivotField dataField="1" showAll="0"/>
    <pivotField dataField="1" showAll="0"/>
    <pivotField axis="axisRow" showAll="0">
      <items count="5">
        <item x="0"/>
        <item x="3"/>
        <item x="2"/>
        <item x="1"/>
        <item t="default"/>
      </items>
    </pivotField>
  </pivotFields>
  <rowFields count="1">
    <field x="3"/>
  </rowFields>
  <rowItems count="5">
    <i>
      <x/>
    </i>
    <i>
      <x v="1"/>
    </i>
    <i>
      <x v="2"/>
    </i>
    <i>
      <x v="3"/>
    </i>
    <i t="grand">
      <x/>
    </i>
  </rowItems>
  <colFields count="1">
    <field x="-2"/>
  </colFields>
  <colItems count="2">
    <i>
      <x/>
    </i>
    <i i="1">
      <x v="1"/>
    </i>
  </colItems>
  <dataFields count="2">
    <dataField name="Suma de Corrupción" fld="1" baseField="0" baseItem="0"/>
    <dataField name="Suma de Fiscal" fld="2"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AD8C2A52-2D0B-4EE4-962B-84D3B33B7055}" name="TablaDinámica4" cacheId="2"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2:E21" firstHeaderRow="0" firstDataRow="1" firstDataCol="1"/>
  <pivotFields count="28">
    <pivotField showAll="0"/>
    <pivotField axis="axisRow" showAll="0">
      <items count="20">
        <item x="3"/>
        <item x="6"/>
        <item x="11"/>
        <item x="15"/>
        <item x="5"/>
        <item x="2"/>
        <item x="1"/>
        <item x="10"/>
        <item x="12"/>
        <item x="9"/>
        <item x="13"/>
        <item x="8"/>
        <item x="4"/>
        <item x="16"/>
        <item x="14"/>
        <item x="7"/>
        <item x="0"/>
        <item x="17"/>
        <item m="1" x="18"/>
        <item t="default"/>
      </items>
    </pivotField>
    <pivotField dataField="1"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s>
  <rowFields count="1">
    <field x="1"/>
  </rowFields>
  <rowItems count="19">
    <i>
      <x/>
    </i>
    <i>
      <x v="1"/>
    </i>
    <i>
      <x v="2"/>
    </i>
    <i>
      <x v="3"/>
    </i>
    <i>
      <x v="4"/>
    </i>
    <i>
      <x v="5"/>
    </i>
    <i>
      <x v="6"/>
    </i>
    <i>
      <x v="7"/>
    </i>
    <i>
      <x v="8"/>
    </i>
    <i>
      <x v="9"/>
    </i>
    <i>
      <x v="10"/>
    </i>
    <i>
      <x v="11"/>
    </i>
    <i>
      <x v="12"/>
    </i>
    <i>
      <x v="13"/>
    </i>
    <i>
      <x v="14"/>
    </i>
    <i>
      <x v="15"/>
    </i>
    <i>
      <x v="16"/>
    </i>
    <i>
      <x v="17"/>
    </i>
    <i t="grand">
      <x/>
    </i>
  </rowItems>
  <colFields count="1">
    <field x="-2"/>
  </colFields>
  <colItems count="3">
    <i>
      <x/>
    </i>
    <i i="1">
      <x v="1"/>
    </i>
    <i i="2">
      <x v="2"/>
    </i>
  </colItems>
  <dataFields count="3">
    <dataField name="Cuenta de Descripción Riesgo" fld="2" subtotal="count" baseField="0" baseItem="0"/>
    <dataField name="Cuenta de Descripción del Control" fld="10" subtotal="count" baseField="0" baseItem="0"/>
    <dataField name="Cuenta de Descripción del Plan de Tratamiento" fld="19" subtotal="count" baseField="0" baseItem="0"/>
  </dataFields>
  <formats count="2">
    <format dxfId="1">
      <pivotArea collapsedLevelsAreSubtotals="1" fieldPosition="0">
        <references count="1">
          <reference field="1" count="1">
            <x v="1"/>
          </reference>
        </references>
      </pivotArea>
    </format>
    <format dxfId="0">
      <pivotArea dataOnly="0" labelOnly="1" fieldPosition="0">
        <references count="1">
          <reference field="1" count="1">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7975C725-E061-4CA1-9F89-42D107256F04}" name="TablaDinámica5" cacheId="3"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G2:J20" firstHeaderRow="0" firstDataRow="1" firstDataCol="1"/>
  <pivotFields count="28">
    <pivotField showAll="0"/>
    <pivotField axis="axisRow" showAll="0">
      <items count="19">
        <item x="2"/>
        <item x="5"/>
        <item x="4"/>
        <item x="11"/>
        <item x="8"/>
        <item x="12"/>
        <item x="13"/>
        <item x="0"/>
        <item x="1"/>
        <item x="3"/>
        <item x="6"/>
        <item x="7"/>
        <item x="9"/>
        <item x="10"/>
        <item x="14"/>
        <item x="15"/>
        <item x="16"/>
        <item m="1" x="17"/>
        <item t="default"/>
      </items>
    </pivotField>
    <pivotField dataField="1"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s>
  <rowFields count="1">
    <field x="1"/>
  </rowFields>
  <rowItems count="18">
    <i>
      <x/>
    </i>
    <i>
      <x v="1"/>
    </i>
    <i>
      <x v="2"/>
    </i>
    <i>
      <x v="3"/>
    </i>
    <i>
      <x v="4"/>
    </i>
    <i>
      <x v="5"/>
    </i>
    <i>
      <x v="6"/>
    </i>
    <i>
      <x v="7"/>
    </i>
    <i>
      <x v="8"/>
    </i>
    <i>
      <x v="9"/>
    </i>
    <i>
      <x v="10"/>
    </i>
    <i>
      <x v="11"/>
    </i>
    <i>
      <x v="12"/>
    </i>
    <i>
      <x v="13"/>
    </i>
    <i>
      <x v="14"/>
    </i>
    <i>
      <x v="15"/>
    </i>
    <i>
      <x v="16"/>
    </i>
    <i t="grand">
      <x/>
    </i>
  </rowItems>
  <colFields count="1">
    <field x="-2"/>
  </colFields>
  <colItems count="3">
    <i>
      <x/>
    </i>
    <i i="1">
      <x v="1"/>
    </i>
    <i i="2">
      <x v="2"/>
    </i>
  </colItems>
  <dataFields count="3">
    <dataField name="Cuenta de Descripción Riesgo" fld="2" subtotal="count" baseField="0" baseItem="0"/>
    <dataField name="Cuenta de Descripción del Control" fld="10" subtotal="count" baseField="0" baseItem="0"/>
    <dataField name="Cuenta de Descripción del Plan de Tratamiento" fld="19"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72510770-7670-4C2A-8862-EA7ABD7C43FE}" name="TablaDinámica7" cacheId="4"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2:F22" firstHeaderRow="1" firstDataRow="2" firstDataCol="1"/>
  <pivotFields count="27">
    <pivotField axis="axisRow" showAll="0">
      <items count="19">
        <item x="3"/>
        <item x="6"/>
        <item x="11"/>
        <item x="15"/>
        <item x="5"/>
        <item x="2"/>
        <item x="1"/>
        <item x="10"/>
        <item x="12"/>
        <item x="9"/>
        <item x="13"/>
        <item x="8"/>
        <item x="4"/>
        <item x="16"/>
        <item x="14"/>
        <item x="7"/>
        <item x="0"/>
        <item x="17"/>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dataField="1" showAll="0">
      <items count="4">
        <item x="2"/>
        <item x="0"/>
        <item x="1"/>
        <item t="default"/>
      </items>
    </pivotField>
    <pivotField showAll="0"/>
  </pivotFields>
  <rowFields count="1">
    <field x="0"/>
  </rowFields>
  <rowItems count="19">
    <i>
      <x/>
    </i>
    <i>
      <x v="1"/>
    </i>
    <i>
      <x v="2"/>
    </i>
    <i>
      <x v="3"/>
    </i>
    <i>
      <x v="4"/>
    </i>
    <i>
      <x v="5"/>
    </i>
    <i>
      <x v="6"/>
    </i>
    <i>
      <x v="7"/>
    </i>
    <i>
      <x v="8"/>
    </i>
    <i>
      <x v="9"/>
    </i>
    <i>
      <x v="10"/>
    </i>
    <i>
      <x v="11"/>
    </i>
    <i>
      <x v="12"/>
    </i>
    <i>
      <x v="13"/>
    </i>
    <i>
      <x v="14"/>
    </i>
    <i>
      <x v="15"/>
    </i>
    <i>
      <x v="16"/>
    </i>
    <i>
      <x v="17"/>
    </i>
    <i t="grand">
      <x/>
    </i>
  </rowItems>
  <colFields count="1">
    <field x="25"/>
  </colFields>
  <colItems count="4">
    <i>
      <x/>
    </i>
    <i>
      <x v="1"/>
    </i>
    <i>
      <x v="2"/>
    </i>
    <i t="grand">
      <x/>
    </i>
  </colItems>
  <dataFields count="1">
    <dataField name="Cuenta de ¿Se reportaron indicadores?" fld="2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4D64D9FF-B317-409A-9742-E6BB82A6528F}" name="TablaDinámica8" cacheId="5"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2:F21" firstHeaderRow="1" firstDataRow="2" firstDataCol="1"/>
  <pivotFields count="27">
    <pivotField axis="axisRow" showAll="0">
      <items count="18">
        <item x="2"/>
        <item x="5"/>
        <item x="4"/>
        <item x="11"/>
        <item x="8"/>
        <item x="12"/>
        <item x="13"/>
        <item x="0"/>
        <item x="1"/>
        <item x="3"/>
        <item x="6"/>
        <item x="7"/>
        <item x="9"/>
        <item x="10"/>
        <item x="14"/>
        <item x="15"/>
        <item x="1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dataField="1" showAll="0">
      <items count="4">
        <item x="2"/>
        <item x="0"/>
        <item x="1"/>
        <item t="default"/>
      </items>
    </pivotField>
    <pivotField showAll="0"/>
  </pivotFields>
  <rowFields count="1">
    <field x="0"/>
  </rowFields>
  <rowItems count="18">
    <i>
      <x/>
    </i>
    <i>
      <x v="1"/>
    </i>
    <i>
      <x v="2"/>
    </i>
    <i>
      <x v="3"/>
    </i>
    <i>
      <x v="4"/>
    </i>
    <i>
      <x v="5"/>
    </i>
    <i>
      <x v="6"/>
    </i>
    <i>
      <x v="7"/>
    </i>
    <i>
      <x v="8"/>
    </i>
    <i>
      <x v="9"/>
    </i>
    <i>
      <x v="10"/>
    </i>
    <i>
      <x v="11"/>
    </i>
    <i>
      <x v="12"/>
    </i>
    <i>
      <x v="13"/>
    </i>
    <i>
      <x v="14"/>
    </i>
    <i>
      <x v="15"/>
    </i>
    <i>
      <x v="16"/>
    </i>
    <i t="grand">
      <x/>
    </i>
  </rowItems>
  <colFields count="1">
    <field x="25"/>
  </colFields>
  <colItems count="4">
    <i>
      <x/>
    </i>
    <i>
      <x v="1"/>
    </i>
    <i>
      <x v="2"/>
    </i>
    <i t="grand">
      <x/>
    </i>
  </colItems>
  <dataFields count="1">
    <dataField name="Cuenta de ¿Se reportaron indicadores?" fld="2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D9" dT="2025-05-10T19:54:15.00" personId="{3D4C7B71-9BDD-476D-9730-1193D1BD1247}" id="{D4B67415-EEC6-4312-962C-0BB5F917A9BB}">
    <text>Qué (impacto) + Cómo (causa inmediata) + Porque (causa raiz)</text>
  </threadedComment>
  <threadedComment ref="E9" dT="2025-05-10T17:36:15.68" personId="{3D4C7B71-9BDD-476D-9730-1193D1BD1247}" id="{30200025-F635-4AF9-AD4A-6ABAB0DD4293}">
    <text>DD-MM-YYYY</text>
  </threadedComment>
  <threadedComment ref="F9" dT="2025-05-10T17:36:31.98" personId="{3D4C7B71-9BDD-476D-9730-1193D1BD1247}" id="{22D6D5C6-7675-42C6-BCC9-1D67DA58BBE1}">
    <text>DD-MM-YYYY</text>
  </threadedComment>
  <threadedComment ref="G9" dT="2025-05-10T17:36:31.98" personId="{3D4C7B71-9BDD-476D-9730-1193D1BD1247}" id="{E65FA155-F62C-49AB-889B-7C7EFA8D2359}">
    <text>DD-MM-YYYY</text>
  </threadedComment>
  <threadedComment ref="M9" dT="2025-05-10T17:43:37.67" personId="{3D4C7B71-9BDD-476D-9730-1193D1BD1247}" id="{F586EFA2-9C52-40E0-8CD2-626A8AE79134}">
    <text>¿Previenen  o detectan  las causas? ¿Son  confiables para la mitigación del riesgo?</text>
  </threadedComment>
</ThreadedComments>
</file>

<file path=xl/threadedComments/threadedComment2.xml><?xml version="1.0" encoding="utf-8"?>
<ThreadedComments xmlns="http://schemas.microsoft.com/office/spreadsheetml/2018/threadedcomments" xmlns:x="http://schemas.openxmlformats.org/spreadsheetml/2006/main">
  <threadedComment ref="D9" dT="2025-05-10T19:54:15.00" personId="{3D4C7B71-9BDD-476D-9730-1193D1BD1247}" id="{F9030A7F-B68E-489C-A113-2366ADC9A298}">
    <text>(Causas o Vulnerabilidad + Amenaza + Tipo + Activo)</text>
  </threadedComment>
  <threadedComment ref="D9" dT="2025-09-02T05:54:06.36" personId="{3D4C7B71-9BDD-476D-9730-1193D1BD1247}" id="{51C83F6A-A96A-4192-B32E-D0D5A69AAA82}" parentId="{F9030A7F-B68E-489C-A113-2366ADC9A298}">
    <text xml:space="preserve">“integridad”, “confidencialidad” o “disponibilidad” </text>
  </threadedComment>
  <threadedComment ref="E9" dT="2025-05-10T17:36:15.68" personId="{3D4C7B71-9BDD-476D-9730-1193D1BD1247}" id="{4CAB5725-24C1-4BEF-AB97-27D6AF33CEFD}">
    <text>DD-MM-YYYY</text>
  </threadedComment>
  <threadedComment ref="F9" dT="2025-05-10T17:36:15.68" personId="{3D4C7B71-9BDD-476D-9730-1193D1BD1247}" id="{9835A8F5-F852-4F5B-806F-745944C5B2CA}">
    <text>DD-MM-YYYY</text>
  </threadedComment>
  <threadedComment ref="G9" dT="2025-05-10T17:36:31.98" personId="{3D4C7B71-9BDD-476D-9730-1193D1BD1247}" id="{ED16D6D4-51F4-4FB5-ACE4-6F33E5467287}">
    <text>DD-MM-YYYY</text>
  </threadedComment>
  <threadedComment ref="M9" dT="2025-05-10T17:43:37.67" personId="{3D4C7B71-9BDD-476D-9730-1193D1BD1247}" id="{2D482306-8BB6-4EDA-96D5-15677EDB230F}">
    <text>¿Previenen  o detectan  las causas? ¿Son  confiables para la mitigación del riesgo?</text>
  </threadedComment>
  <threadedComment ref="AB9" dT="2025-05-10T19:58:12.27" personId="{3D4C7B71-9BDD-476D-9730-1193D1BD1247}" id="{AEFC8DC8-DBC0-46D1-948F-61056A526844}">
    <text>Diligenciar las observaciones, debilidades y oportunidades de mejora identificadas</text>
  </threadedComment>
</ThreadedComments>
</file>

<file path=xl/threadedComments/threadedComment3.xml><?xml version="1.0" encoding="utf-8"?>
<ThreadedComments xmlns="http://schemas.microsoft.com/office/spreadsheetml/2018/threadedcomments" xmlns:x="http://schemas.openxmlformats.org/spreadsheetml/2006/main">
  <threadedComment ref="D2" dT="2025-05-10T19:54:15.00" personId="{3D4C7B71-9BDD-476D-9730-1193D1BD1247}" id="{150B6C4A-E3B0-4D22-ABE7-E99EE0139A02}">
    <text>Qué (impacto) + Cómo (causa inmediata) + Porque (causa raiz)</text>
  </threadedComment>
  <threadedComment ref="F2" dT="2025-05-10T17:43:37.67" personId="{3D4C7B71-9BDD-476D-9730-1193D1BD1247}" id="{73F310E1-FECA-41D9-AFA3-2FD9367FEF48}">
    <text>¿Previenen  o detectan  las causas? ¿Son  confiables para la mitigación del riesgo?</text>
  </threadedComment>
  <threadedComment ref="D10" dT="2025-05-10T19:54:15.00" personId="{3D4C7B71-9BDD-476D-9730-1193D1BD1247}" id="{A598DCE0-332F-4C0E-A031-6452EB77D8A6}">
    <text>Qué (impacto) + Cómo (causa inmediata) + Porque (causa raiz)</text>
  </threadedComment>
  <threadedComment ref="F10" dT="2025-05-10T17:43:37.67" personId="{3D4C7B71-9BDD-476D-9730-1193D1BD1247}" id="{0349C4DE-46B5-469C-BEA0-410CADB9B095}">
    <text>¿Previenen  o detectan  las causas? ¿Son  confiables para la mitigación del riesgo?</text>
  </threadedComment>
  <threadedComment ref="D16" dT="2025-05-10T19:54:15.00" personId="{3D4C7B71-9BDD-476D-9730-1193D1BD1247}" id="{6D07E9B6-E1B7-4986-A936-7104F6552352}">
    <text>Qué (impacto) + Cómo (causa inmediata) + Porque (causa raiz)</text>
  </threadedComment>
  <threadedComment ref="F16" dT="2025-05-10T17:43:37.67" personId="{3D4C7B71-9BDD-476D-9730-1193D1BD1247}" id="{8A7404D5-C035-4B32-BF8D-C8D7985DD7A2}">
    <text>¿Previenen  o detectan  las causas? ¿Son  confiables para la mitigación del riesgo?</text>
  </threadedComment>
  <threadedComment ref="D21" dT="2025-05-10T19:54:15.00" personId="{3D4C7B71-9BDD-476D-9730-1193D1BD1247}" id="{62BEBEF9-656F-4A13-9E4F-E6271061D597}">
    <text>Qué (impacto) + Cómo (causa inmediata) + Porque (causa raiz)</text>
  </threadedComment>
  <threadedComment ref="F21" dT="2025-05-10T17:43:37.67" personId="{3D4C7B71-9BDD-476D-9730-1193D1BD1247}" id="{D82CB5D2-1365-45DC-8101-DECC886C70ED}">
    <text>¿Previenen  o detectan  las causas? ¿Son  confiables para la mitigación del riesgo?</text>
  </threadedComment>
  <threadedComment ref="D27" dT="2025-05-10T19:54:15.00" personId="{3D4C7B71-9BDD-476D-9730-1193D1BD1247}" id="{82B4D603-0CD7-423A-9296-BB4634CE4624}">
    <text>Qué (impacto) + Cómo (causa inmediata) + Porque (causa raiz)</text>
  </threadedComment>
  <threadedComment ref="F27" dT="2025-05-10T17:43:37.67" personId="{3D4C7B71-9BDD-476D-9730-1193D1BD1247}" id="{1F1F0877-263A-4A5E-AA11-B6BD23891FC8}">
    <text>¿Previenen  o detectan  las causas? ¿Son  confiables para la mitigación del riesgo?</text>
  </threadedComment>
  <threadedComment ref="D32" dT="2025-05-10T19:54:15.00" personId="{3D4C7B71-9BDD-476D-9730-1193D1BD1247}" id="{F69668F0-DC79-416C-B4AD-17986D1404E3}">
    <text>Qué (impacto) + Cómo (causa inmediata) + Porque (causa raiz)</text>
  </threadedComment>
  <threadedComment ref="F32" dT="2025-05-10T17:43:37.67" personId="{3D4C7B71-9BDD-476D-9730-1193D1BD1247}" id="{C2422180-6897-4708-A3B6-320B0F5123D2}">
    <text>¿Previenen  o detectan  las causas? ¿Son  confiables para la mitigación del riesgo?</text>
  </threadedComment>
  <threadedComment ref="D37" dT="2025-05-10T19:54:15.00" personId="{3D4C7B71-9BDD-476D-9730-1193D1BD1247}" id="{A74CEACD-2B5F-433E-BE6F-1C9B8676FE6F}">
    <text>Qué (impacto) + Cómo (causa inmediata) + Porque (causa raiz)</text>
  </threadedComment>
  <threadedComment ref="F37" dT="2025-05-10T17:43:37.67" personId="{3D4C7B71-9BDD-476D-9730-1193D1BD1247}" id="{4923AE74-F8F7-47A4-B506-80A02BAC244B}">
    <text>¿Previenen  o detectan  las causas? ¿Son  confiables para la mitigación del riesgo?</text>
  </threadedComment>
  <threadedComment ref="D43" dT="2025-05-10T19:54:15.00" personId="{3D4C7B71-9BDD-476D-9730-1193D1BD1247}" id="{EABC3006-1AD7-44BA-857B-7880A6CEC224}">
    <text>Qué (impacto) + Cómo (causa inmediata) + Porque (causa raiz)</text>
  </threadedComment>
  <threadedComment ref="F43" dT="2025-05-10T17:43:37.67" personId="{3D4C7B71-9BDD-476D-9730-1193D1BD1247}" id="{26CE0F0C-8C30-4CC1-98D5-F0C20FF2CFA9}">
    <text>¿Previenen  o detectan  las causas? ¿Son  confiables para la mitigación del riesgo?</text>
  </threadedComment>
  <threadedComment ref="D50" dT="2025-05-10T19:54:15.00" personId="{3D4C7B71-9BDD-476D-9730-1193D1BD1247}" id="{ECA28D61-B410-4A7C-8896-FB0DD8AD5CBD}">
    <text>Qué (impacto) + Cómo (causa inmediata) + Porque (causa raiz)</text>
  </threadedComment>
  <threadedComment ref="F50" dT="2025-05-10T17:43:37.67" personId="{3D4C7B71-9BDD-476D-9730-1193D1BD1247}" id="{B91E6B01-B740-4850-B0A8-44861507D446}">
    <text>¿Previenen  o detectan  las causas? ¿Son  confiables para la mitigación del riesgo?</text>
  </threadedComment>
  <threadedComment ref="D57" dT="2025-05-10T19:54:15.00" personId="{3D4C7B71-9BDD-476D-9730-1193D1BD1247}" id="{4D8A94CF-8662-4494-8C42-B27F6F31AE77}">
    <text>Qué (impacto) + Cómo (causa inmediata) + Porque (causa raiz)</text>
  </threadedComment>
  <threadedComment ref="F57" dT="2025-05-10T17:43:37.67" personId="{3D4C7B71-9BDD-476D-9730-1193D1BD1247}" id="{79EA39E3-5442-43F2-984D-4F19FFC1E912}">
    <text>¿Previenen  o detectan  las causas? ¿Son  confiables para la mitigación del riesgo?</text>
  </threadedComment>
  <threadedComment ref="D65" dT="2025-05-10T19:54:15.00" personId="{3D4C7B71-9BDD-476D-9730-1193D1BD1247}" id="{E1F15FC5-F9FC-4FFC-92EE-755804CF719E}">
    <text>Qué (impacto) + Cómo (causa inmediata) + Porque (causa raiz)</text>
  </threadedComment>
  <threadedComment ref="F65" dT="2025-05-10T17:43:37.67" personId="{3D4C7B71-9BDD-476D-9730-1193D1BD1247}" id="{B6F36A3D-BDB1-4453-9430-3664F6C547E0}">
    <text>¿Previenen  o detectan  las causas? ¿Son  confiables para la mitigación del riesgo?</text>
  </threadedComment>
  <threadedComment ref="D72" dT="2025-05-10T19:54:15.00" personId="{3D4C7B71-9BDD-476D-9730-1193D1BD1247}" id="{30E29F5F-036C-4D15-B6B4-A4F76FD668D9}">
    <text>Qué (impacto) + Cómo (causa inmediata) + Porque (causa raiz)</text>
  </threadedComment>
  <threadedComment ref="F72" dT="2025-05-10T17:43:37.67" personId="{3D4C7B71-9BDD-476D-9730-1193D1BD1247}" id="{5CED9A3B-402B-4A07-AE33-6A8F43ED19F7}">
    <text>¿Previenen  o detectan  las causas? ¿Son  confiables para la mitigación del riesgo?</text>
  </threadedComment>
  <threadedComment ref="D79" dT="2025-05-10T19:54:15.00" personId="{3D4C7B71-9BDD-476D-9730-1193D1BD1247}" id="{1C20E129-EFEE-46B0-85A1-1FE15EC12100}">
    <text>Qué (impacto) + Cómo (causa inmediata) + Porque (causa raiz)</text>
  </threadedComment>
  <threadedComment ref="F79" dT="2025-05-10T17:43:37.67" personId="{3D4C7B71-9BDD-476D-9730-1193D1BD1247}" id="{247F1492-21BB-407B-A28B-6EF334D4B251}">
    <text>¿Previenen  o detectan  las causas? ¿Son  confiables para la mitigación del riesgo?</text>
  </threadedComment>
  <threadedComment ref="D86" dT="2025-05-10T19:54:15.00" personId="{3D4C7B71-9BDD-476D-9730-1193D1BD1247}" id="{07168A18-CC59-4727-8858-FB3E37B351A2}">
    <text>Qué (impacto) + Cómo (causa inmediata) + Porque (causa raiz)</text>
  </threadedComment>
  <threadedComment ref="F86" dT="2025-05-10T17:43:37.67" personId="{3D4C7B71-9BDD-476D-9730-1193D1BD1247}" id="{7636EED7-A701-43F9-9DB4-459546ACD0C4}">
    <text>¿Previenen  o detectan  las causas? ¿Son  confiables para la mitigación del riesgo?</text>
  </threadedComment>
  <threadedComment ref="D92" dT="2025-05-10T19:54:15.00" personId="{3D4C7B71-9BDD-476D-9730-1193D1BD1247}" id="{6EC3FBFD-663F-4F73-B0E9-20A6C89985DC}">
    <text>Qué (impacto) + Cómo (causa inmediata) + Porque (causa raiz)</text>
  </threadedComment>
  <threadedComment ref="F92" dT="2025-05-10T17:43:37.67" personId="{3D4C7B71-9BDD-476D-9730-1193D1BD1247}" id="{EA89F912-7861-47C5-B821-D3D33FFF00CA}">
    <text>¿Previenen  o detectan  las causas? ¿Son  confiables para la mitigación del riesgo?</text>
  </threadedComment>
  <threadedComment ref="D100" dT="2025-05-10T19:54:15.00" personId="{3D4C7B71-9BDD-476D-9730-1193D1BD1247}" id="{7C9F0C9C-CD19-4DA4-836F-34673ECC395C}">
    <text>Qué (impacto) + Cómo (causa inmediata) + Porque (causa raiz)</text>
  </threadedComment>
  <threadedComment ref="F100" dT="2025-05-10T17:43:37.67" personId="{3D4C7B71-9BDD-476D-9730-1193D1BD1247}" id="{B52672EB-E1C3-45F9-A258-FE52A3BCCD1B}">
    <text>¿Previenen  o detectan  las causas? ¿Son  confiables para la mitigación del riesgo?</text>
  </threadedComment>
  <threadedComment ref="D107" dT="2025-05-10T19:54:15.00" personId="{3D4C7B71-9BDD-476D-9730-1193D1BD1247}" id="{08052CE8-03FA-4FC4-9A58-849D0AE13DA5}">
    <text>Qué (impacto) + Cómo (causa inmediata) + Porque (causa raiz)</text>
  </threadedComment>
  <threadedComment ref="F107" dT="2025-05-10T17:43:37.67" personId="{3D4C7B71-9BDD-476D-9730-1193D1BD1247}" id="{D4D80E10-0FAD-4951-95CD-8C17AA20BDF4}">
    <text>¿Previenen  o detectan  las causas? ¿Son  confiables para la mitigación del riesgo?</text>
  </threadedComment>
  <threadedComment ref="D112" dT="2025-05-10T19:54:15.00" personId="{3D4C7B71-9BDD-476D-9730-1193D1BD1247}" id="{B1589365-C899-4C5B-965A-D2E69A45324D}">
    <text>Qué (impacto) + Cómo (causa inmediata) + Porque (causa raiz)</text>
  </threadedComment>
  <threadedComment ref="F112" dT="2025-05-10T17:43:37.67" personId="{3D4C7B71-9BDD-476D-9730-1193D1BD1247}" id="{3E8DCECA-C100-4CB8-B2E0-CFDB8AB4E0C3}">
    <text>¿Previenen  o detectan  las causas? ¿Son  confiables para la mitigación del riesgo?</text>
  </threadedComment>
</ThreadedComments>
</file>

<file path=xl/threadedComments/threadedComment4.xml><?xml version="1.0" encoding="utf-8"?>
<ThreadedComments xmlns="http://schemas.microsoft.com/office/spreadsheetml/2018/threadedcomments" xmlns:x="http://schemas.openxmlformats.org/spreadsheetml/2006/main">
  <threadedComment ref="D9" dT="2025-05-10T19:54:15.00" personId="{3D4C7B71-9BDD-476D-9730-1193D1BD1247}" id="{2A5733A8-2C52-490B-9A8C-328CEE93D0E1}">
    <text>Qué (impacto) + Cómo (causa inmediata) + Porque (causa raiz)</text>
  </threadedComment>
  <threadedComment ref="E9" dT="2025-05-10T17:36:15.68" personId="{3D4C7B71-9BDD-476D-9730-1193D1BD1247}" id="{BD588315-4BD0-4707-9130-6A15D1DDA5A5}">
    <text>DD-MM-YYYY</text>
  </threadedComment>
  <threadedComment ref="F9" dT="2025-05-10T17:36:31.98" personId="{3D4C7B71-9BDD-476D-9730-1193D1BD1247}" id="{9296A14F-B708-4632-809B-5770B8B01D7B}">
    <text>DD-MM-YYYY</text>
  </threadedComment>
  <threadedComment ref="G9" dT="2025-05-10T17:36:31.98" personId="{3D4C7B71-9BDD-476D-9730-1193D1BD1247}" id="{461F9D9F-2C13-40B6-AC6E-8E1742FD407C}">
    <text>DD-MM-YYYY</text>
  </threadedComment>
  <threadedComment ref="M9" dT="2025-05-10T17:43:37.67" personId="{3D4C7B71-9BDD-476D-9730-1193D1BD1247}" id="{9AFDB226-BA8A-4807-94A9-2AE5460FDDCB}">
    <text>¿Previenen  o detectan  las causas? ¿Son  confiables para la mitigación del riesgo?</text>
  </threadedComment>
</ThreadedComments>
</file>

<file path=xl/threadedComments/threadedComment5.xml><?xml version="1.0" encoding="utf-8"?>
<ThreadedComments xmlns="http://schemas.microsoft.com/office/spreadsheetml/2018/threadedcomments" xmlns:x="http://schemas.openxmlformats.org/spreadsheetml/2006/main">
  <threadedComment ref="D9" dT="2025-05-10T19:54:15.00" personId="{3D4C7B71-9BDD-476D-9730-1193D1BD1247}" id="{9A34B229-5FB1-475B-B84B-0B4622B18A67}">
    <text>(Causas o Vulnerabilidad + Amenaza + Tipo + Activo)</text>
  </threadedComment>
  <threadedComment ref="D9" dT="2025-09-02T05:54:06.36" personId="{3D4C7B71-9BDD-476D-9730-1193D1BD1247}" id="{3FF78730-86AD-4D93-ACE6-476DB2B0CCFE}" parentId="{9A34B229-5FB1-475B-B84B-0B4622B18A67}">
    <text xml:space="preserve">“integridad”, “confidencialidad” o “disponibilidad” </text>
  </threadedComment>
  <threadedComment ref="E9" dT="2025-05-10T17:36:15.68" personId="{3D4C7B71-9BDD-476D-9730-1193D1BD1247}" id="{F940FA71-714A-456D-A10F-EAAC804A0994}">
    <text>DD-MM-YYYY</text>
  </threadedComment>
  <threadedComment ref="F9" dT="2025-05-10T17:36:15.68" personId="{3D4C7B71-9BDD-476D-9730-1193D1BD1247}" id="{DA937824-70DB-4BE5-96D2-7103846521CB}">
    <text>DD-MM-YYYY</text>
  </threadedComment>
  <threadedComment ref="G9" dT="2025-05-10T17:36:31.98" personId="{3D4C7B71-9BDD-476D-9730-1193D1BD1247}" id="{07902B2B-F3C9-42B5-ABD8-C3B5F042EAAE}">
    <text>DD-MM-YYYY</text>
  </threadedComment>
  <threadedComment ref="M9" dT="2025-05-10T17:43:37.67" personId="{3D4C7B71-9BDD-476D-9730-1193D1BD1247}" id="{B747A25C-90B1-4C35-B704-BC5EA565B753}">
    <text>¿Previenen  o detectan  las causas? ¿Son  confiables para la mitigación del riesgo?</text>
  </threadedComment>
  <threadedComment ref="AB9" dT="2025-05-10T19:58:12.27" personId="{3D4C7B71-9BDD-476D-9730-1193D1BD1247}" id="{F79467C6-DF6A-45D4-A531-53657FA1ADED}">
    <text>Diligenciar las observaciones, debilidades y oportunidades de mejora identificadas</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2.xml"/><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1.xml"/></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8.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_rels/sheet9.xml.rels><?xml version="1.0" encoding="UTF-8" standalone="yes"?>
<Relationships xmlns="http://schemas.openxmlformats.org/package/2006/relationships"><Relationship Id="rId2" Type="http://schemas.openxmlformats.org/officeDocument/2006/relationships/pivotTable" Target="../pivotTables/pivotTable5.xml"/><Relationship Id="rId1" Type="http://schemas.openxmlformats.org/officeDocument/2006/relationships/pivotTable" Target="../pivotTables/pivotTable4.xml"/></Relationships>
</file>

<file path=xl/worksheets/_rels/sheet11.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 Id="rId4" Type="http://schemas.microsoft.com/office/2017/10/relationships/threadedComment" Target="../threadedComments/threadedComment3.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6.xml"/><Relationship Id="rId1" Type="http://schemas.openxmlformats.org/officeDocument/2006/relationships/printerSettings" Target="../printerSettings/printerSettings4.bin"/><Relationship Id="rId5" Type="http://schemas.microsoft.com/office/2017/10/relationships/threadedComment" Target="../threadedComments/threadedComment4.xml"/><Relationship Id="rId4" Type="http://schemas.openxmlformats.org/officeDocument/2006/relationships/comments" Target="../comments4.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7.xml"/><Relationship Id="rId1" Type="http://schemas.openxmlformats.org/officeDocument/2006/relationships/printerSettings" Target="../printerSettings/printerSettings5.bin"/><Relationship Id="rId5" Type="http://schemas.microsoft.com/office/2017/10/relationships/threadedComment" Target="../threadedComments/threadedComment5.xml"/><Relationship Id="rId4" Type="http://schemas.openxmlformats.org/officeDocument/2006/relationships/comments" Target="../comments5.xml"/></Relationships>
</file>

<file path=xl/worksheets/_rels/sheet14.xml.rels><?xml version="1.0" encoding="UTF-8" standalone="yes"?>
<Relationships xmlns="http://schemas.openxmlformats.org/package/2006/relationships"><Relationship Id="rId1" Type="http://schemas.openxmlformats.org/officeDocument/2006/relationships/pivotTable" Target="../pivotTables/pivotTable6.xml"/></Relationships>
</file>

<file path=xl/worksheets/_rels/sheet15.xml.rels><?xml version="1.0" encoding="UTF-8" standalone="yes"?>
<Relationships xmlns="http://schemas.openxmlformats.org/package/2006/relationships"><Relationship Id="rId1" Type="http://schemas.openxmlformats.org/officeDocument/2006/relationships/pivotTable" Target="../pivotTables/pivotTable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643D2-EC6F-4CF6-A94B-95E77FFC3A52}">
  <sheetPr filterMode="1"/>
  <dimension ref="A1:AB102"/>
  <sheetViews>
    <sheetView showGridLines="0" tabSelected="1" zoomScale="80" zoomScaleNormal="80" workbookViewId="0">
      <selection activeCell="A6" sqref="A6:AB6"/>
    </sheetView>
  </sheetViews>
  <sheetFormatPr baseColWidth="10" defaultColWidth="11.42578125" defaultRowHeight="12.75" x14ac:dyDescent="0.2"/>
  <cols>
    <col min="1" max="1" width="28.28515625" style="4" bestFit="1" customWidth="1"/>
    <col min="2" max="2" width="7" style="20" customWidth="1"/>
    <col min="3" max="3" width="58.28515625" style="4" customWidth="1"/>
    <col min="4" max="4" width="21.42578125" style="4" customWidth="1"/>
    <col min="5" max="5" width="13.5703125" style="4" customWidth="1"/>
    <col min="6" max="6" width="17.7109375" style="4" customWidth="1"/>
    <col min="7" max="7" width="18.28515625" style="4" customWidth="1"/>
    <col min="8" max="8" width="13.5703125" style="4" customWidth="1"/>
    <col min="9" max="9" width="11.42578125" style="4" customWidth="1"/>
    <col min="10" max="10" width="21.28515625" style="4" customWidth="1"/>
    <col min="11" max="11" width="67.28515625" style="4" customWidth="1"/>
    <col min="12" max="12" width="14.28515625" style="4" customWidth="1"/>
    <col min="13" max="13" width="17.28515625" style="20" customWidth="1"/>
    <col min="14" max="14" width="23.7109375" style="20" customWidth="1"/>
    <col min="15" max="16" width="22.85546875" style="20" customWidth="1"/>
    <col min="17" max="18" width="21.5703125" style="20" customWidth="1"/>
    <col min="19" max="19" width="19.85546875" style="20" customWidth="1"/>
    <col min="20" max="20" width="38.28515625" style="20" customWidth="1"/>
    <col min="21" max="21" width="25.28515625" style="20" customWidth="1"/>
    <col min="22" max="22" width="26.140625" style="20" customWidth="1"/>
    <col min="23" max="23" width="20.28515625" style="20" customWidth="1"/>
    <col min="24" max="24" width="22.42578125" style="20" customWidth="1"/>
    <col min="25" max="25" width="22.5703125" style="20" customWidth="1"/>
    <col min="26" max="26" width="20" style="20" customWidth="1"/>
    <col min="27" max="27" width="13.42578125" style="20" customWidth="1"/>
    <col min="28" max="28" width="60.85546875" style="20" customWidth="1"/>
    <col min="29" max="16384" width="11.42578125" style="4"/>
  </cols>
  <sheetData>
    <row r="1" spans="1:28" ht="17.100000000000001" customHeight="1" thickBot="1" x14ac:dyDescent="0.25">
      <c r="A1" s="301" t="s">
        <v>141</v>
      </c>
      <c r="B1" s="301"/>
      <c r="C1" s="301"/>
      <c r="D1" s="301"/>
      <c r="E1" s="301"/>
      <c r="F1" s="301"/>
      <c r="G1" s="301"/>
      <c r="H1" s="301"/>
      <c r="I1" s="301"/>
      <c r="J1" s="301"/>
      <c r="K1" s="301"/>
      <c r="L1" s="301"/>
      <c r="M1" s="301"/>
      <c r="N1" s="301"/>
      <c r="O1" s="301"/>
      <c r="P1" s="301"/>
      <c r="Q1" s="301"/>
      <c r="R1" s="301"/>
      <c r="S1" s="301"/>
      <c r="T1" s="301"/>
      <c r="U1" s="301"/>
      <c r="V1" s="301"/>
      <c r="W1" s="301"/>
      <c r="X1" s="301"/>
      <c r="Y1" s="301"/>
      <c r="Z1" s="301"/>
      <c r="AA1" s="301"/>
      <c r="AB1" s="301"/>
    </row>
    <row r="2" spans="1:28" ht="17.100000000000001" customHeight="1" x14ac:dyDescent="0.2">
      <c r="A2" s="5"/>
      <c r="B2" s="6" t="s">
        <v>0</v>
      </c>
      <c r="C2" s="6"/>
      <c r="D2" s="6"/>
      <c r="E2" s="5"/>
      <c r="F2" s="5"/>
      <c r="G2" s="5"/>
      <c r="I2" s="14"/>
      <c r="J2" s="1"/>
      <c r="K2" s="305" t="s">
        <v>142</v>
      </c>
      <c r="L2" s="306"/>
      <c r="M2" s="307"/>
      <c r="R2" s="7"/>
      <c r="S2" s="7"/>
      <c r="T2" s="7"/>
      <c r="U2" s="7"/>
      <c r="V2" s="7"/>
      <c r="W2" s="7"/>
      <c r="X2" s="7"/>
      <c r="Y2" s="7"/>
      <c r="Z2" s="7"/>
      <c r="AA2" s="7"/>
      <c r="AB2" s="75"/>
    </row>
    <row r="3" spans="1:28" ht="17.100000000000001" customHeight="1" thickBot="1" x14ac:dyDescent="0.25">
      <c r="A3" s="5"/>
      <c r="B3" s="6" t="s">
        <v>1</v>
      </c>
      <c r="C3" s="6"/>
      <c r="D3" s="6"/>
      <c r="E3" s="5"/>
      <c r="F3" s="5"/>
      <c r="G3" s="5"/>
      <c r="I3" s="14"/>
      <c r="J3" s="1"/>
      <c r="K3" s="308"/>
      <c r="L3" s="309"/>
      <c r="M3" s="310"/>
      <c r="R3" s="7"/>
      <c r="S3" s="7"/>
      <c r="T3" s="7"/>
      <c r="U3" s="7"/>
      <c r="V3" s="7"/>
      <c r="W3" s="7"/>
      <c r="X3" s="7"/>
      <c r="Y3" s="7"/>
      <c r="Z3" s="7"/>
      <c r="AA3" s="7"/>
      <c r="AB3" s="75"/>
    </row>
    <row r="4" spans="1:28" ht="17.100000000000001" customHeight="1" x14ac:dyDescent="0.2">
      <c r="A4" s="5"/>
      <c r="B4" s="6" t="s">
        <v>2</v>
      </c>
      <c r="C4" s="6"/>
      <c r="D4" s="6"/>
      <c r="E4" s="5"/>
      <c r="F4" s="5"/>
      <c r="G4" s="5"/>
      <c r="I4" s="14"/>
      <c r="J4" s="1"/>
      <c r="K4" s="303" t="s">
        <v>3</v>
      </c>
      <c r="L4" s="297" t="s">
        <v>4</v>
      </c>
      <c r="M4" s="298"/>
      <c r="N4" s="7"/>
      <c r="R4" s="7"/>
      <c r="S4" s="7"/>
      <c r="T4" s="7"/>
      <c r="U4" s="7"/>
      <c r="V4" s="7"/>
      <c r="W4" s="7"/>
      <c r="X4" s="7"/>
      <c r="Y4" s="7"/>
      <c r="Z4" s="7"/>
      <c r="AA4" s="7"/>
      <c r="AB4" s="75"/>
    </row>
    <row r="5" spans="1:28" ht="17.100000000000001" customHeight="1" thickBot="1" x14ac:dyDescent="0.25">
      <c r="A5" s="7"/>
      <c r="B5" s="8"/>
      <c r="C5" s="2"/>
      <c r="D5" s="2"/>
      <c r="E5" s="7"/>
      <c r="F5" s="7"/>
      <c r="G5" s="1"/>
      <c r="I5" s="1"/>
      <c r="J5" s="1"/>
      <c r="K5" s="304"/>
      <c r="L5" s="299"/>
      <c r="M5" s="300"/>
      <c r="N5" s="7"/>
      <c r="R5" s="7"/>
      <c r="S5" s="7"/>
      <c r="T5" s="7"/>
      <c r="U5" s="7"/>
      <c r="V5" s="7"/>
      <c r="W5" s="7"/>
      <c r="X5" s="7"/>
      <c r="Y5" s="7"/>
      <c r="Z5" s="7"/>
      <c r="AA5" s="7"/>
      <c r="AB5" s="75"/>
    </row>
    <row r="6" spans="1:28" ht="17.100000000000001" customHeight="1" x14ac:dyDescent="0.2">
      <c r="A6" s="302" t="s">
        <v>5</v>
      </c>
      <c r="B6" s="302"/>
      <c r="C6" s="302"/>
      <c r="D6" s="302"/>
      <c r="E6" s="302"/>
      <c r="F6" s="302"/>
      <c r="G6" s="302"/>
      <c r="H6" s="302"/>
      <c r="I6" s="302"/>
      <c r="J6" s="302"/>
      <c r="K6" s="302"/>
      <c r="L6" s="302"/>
      <c r="M6" s="302"/>
      <c r="N6" s="302"/>
      <c r="O6" s="302"/>
      <c r="P6" s="302"/>
      <c r="Q6" s="302"/>
      <c r="R6" s="302"/>
      <c r="S6" s="302"/>
      <c r="T6" s="302"/>
      <c r="U6" s="302"/>
      <c r="V6" s="302"/>
      <c r="W6" s="302"/>
      <c r="X6" s="302"/>
      <c r="Y6" s="302"/>
      <c r="Z6" s="302"/>
      <c r="AA6" s="302"/>
      <c r="AB6" s="302"/>
    </row>
    <row r="7" spans="1:28" s="1" customFormat="1" ht="17.100000000000001" customHeight="1" thickBot="1" x14ac:dyDescent="0.2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row>
    <row r="8" spans="1:28" ht="15.75" customHeight="1" thickBot="1" x14ac:dyDescent="0.25">
      <c r="A8" s="311" t="s">
        <v>6</v>
      </c>
      <c r="B8" s="312"/>
      <c r="C8" s="312"/>
      <c r="D8" s="312"/>
      <c r="E8" s="312"/>
      <c r="F8" s="312"/>
      <c r="G8" s="312"/>
      <c r="H8" s="312"/>
      <c r="I8" s="313"/>
      <c r="J8" s="314" t="s">
        <v>7</v>
      </c>
      <c r="K8" s="315"/>
      <c r="L8" s="315"/>
      <c r="M8" s="315"/>
      <c r="N8" s="315"/>
      <c r="O8" s="315"/>
      <c r="P8" s="315"/>
      <c r="Q8" s="315"/>
      <c r="R8" s="315"/>
      <c r="S8" s="316" t="s">
        <v>8</v>
      </c>
      <c r="T8" s="317"/>
      <c r="U8" s="317"/>
      <c r="V8" s="318"/>
      <c r="W8" s="319" t="s">
        <v>9</v>
      </c>
      <c r="X8" s="320"/>
      <c r="Y8" s="320"/>
      <c r="Z8" s="320"/>
      <c r="AA8" s="320"/>
      <c r="AB8" s="321"/>
    </row>
    <row r="9" spans="1:28" ht="42.75" customHeight="1" thickBot="1" x14ac:dyDescent="0.25">
      <c r="A9" s="100" t="s">
        <v>10</v>
      </c>
      <c r="B9" s="100" t="s">
        <v>11</v>
      </c>
      <c r="C9" s="100" t="s">
        <v>12</v>
      </c>
      <c r="D9" s="100" t="s">
        <v>150</v>
      </c>
      <c r="E9" s="100" t="s">
        <v>13</v>
      </c>
      <c r="F9" s="100" t="s">
        <v>14</v>
      </c>
      <c r="G9" s="100" t="s">
        <v>15</v>
      </c>
      <c r="H9" s="100" t="s">
        <v>16</v>
      </c>
      <c r="I9" s="100" t="s">
        <v>17</v>
      </c>
      <c r="J9" s="105" t="s">
        <v>18</v>
      </c>
      <c r="K9" s="101" t="s">
        <v>19</v>
      </c>
      <c r="L9" s="101" t="s">
        <v>20</v>
      </c>
      <c r="M9" s="102" t="s">
        <v>21</v>
      </c>
      <c r="N9" s="101" t="s">
        <v>22</v>
      </c>
      <c r="O9" s="102" t="s">
        <v>23</v>
      </c>
      <c r="P9" s="101" t="s">
        <v>24</v>
      </c>
      <c r="Q9" s="102" t="s">
        <v>25</v>
      </c>
      <c r="R9" s="102" t="s">
        <v>26</v>
      </c>
      <c r="S9" s="103" t="s">
        <v>27</v>
      </c>
      <c r="T9" s="104" t="s">
        <v>28</v>
      </c>
      <c r="U9" s="103" t="s">
        <v>29</v>
      </c>
      <c r="V9" s="104" t="s">
        <v>30</v>
      </c>
      <c r="W9" s="101" t="s">
        <v>31</v>
      </c>
      <c r="X9" s="101" t="s">
        <v>32</v>
      </c>
      <c r="Y9" s="101" t="s">
        <v>33</v>
      </c>
      <c r="Z9" s="101" t="s">
        <v>34</v>
      </c>
      <c r="AA9" s="101" t="s">
        <v>35</v>
      </c>
      <c r="AB9" s="101" t="s">
        <v>36</v>
      </c>
    </row>
    <row r="10" spans="1:28" s="33" customFormat="1" ht="124.5" thickBot="1" x14ac:dyDescent="0.3">
      <c r="A10" s="171" t="s">
        <v>84</v>
      </c>
      <c r="B10" s="73" t="str">
        <f>VLOOKUP(A10,'Listas deplegables'!$A$2:$B$19,2,0)</f>
        <v xml:space="preserve"> DE</v>
      </c>
      <c r="C10" s="74" t="s">
        <v>155</v>
      </c>
      <c r="D10" s="74" t="s">
        <v>38</v>
      </c>
      <c r="E10" s="172">
        <v>45762</v>
      </c>
      <c r="F10" s="172">
        <v>45807</v>
      </c>
      <c r="G10" s="172">
        <v>45783</v>
      </c>
      <c r="H10" s="28" t="s">
        <v>39</v>
      </c>
      <c r="I10" s="15" t="s">
        <v>40</v>
      </c>
      <c r="J10" s="28" t="s">
        <v>3</v>
      </c>
      <c r="K10" s="173" t="s">
        <v>158</v>
      </c>
      <c r="L10" s="28" t="s">
        <v>41</v>
      </c>
      <c r="M10" s="78" t="s">
        <v>3</v>
      </c>
      <c r="N10" s="78" t="s">
        <v>3</v>
      </c>
      <c r="O10" s="78" t="s">
        <v>3</v>
      </c>
      <c r="P10" s="15" t="s">
        <v>42</v>
      </c>
      <c r="Q10" s="15" t="s">
        <v>40</v>
      </c>
      <c r="R10" s="78" t="s">
        <v>3</v>
      </c>
      <c r="S10" s="78" t="s">
        <v>3</v>
      </c>
      <c r="T10" s="74" t="s">
        <v>166</v>
      </c>
      <c r="U10" s="78" t="s">
        <v>3</v>
      </c>
      <c r="V10" s="78" t="s">
        <v>3</v>
      </c>
      <c r="W10" s="78" t="s">
        <v>38</v>
      </c>
      <c r="X10" s="78" t="s">
        <v>43</v>
      </c>
      <c r="Y10" s="78" t="s">
        <v>43</v>
      </c>
      <c r="Z10" s="78" t="s">
        <v>43</v>
      </c>
      <c r="AA10" s="78" t="s">
        <v>3</v>
      </c>
      <c r="AB10" s="116" t="s">
        <v>174</v>
      </c>
    </row>
    <row r="11" spans="1:28" s="33" customFormat="1" ht="103.5" customHeight="1" thickBot="1" x14ac:dyDescent="0.3">
      <c r="A11" s="57" t="s">
        <v>84</v>
      </c>
      <c r="B11" s="25" t="str">
        <f>VLOOKUP(A11,'Listas deplegables'!$A$2:$B$19,2,0)</f>
        <v xml:space="preserve"> DE</v>
      </c>
      <c r="C11" s="26" t="s">
        <v>152</v>
      </c>
      <c r="D11" s="26" t="s">
        <v>3</v>
      </c>
      <c r="E11" s="106">
        <v>45762</v>
      </c>
      <c r="F11" s="106" t="s">
        <v>156</v>
      </c>
      <c r="G11" s="106">
        <v>45782</v>
      </c>
      <c r="H11" s="27" t="s">
        <v>39</v>
      </c>
      <c r="I11" s="11" t="s">
        <v>50</v>
      </c>
      <c r="J11" s="27" t="s">
        <v>3</v>
      </c>
      <c r="K11" s="165" t="s">
        <v>159</v>
      </c>
      <c r="L11" s="27" t="s">
        <v>41</v>
      </c>
      <c r="M11" s="76" t="s">
        <v>3</v>
      </c>
      <c r="N11" s="76" t="s">
        <v>3</v>
      </c>
      <c r="O11" s="76" t="s">
        <v>3</v>
      </c>
      <c r="P11" s="11" t="s">
        <v>42</v>
      </c>
      <c r="Q11" s="11" t="s">
        <v>50</v>
      </c>
      <c r="R11" s="76" t="s">
        <v>3</v>
      </c>
      <c r="S11" s="76" t="s">
        <v>3</v>
      </c>
      <c r="T11" s="26" t="s">
        <v>167</v>
      </c>
      <c r="U11" s="76" t="s">
        <v>3</v>
      </c>
      <c r="V11" s="76" t="s">
        <v>3</v>
      </c>
      <c r="W11" s="76" t="s">
        <v>38</v>
      </c>
      <c r="X11" s="76" t="s">
        <v>43</v>
      </c>
      <c r="Y11" s="76" t="s">
        <v>43</v>
      </c>
      <c r="Z11" s="76" t="s">
        <v>43</v>
      </c>
      <c r="AA11" s="76" t="s">
        <v>3</v>
      </c>
      <c r="AB11" s="293" t="s">
        <v>175</v>
      </c>
    </row>
    <row r="12" spans="1:28" s="33" customFormat="1" ht="103.5" hidden="1" customHeight="1" thickBot="1" x14ac:dyDescent="0.3">
      <c r="A12" s="60" t="s">
        <v>84</v>
      </c>
      <c r="B12" s="42" t="str">
        <f>VLOOKUP(A12,'Listas deplegables'!$A$2:$B$19,2,0)</f>
        <v xml:space="preserve"> DE</v>
      </c>
      <c r="C12" s="43"/>
      <c r="D12" s="43"/>
      <c r="E12" s="108"/>
      <c r="F12" s="108"/>
      <c r="G12" s="108"/>
      <c r="H12" s="44"/>
      <c r="I12" s="13"/>
      <c r="J12" s="44"/>
      <c r="K12" s="168"/>
      <c r="L12" s="44"/>
      <c r="M12" s="83"/>
      <c r="N12" s="83"/>
      <c r="O12" s="83"/>
      <c r="P12" s="13"/>
      <c r="Q12" s="13"/>
      <c r="R12" s="83"/>
      <c r="S12" s="83" t="s">
        <v>3</v>
      </c>
      <c r="T12" s="43" t="s">
        <v>168</v>
      </c>
      <c r="U12" s="83" t="s">
        <v>43</v>
      </c>
      <c r="V12" s="83" t="s">
        <v>43</v>
      </c>
      <c r="W12" s="83"/>
      <c r="X12" s="83"/>
      <c r="Y12" s="83"/>
      <c r="Z12" s="83"/>
      <c r="AA12" s="83"/>
      <c r="AB12" s="294"/>
    </row>
    <row r="13" spans="1:28" s="33" customFormat="1" ht="103.5" customHeight="1" thickBot="1" x14ac:dyDescent="0.3">
      <c r="A13" s="99" t="s">
        <v>84</v>
      </c>
      <c r="B13" s="49" t="str">
        <f>VLOOKUP(A13,'Listas deplegables'!$A$2:$B$19,2,0)</f>
        <v xml:space="preserve"> DE</v>
      </c>
      <c r="C13" s="50" t="s">
        <v>153</v>
      </c>
      <c r="D13" s="50" t="s">
        <v>3</v>
      </c>
      <c r="E13" s="164">
        <v>45762</v>
      </c>
      <c r="F13" s="164" t="s">
        <v>156</v>
      </c>
      <c r="G13" s="164">
        <v>45782</v>
      </c>
      <c r="H13" s="31" t="s">
        <v>39</v>
      </c>
      <c r="I13" s="53" t="s">
        <v>50</v>
      </c>
      <c r="J13" s="31" t="s">
        <v>3</v>
      </c>
      <c r="K13" s="174" t="s">
        <v>160</v>
      </c>
      <c r="L13" s="31" t="s">
        <v>41</v>
      </c>
      <c r="M13" s="92" t="s">
        <v>3</v>
      </c>
      <c r="N13" s="92" t="s">
        <v>3</v>
      </c>
      <c r="O13" s="92" t="s">
        <v>3</v>
      </c>
      <c r="P13" s="53" t="s">
        <v>42</v>
      </c>
      <c r="Q13" s="53" t="s">
        <v>50</v>
      </c>
      <c r="R13" s="92" t="s">
        <v>3</v>
      </c>
      <c r="S13" s="92" t="s">
        <v>3</v>
      </c>
      <c r="T13" s="50" t="s">
        <v>169</v>
      </c>
      <c r="U13" s="92" t="s">
        <v>43</v>
      </c>
      <c r="V13" s="92" t="s">
        <v>43</v>
      </c>
      <c r="W13" s="92" t="s">
        <v>38</v>
      </c>
      <c r="X13" s="92" t="s">
        <v>43</v>
      </c>
      <c r="Y13" s="92" t="s">
        <v>43</v>
      </c>
      <c r="Z13" s="92" t="s">
        <v>43</v>
      </c>
      <c r="AA13" s="93" t="s">
        <v>3</v>
      </c>
      <c r="AB13" s="293" t="s">
        <v>176</v>
      </c>
    </row>
    <row r="14" spans="1:28" s="33" customFormat="1" ht="103.5" hidden="1" customHeight="1" x14ac:dyDescent="0.3">
      <c r="A14" s="48" t="s">
        <v>84</v>
      </c>
      <c r="B14" s="35" t="str">
        <f>VLOOKUP(A14,'Listas deplegables'!$A$2:$B$19,2,0)</f>
        <v xml:space="preserve"> DE</v>
      </c>
      <c r="C14" s="36"/>
      <c r="D14" s="36"/>
      <c r="E14" s="112"/>
      <c r="F14" s="112"/>
      <c r="G14" s="112"/>
      <c r="H14" s="37"/>
      <c r="I14" s="12"/>
      <c r="J14" s="37" t="s">
        <v>3</v>
      </c>
      <c r="K14" s="155" t="s">
        <v>161</v>
      </c>
      <c r="L14" s="37" t="s">
        <v>41</v>
      </c>
      <c r="M14" s="81" t="s">
        <v>3</v>
      </c>
      <c r="N14" s="81" t="s">
        <v>3</v>
      </c>
      <c r="O14" s="81" t="s">
        <v>3</v>
      </c>
      <c r="P14" s="12" t="s">
        <v>42</v>
      </c>
      <c r="Q14" s="12" t="s">
        <v>50</v>
      </c>
      <c r="R14" s="81" t="s">
        <v>3</v>
      </c>
      <c r="S14" s="81" t="s">
        <v>3</v>
      </c>
      <c r="T14" s="36" t="s">
        <v>170</v>
      </c>
      <c r="U14" s="81" t="s">
        <v>43</v>
      </c>
      <c r="V14" s="81" t="s">
        <v>43</v>
      </c>
      <c r="W14" s="81"/>
      <c r="X14" s="81"/>
      <c r="Y14" s="81"/>
      <c r="Z14" s="81"/>
      <c r="AA14" s="88"/>
      <c r="AB14" s="295"/>
    </row>
    <row r="15" spans="1:28" s="33" customFormat="1" ht="103.5" hidden="1" customHeight="1" thickBot="1" x14ac:dyDescent="0.3">
      <c r="A15" s="60" t="s">
        <v>84</v>
      </c>
      <c r="B15" s="42" t="str">
        <f>VLOOKUP(A15,'Listas deplegables'!$A$2:$B$19,2,0)</f>
        <v xml:space="preserve"> DE</v>
      </c>
      <c r="C15" s="43"/>
      <c r="D15" s="43"/>
      <c r="E15" s="108"/>
      <c r="F15" s="108"/>
      <c r="G15" s="108"/>
      <c r="H15" s="44"/>
      <c r="I15" s="13"/>
      <c r="J15" s="44" t="s">
        <v>3</v>
      </c>
      <c r="K15" s="168" t="s">
        <v>162</v>
      </c>
      <c r="L15" s="44" t="s">
        <v>41</v>
      </c>
      <c r="M15" s="83" t="s">
        <v>3</v>
      </c>
      <c r="N15" s="83" t="s">
        <v>3</v>
      </c>
      <c r="O15" s="83" t="s">
        <v>3</v>
      </c>
      <c r="P15" s="13" t="s">
        <v>42</v>
      </c>
      <c r="Q15" s="13" t="s">
        <v>50</v>
      </c>
      <c r="R15" s="83" t="s">
        <v>3</v>
      </c>
      <c r="S15" s="83"/>
      <c r="T15" s="43"/>
      <c r="U15" s="83"/>
      <c r="V15" s="83"/>
      <c r="W15" s="83"/>
      <c r="X15" s="83"/>
      <c r="Y15" s="83"/>
      <c r="Z15" s="83"/>
      <c r="AA15" s="84"/>
      <c r="AB15" s="294"/>
    </row>
    <row r="16" spans="1:28" s="33" customFormat="1" ht="141" thickBot="1" x14ac:dyDescent="0.3">
      <c r="A16" s="144" t="s">
        <v>84</v>
      </c>
      <c r="B16" s="71" t="str">
        <f>VLOOKUP(A16,'Listas deplegables'!$A$2:$B$19,2,0)</f>
        <v xml:space="preserve"> DE</v>
      </c>
      <c r="C16" s="72" t="s">
        <v>154</v>
      </c>
      <c r="D16" s="72" t="s">
        <v>3</v>
      </c>
      <c r="E16" s="110">
        <v>45762</v>
      </c>
      <c r="F16" s="110" t="s">
        <v>156</v>
      </c>
      <c r="G16" s="110">
        <v>45772</v>
      </c>
      <c r="H16" s="65" t="s">
        <v>39</v>
      </c>
      <c r="I16" s="68" t="s">
        <v>50</v>
      </c>
      <c r="J16" s="65" t="s">
        <v>3</v>
      </c>
      <c r="K16" s="170" t="s">
        <v>164</v>
      </c>
      <c r="L16" s="65" t="s">
        <v>41</v>
      </c>
      <c r="M16" s="89" t="s">
        <v>38</v>
      </c>
      <c r="N16" s="89" t="s">
        <v>3</v>
      </c>
      <c r="O16" s="89" t="s">
        <v>3</v>
      </c>
      <c r="P16" s="68" t="s">
        <v>42</v>
      </c>
      <c r="Q16" s="68" t="s">
        <v>50</v>
      </c>
      <c r="R16" s="89" t="s">
        <v>3</v>
      </c>
      <c r="S16" s="89" t="s">
        <v>3</v>
      </c>
      <c r="T16" s="72" t="s">
        <v>172</v>
      </c>
      <c r="U16" s="89" t="s">
        <v>38</v>
      </c>
      <c r="V16" s="89" t="s">
        <v>38</v>
      </c>
      <c r="W16" s="89" t="s">
        <v>38</v>
      </c>
      <c r="X16" s="89" t="s">
        <v>43</v>
      </c>
      <c r="Y16" s="89" t="s">
        <v>43</v>
      </c>
      <c r="Z16" s="89" t="s">
        <v>43</v>
      </c>
      <c r="AA16" s="89" t="s">
        <v>38</v>
      </c>
      <c r="AB16" s="115" t="s">
        <v>173</v>
      </c>
    </row>
    <row r="17" spans="1:28" s="33" customFormat="1" ht="166.5" thickBot="1" x14ac:dyDescent="0.3">
      <c r="A17" s="144" t="s">
        <v>37</v>
      </c>
      <c r="B17" s="71" t="str">
        <f>VLOOKUP(A17,'Listas deplegables'!$A$2:$B$19,2,0)</f>
        <v xml:space="preserve"> GC</v>
      </c>
      <c r="C17" s="72" t="s">
        <v>177</v>
      </c>
      <c r="D17" s="72" t="s">
        <v>3</v>
      </c>
      <c r="E17" s="110">
        <v>45649</v>
      </c>
      <c r="F17" s="110">
        <v>45777</v>
      </c>
      <c r="G17" s="110">
        <v>45782</v>
      </c>
      <c r="H17" s="65" t="s">
        <v>39</v>
      </c>
      <c r="I17" s="68" t="s">
        <v>50</v>
      </c>
      <c r="J17" s="65" t="s">
        <v>3</v>
      </c>
      <c r="K17" s="175" t="s">
        <v>180</v>
      </c>
      <c r="L17" s="65" t="s">
        <v>41</v>
      </c>
      <c r="M17" s="89" t="s">
        <v>3</v>
      </c>
      <c r="N17" s="89" t="s">
        <v>3</v>
      </c>
      <c r="O17" s="89" t="s">
        <v>38</v>
      </c>
      <c r="P17" s="68" t="s">
        <v>42</v>
      </c>
      <c r="Q17" s="68" t="s">
        <v>50</v>
      </c>
      <c r="R17" s="89" t="s">
        <v>3</v>
      </c>
      <c r="S17" s="89" t="s">
        <v>3</v>
      </c>
      <c r="T17" s="72" t="s">
        <v>182</v>
      </c>
      <c r="U17" s="89" t="s">
        <v>43</v>
      </c>
      <c r="V17" s="89" t="s">
        <v>43</v>
      </c>
      <c r="W17" s="65" t="s">
        <v>38</v>
      </c>
      <c r="X17" s="65" t="s">
        <v>43</v>
      </c>
      <c r="Y17" s="65" t="s">
        <v>43</v>
      </c>
      <c r="Z17" s="65" t="s">
        <v>43</v>
      </c>
      <c r="AA17" s="65" t="s">
        <v>3</v>
      </c>
      <c r="AB17" s="115" t="s">
        <v>183</v>
      </c>
    </row>
    <row r="18" spans="1:28" s="33" customFormat="1" ht="127.5" x14ac:dyDescent="0.25">
      <c r="A18" s="57" t="s">
        <v>46</v>
      </c>
      <c r="B18" s="25" t="str">
        <f>VLOOKUP(A18,'Listas deplegables'!$A$2:$B$19,2,0)</f>
        <v xml:space="preserve"> FP</v>
      </c>
      <c r="C18" s="26" t="s">
        <v>185</v>
      </c>
      <c r="D18" s="26" t="s">
        <v>38</v>
      </c>
      <c r="E18" s="106">
        <v>45051</v>
      </c>
      <c r="F18" s="106">
        <v>45287</v>
      </c>
      <c r="G18" s="106">
        <v>45786</v>
      </c>
      <c r="H18" s="27" t="s">
        <v>47</v>
      </c>
      <c r="I18" s="11" t="s">
        <v>40</v>
      </c>
      <c r="J18" s="27" t="s">
        <v>3</v>
      </c>
      <c r="K18" s="177" t="s">
        <v>188</v>
      </c>
      <c r="L18" s="27" t="s">
        <v>41</v>
      </c>
      <c r="M18" s="76" t="s">
        <v>3</v>
      </c>
      <c r="N18" s="76" t="s">
        <v>3</v>
      </c>
      <c r="O18" s="76" t="s">
        <v>3</v>
      </c>
      <c r="P18" s="11" t="s">
        <v>42</v>
      </c>
      <c r="Q18" s="11" t="s">
        <v>40</v>
      </c>
      <c r="R18" s="76" t="s">
        <v>3</v>
      </c>
      <c r="S18" s="76" t="s">
        <v>3</v>
      </c>
      <c r="T18" s="26" t="s">
        <v>196</v>
      </c>
      <c r="U18" s="76" t="s">
        <v>38</v>
      </c>
      <c r="V18" s="76" t="s">
        <v>38</v>
      </c>
      <c r="W18" s="76" t="s">
        <v>38</v>
      </c>
      <c r="X18" s="76" t="s">
        <v>43</v>
      </c>
      <c r="Y18" s="76" t="s">
        <v>43</v>
      </c>
      <c r="Z18" s="76" t="s">
        <v>43</v>
      </c>
      <c r="AA18" s="76" t="s">
        <v>38</v>
      </c>
      <c r="AB18" s="293" t="s">
        <v>203</v>
      </c>
    </row>
    <row r="19" spans="1:28" s="33" customFormat="1" ht="153" hidden="1" x14ac:dyDescent="0.25">
      <c r="A19" s="48" t="s">
        <v>46</v>
      </c>
      <c r="B19" s="35" t="str">
        <f>VLOOKUP(A19,'Listas deplegables'!$A$2:$B$19,2,0)</f>
        <v xml:space="preserve"> FP</v>
      </c>
      <c r="C19" s="50"/>
      <c r="D19" s="50"/>
      <c r="E19" s="164"/>
      <c r="F19" s="164"/>
      <c r="G19" s="164"/>
      <c r="H19" s="31"/>
      <c r="I19" s="53"/>
      <c r="J19" s="31" t="s">
        <v>3</v>
      </c>
      <c r="K19" s="158" t="s">
        <v>189</v>
      </c>
      <c r="L19" s="31" t="s">
        <v>41</v>
      </c>
      <c r="M19" s="92" t="s">
        <v>3</v>
      </c>
      <c r="N19" s="92" t="s">
        <v>3</v>
      </c>
      <c r="O19" s="92" t="s">
        <v>3</v>
      </c>
      <c r="P19" s="53" t="s">
        <v>42</v>
      </c>
      <c r="Q19" s="53" t="s">
        <v>40</v>
      </c>
      <c r="R19" s="81" t="s">
        <v>38</v>
      </c>
      <c r="S19" s="92" t="s">
        <v>3</v>
      </c>
      <c r="T19" s="50" t="s">
        <v>197</v>
      </c>
      <c r="U19" s="92" t="s">
        <v>38</v>
      </c>
      <c r="V19" s="92" t="s">
        <v>38</v>
      </c>
      <c r="W19" s="92"/>
      <c r="X19" s="92"/>
      <c r="Y19" s="92"/>
      <c r="Z19" s="92"/>
      <c r="AA19" s="92"/>
      <c r="AB19" s="295"/>
    </row>
    <row r="20" spans="1:28" s="33" customFormat="1" ht="127.5" hidden="1" x14ac:dyDescent="0.25">
      <c r="A20" s="48" t="s">
        <v>46</v>
      </c>
      <c r="B20" s="35" t="str">
        <f>VLOOKUP(A20,'Listas deplegables'!$A$2:$B$19,2,0)</f>
        <v xml:space="preserve"> FP</v>
      </c>
      <c r="C20" s="50"/>
      <c r="D20" s="50"/>
      <c r="E20" s="164"/>
      <c r="F20" s="164"/>
      <c r="G20" s="164"/>
      <c r="H20" s="31"/>
      <c r="I20" s="53"/>
      <c r="J20" s="31" t="s">
        <v>3</v>
      </c>
      <c r="K20" s="158" t="s">
        <v>190</v>
      </c>
      <c r="L20" s="31" t="s">
        <v>41</v>
      </c>
      <c r="M20" s="92" t="s">
        <v>3</v>
      </c>
      <c r="N20" s="92" t="s">
        <v>3</v>
      </c>
      <c r="O20" s="92" t="s">
        <v>3</v>
      </c>
      <c r="P20" s="53" t="s">
        <v>42</v>
      </c>
      <c r="Q20" s="53" t="s">
        <v>40</v>
      </c>
      <c r="R20" s="81" t="s">
        <v>38</v>
      </c>
      <c r="S20" s="92" t="s">
        <v>3</v>
      </c>
      <c r="T20" s="50" t="s">
        <v>196</v>
      </c>
      <c r="U20" s="92" t="s">
        <v>38</v>
      </c>
      <c r="V20" s="92" t="s">
        <v>38</v>
      </c>
      <c r="W20" s="92"/>
      <c r="X20" s="92"/>
      <c r="Y20" s="92"/>
      <c r="Z20" s="92"/>
      <c r="AA20" s="92"/>
      <c r="AB20" s="295"/>
    </row>
    <row r="21" spans="1:28" s="33" customFormat="1" ht="90" hidden="1" x14ac:dyDescent="0.25">
      <c r="A21" s="48" t="s">
        <v>46</v>
      </c>
      <c r="B21" s="35" t="str">
        <f>VLOOKUP(A21,'Listas deplegables'!$A$2:$B$19,2,0)</f>
        <v xml:space="preserve"> FP</v>
      </c>
      <c r="C21" s="50"/>
      <c r="D21" s="50"/>
      <c r="E21" s="164"/>
      <c r="F21" s="164"/>
      <c r="G21" s="164"/>
      <c r="H21" s="31"/>
      <c r="I21" s="53"/>
      <c r="J21" s="31" t="s">
        <v>3</v>
      </c>
      <c r="K21" s="158" t="s">
        <v>191</v>
      </c>
      <c r="L21" s="31" t="s">
        <v>41</v>
      </c>
      <c r="M21" s="92" t="s">
        <v>3</v>
      </c>
      <c r="N21" s="92" t="s">
        <v>3</v>
      </c>
      <c r="O21" s="92" t="s">
        <v>3</v>
      </c>
      <c r="P21" s="53" t="s">
        <v>42</v>
      </c>
      <c r="Q21" s="53" t="s">
        <v>40</v>
      </c>
      <c r="R21" s="81" t="s">
        <v>38</v>
      </c>
      <c r="S21" s="92" t="s">
        <v>3</v>
      </c>
      <c r="T21" s="50" t="s">
        <v>198</v>
      </c>
      <c r="U21" s="92" t="s">
        <v>38</v>
      </c>
      <c r="V21" s="92" t="s">
        <v>38</v>
      </c>
      <c r="W21" s="92"/>
      <c r="X21" s="92"/>
      <c r="Y21" s="92"/>
      <c r="Z21" s="92"/>
      <c r="AA21" s="92"/>
      <c r="AB21" s="295"/>
    </row>
    <row r="22" spans="1:28" s="33" customFormat="1" ht="90.75" hidden="1" thickBot="1" x14ac:dyDescent="0.3">
      <c r="A22" s="60" t="s">
        <v>46</v>
      </c>
      <c r="B22" s="42" t="str">
        <f>VLOOKUP(A22,'Listas deplegables'!$A$2:$B$19,2,0)</f>
        <v xml:space="preserve"> FP</v>
      </c>
      <c r="C22" s="145"/>
      <c r="D22" s="145"/>
      <c r="E22" s="179"/>
      <c r="F22" s="179"/>
      <c r="G22" s="179"/>
      <c r="H22" s="61"/>
      <c r="I22" s="147"/>
      <c r="J22" s="61" t="s">
        <v>3</v>
      </c>
      <c r="K22" s="180" t="s">
        <v>192</v>
      </c>
      <c r="L22" s="61" t="s">
        <v>41</v>
      </c>
      <c r="M22" s="107" t="s">
        <v>3</v>
      </c>
      <c r="N22" s="107" t="s">
        <v>3</v>
      </c>
      <c r="O22" s="107" t="s">
        <v>3</v>
      </c>
      <c r="P22" s="147" t="s">
        <v>42</v>
      </c>
      <c r="Q22" s="147" t="s">
        <v>40</v>
      </c>
      <c r="R22" s="83" t="s">
        <v>38</v>
      </c>
      <c r="S22" s="107" t="s">
        <v>3</v>
      </c>
      <c r="T22" s="145" t="s">
        <v>199</v>
      </c>
      <c r="U22" s="107" t="s">
        <v>38</v>
      </c>
      <c r="V22" s="107" t="s">
        <v>38</v>
      </c>
      <c r="W22" s="107"/>
      <c r="X22" s="107"/>
      <c r="Y22" s="107"/>
      <c r="Z22" s="107"/>
      <c r="AA22" s="107"/>
      <c r="AB22" s="294"/>
    </row>
    <row r="23" spans="1:28" s="33" customFormat="1" ht="128.25" thickBot="1" x14ac:dyDescent="0.3">
      <c r="A23" s="99" t="s">
        <v>46</v>
      </c>
      <c r="B23" s="49" t="str">
        <f>VLOOKUP(A23,'Listas deplegables'!$A$2:$B$19,2,0)</f>
        <v xml:space="preserve"> FP</v>
      </c>
      <c r="C23" s="50" t="s">
        <v>186</v>
      </c>
      <c r="D23" s="50" t="s">
        <v>38</v>
      </c>
      <c r="E23" s="164">
        <v>45051</v>
      </c>
      <c r="F23" s="164">
        <v>45287</v>
      </c>
      <c r="G23" s="164">
        <v>45786</v>
      </c>
      <c r="H23" s="31" t="s">
        <v>47</v>
      </c>
      <c r="I23" s="178" t="s">
        <v>187</v>
      </c>
      <c r="J23" s="31" t="s">
        <v>3</v>
      </c>
      <c r="K23" s="158" t="s">
        <v>193</v>
      </c>
      <c r="L23" s="31" t="s">
        <v>41</v>
      </c>
      <c r="M23" s="92" t="s">
        <v>3</v>
      </c>
      <c r="N23" s="92" t="s">
        <v>3</v>
      </c>
      <c r="O23" s="92" t="s">
        <v>3</v>
      </c>
      <c r="P23" s="53" t="s">
        <v>42</v>
      </c>
      <c r="Q23" s="53" t="s">
        <v>75</v>
      </c>
      <c r="R23" s="92" t="s">
        <v>38</v>
      </c>
      <c r="S23" s="92" t="s">
        <v>3</v>
      </c>
      <c r="T23" s="50" t="s">
        <v>196</v>
      </c>
      <c r="U23" s="92" t="s">
        <v>38</v>
      </c>
      <c r="V23" s="92" t="s">
        <v>38</v>
      </c>
      <c r="W23" s="92" t="s">
        <v>38</v>
      </c>
      <c r="X23" s="92" t="s">
        <v>43</v>
      </c>
      <c r="Y23" s="92" t="s">
        <v>43</v>
      </c>
      <c r="Z23" s="92" t="s">
        <v>43</v>
      </c>
      <c r="AA23" s="92" t="s">
        <v>38</v>
      </c>
      <c r="AB23" s="295" t="s">
        <v>202</v>
      </c>
    </row>
    <row r="24" spans="1:28" s="33" customFormat="1" ht="115.5" hidden="1" thickBot="1" x14ac:dyDescent="0.3">
      <c r="A24" s="48" t="s">
        <v>46</v>
      </c>
      <c r="B24" s="35" t="str">
        <f>VLOOKUP(A24,'Listas deplegables'!$A$2:$B$19,2,0)</f>
        <v xml:space="preserve"> FP</v>
      </c>
      <c r="C24" s="36"/>
      <c r="D24" s="36"/>
      <c r="E24" s="112"/>
      <c r="F24" s="112"/>
      <c r="G24" s="112"/>
      <c r="H24" s="37"/>
      <c r="I24" s="176"/>
      <c r="J24" s="31" t="s">
        <v>3</v>
      </c>
      <c r="K24" s="156" t="s">
        <v>194</v>
      </c>
      <c r="L24" s="31" t="s">
        <v>41</v>
      </c>
      <c r="M24" s="81" t="s">
        <v>3</v>
      </c>
      <c r="N24" s="92" t="s">
        <v>3</v>
      </c>
      <c r="O24" s="92" t="s">
        <v>3</v>
      </c>
      <c r="P24" s="53" t="s">
        <v>42</v>
      </c>
      <c r="Q24" s="53" t="s">
        <v>75</v>
      </c>
      <c r="R24" s="81" t="s">
        <v>38</v>
      </c>
      <c r="S24" s="92" t="s">
        <v>3</v>
      </c>
      <c r="T24" s="36" t="s">
        <v>200</v>
      </c>
      <c r="U24" s="81" t="s">
        <v>38</v>
      </c>
      <c r="V24" s="81" t="s">
        <v>38</v>
      </c>
      <c r="W24" s="92"/>
      <c r="X24" s="92"/>
      <c r="Y24" s="92"/>
      <c r="Z24" s="92"/>
      <c r="AA24" s="81"/>
      <c r="AB24" s="295"/>
    </row>
    <row r="25" spans="1:28" s="33" customFormat="1" ht="68.25" hidden="1" thickBot="1" x14ac:dyDescent="0.3">
      <c r="A25" s="60" t="s">
        <v>46</v>
      </c>
      <c r="B25" s="42" t="str">
        <f>VLOOKUP(A25,'Listas deplegables'!$A$2:$B$19,2,0)</f>
        <v xml:space="preserve"> FP</v>
      </c>
      <c r="C25" s="43"/>
      <c r="D25" s="43"/>
      <c r="E25" s="44"/>
      <c r="F25" s="44"/>
      <c r="G25" s="44"/>
      <c r="H25" s="44"/>
      <c r="I25" s="13"/>
      <c r="J25" s="61" t="s">
        <v>3</v>
      </c>
      <c r="K25" s="159" t="s">
        <v>195</v>
      </c>
      <c r="L25" s="61" t="s">
        <v>41</v>
      </c>
      <c r="M25" s="83" t="s">
        <v>3</v>
      </c>
      <c r="N25" s="107" t="s">
        <v>3</v>
      </c>
      <c r="O25" s="107" t="s">
        <v>3</v>
      </c>
      <c r="P25" s="147" t="s">
        <v>42</v>
      </c>
      <c r="Q25" s="147" t="s">
        <v>75</v>
      </c>
      <c r="R25" s="83" t="s">
        <v>38</v>
      </c>
      <c r="S25" s="107" t="s">
        <v>3</v>
      </c>
      <c r="T25" s="43" t="s">
        <v>201</v>
      </c>
      <c r="U25" s="83" t="s">
        <v>38</v>
      </c>
      <c r="V25" s="83" t="s">
        <v>38</v>
      </c>
      <c r="W25" s="83"/>
      <c r="X25" s="83"/>
      <c r="Y25" s="83"/>
      <c r="Z25" s="83"/>
      <c r="AA25" s="83"/>
      <c r="AB25" s="294"/>
    </row>
    <row r="26" spans="1:28" s="33" customFormat="1" ht="121.5" customHeight="1" thickBot="1" x14ac:dyDescent="0.3">
      <c r="A26" s="57" t="s">
        <v>49</v>
      </c>
      <c r="B26" s="25" t="str">
        <f>VLOOKUP(A26,'Listas deplegables'!$A$2:$B$19,2,0)</f>
        <v xml:space="preserve"> AL</v>
      </c>
      <c r="C26" s="26" t="s">
        <v>205</v>
      </c>
      <c r="D26" s="26" t="s">
        <v>3</v>
      </c>
      <c r="E26" s="106">
        <v>45610</v>
      </c>
      <c r="F26" s="106" t="s">
        <v>156</v>
      </c>
      <c r="G26" s="106">
        <v>45783</v>
      </c>
      <c r="H26" s="27" t="s">
        <v>47</v>
      </c>
      <c r="I26" s="11" t="s">
        <v>75</v>
      </c>
      <c r="J26" s="27" t="s">
        <v>3</v>
      </c>
      <c r="K26" s="165" t="s">
        <v>207</v>
      </c>
      <c r="L26" s="27" t="s">
        <v>41</v>
      </c>
      <c r="M26" s="76" t="s">
        <v>3</v>
      </c>
      <c r="N26" s="76" t="s">
        <v>3</v>
      </c>
      <c r="O26" s="76" t="s">
        <v>3</v>
      </c>
      <c r="P26" s="11" t="s">
        <v>42</v>
      </c>
      <c r="Q26" s="11" t="s">
        <v>75</v>
      </c>
      <c r="R26" s="76" t="s">
        <v>3</v>
      </c>
      <c r="S26" s="76" t="s">
        <v>3</v>
      </c>
      <c r="T26" s="26" t="s">
        <v>213</v>
      </c>
      <c r="U26" s="76" t="s">
        <v>43</v>
      </c>
      <c r="V26" s="76" t="s">
        <v>43</v>
      </c>
      <c r="W26" s="76" t="s">
        <v>38</v>
      </c>
      <c r="X26" s="76" t="s">
        <v>43</v>
      </c>
      <c r="Y26" s="76" t="s">
        <v>43</v>
      </c>
      <c r="Z26" s="76" t="s">
        <v>43</v>
      </c>
      <c r="AA26" s="76" t="s">
        <v>38</v>
      </c>
      <c r="AB26" s="293" t="s">
        <v>214</v>
      </c>
    </row>
    <row r="27" spans="1:28" s="33" customFormat="1" ht="97.5" hidden="1" customHeight="1" thickBot="1" x14ac:dyDescent="0.3">
      <c r="A27" s="60" t="s">
        <v>49</v>
      </c>
      <c r="B27" s="42" t="str">
        <f>VLOOKUP(A27,'Listas deplegables'!$A$2:$B$19,2,0)</f>
        <v xml:space="preserve"> AL</v>
      </c>
      <c r="C27" s="43"/>
      <c r="D27" s="43"/>
      <c r="E27" s="44"/>
      <c r="F27" s="44"/>
      <c r="G27" s="44"/>
      <c r="H27" s="44"/>
      <c r="I27" s="13"/>
      <c r="J27" s="44" t="s">
        <v>3</v>
      </c>
      <c r="K27" s="159" t="s">
        <v>208</v>
      </c>
      <c r="L27" s="44" t="s">
        <v>41</v>
      </c>
      <c r="M27" s="83" t="s">
        <v>3</v>
      </c>
      <c r="N27" s="83" t="s">
        <v>3</v>
      </c>
      <c r="O27" s="83" t="s">
        <v>3</v>
      </c>
      <c r="P27" s="13" t="s">
        <v>42</v>
      </c>
      <c r="Q27" s="13" t="s">
        <v>75</v>
      </c>
      <c r="R27" s="83" t="s">
        <v>3</v>
      </c>
      <c r="S27" s="83"/>
      <c r="T27" s="117"/>
      <c r="U27" s="83"/>
      <c r="V27" s="83"/>
      <c r="W27" s="83"/>
      <c r="X27" s="83"/>
      <c r="Y27" s="83"/>
      <c r="Z27" s="83"/>
      <c r="AA27" s="83"/>
      <c r="AB27" s="294"/>
    </row>
    <row r="28" spans="1:28" s="33" customFormat="1" ht="187.5" customHeight="1" thickBot="1" x14ac:dyDescent="0.3">
      <c r="A28" s="57" t="s">
        <v>51</v>
      </c>
      <c r="B28" s="25" t="str">
        <f>VLOOKUP(A28,'Listas deplegables'!$A$2:$B$19,2,0)</f>
        <v xml:space="preserve"> IVC</v>
      </c>
      <c r="C28" s="26" t="s">
        <v>216</v>
      </c>
      <c r="D28" s="26" t="s">
        <v>3</v>
      </c>
      <c r="E28" s="106">
        <v>45616</v>
      </c>
      <c r="F28" s="27" t="s">
        <v>156</v>
      </c>
      <c r="G28" s="106">
        <v>45783</v>
      </c>
      <c r="H28" s="27" t="s">
        <v>47</v>
      </c>
      <c r="I28" s="11" t="s">
        <v>50</v>
      </c>
      <c r="J28" s="27" t="s">
        <v>3</v>
      </c>
      <c r="K28" s="177" t="s">
        <v>218</v>
      </c>
      <c r="L28" s="27" t="s">
        <v>41</v>
      </c>
      <c r="M28" s="76" t="s">
        <v>3</v>
      </c>
      <c r="N28" s="76" t="s">
        <v>3</v>
      </c>
      <c r="O28" s="76" t="s">
        <v>3</v>
      </c>
      <c r="P28" s="11" t="s">
        <v>42</v>
      </c>
      <c r="Q28" s="11" t="s">
        <v>50</v>
      </c>
      <c r="R28" s="76" t="s">
        <v>3</v>
      </c>
      <c r="S28" s="76" t="s">
        <v>3</v>
      </c>
      <c r="T28" s="26" t="s">
        <v>222</v>
      </c>
      <c r="U28" s="76" t="s">
        <v>38</v>
      </c>
      <c r="V28" s="76" t="s">
        <v>3</v>
      </c>
      <c r="W28" s="76" t="s">
        <v>38</v>
      </c>
      <c r="X28" s="76" t="s">
        <v>43</v>
      </c>
      <c r="Y28" s="76" t="s">
        <v>43</v>
      </c>
      <c r="Z28" s="76" t="s">
        <v>43</v>
      </c>
      <c r="AA28" s="76" t="s">
        <v>3</v>
      </c>
      <c r="AB28" s="324" t="s">
        <v>227</v>
      </c>
    </row>
    <row r="29" spans="1:28" s="33" customFormat="1" ht="159" hidden="1" customHeight="1" thickBot="1" x14ac:dyDescent="0.3">
      <c r="A29" s="60" t="s">
        <v>51</v>
      </c>
      <c r="B29" s="42" t="str">
        <f>VLOOKUP(A29,'Listas deplegables'!$A$2:$B$19,2,0)</f>
        <v xml:space="preserve"> IVC</v>
      </c>
      <c r="C29" s="43"/>
      <c r="D29" s="43"/>
      <c r="E29" s="44"/>
      <c r="F29" s="44"/>
      <c r="G29" s="44"/>
      <c r="H29" s="44"/>
      <c r="I29" s="13"/>
      <c r="J29" s="44"/>
      <c r="K29" s="159" t="s">
        <v>219</v>
      </c>
      <c r="L29" s="44" t="s">
        <v>44</v>
      </c>
      <c r="M29" s="83" t="s">
        <v>3</v>
      </c>
      <c r="N29" s="83" t="s">
        <v>3</v>
      </c>
      <c r="O29" s="83" t="s">
        <v>3</v>
      </c>
      <c r="P29" s="13" t="s">
        <v>42</v>
      </c>
      <c r="Q29" s="13" t="s">
        <v>50</v>
      </c>
      <c r="R29" s="83" t="s">
        <v>3</v>
      </c>
      <c r="S29" s="83" t="s">
        <v>3</v>
      </c>
      <c r="T29" s="43" t="s">
        <v>223</v>
      </c>
      <c r="U29" s="83" t="s">
        <v>38</v>
      </c>
      <c r="V29" s="83" t="s">
        <v>3</v>
      </c>
      <c r="W29" s="83"/>
      <c r="X29" s="83"/>
      <c r="Y29" s="83"/>
      <c r="Z29" s="83"/>
      <c r="AA29" s="83"/>
      <c r="AB29" s="325"/>
    </row>
    <row r="30" spans="1:28" s="33" customFormat="1" ht="124.5" thickBot="1" x14ac:dyDescent="0.3">
      <c r="A30" s="57" t="s">
        <v>52</v>
      </c>
      <c r="B30" s="25" t="str">
        <f>VLOOKUP(A30,'Listas deplegables'!$A$2:$B$19,2,0)</f>
        <v xml:space="preserve"> FD</v>
      </c>
      <c r="C30" s="26" t="s">
        <v>228</v>
      </c>
      <c r="D30" s="26" t="s">
        <v>3</v>
      </c>
      <c r="E30" s="96">
        <v>45616</v>
      </c>
      <c r="F30" s="96">
        <v>45777</v>
      </c>
      <c r="G30" s="96" t="s">
        <v>156</v>
      </c>
      <c r="H30" s="27" t="s">
        <v>47</v>
      </c>
      <c r="I30" s="11" t="s">
        <v>48</v>
      </c>
      <c r="J30" s="27" t="s">
        <v>3</v>
      </c>
      <c r="K30" s="165" t="s">
        <v>230</v>
      </c>
      <c r="L30" s="27" t="s">
        <v>44</v>
      </c>
      <c r="M30" s="76" t="s">
        <v>38</v>
      </c>
      <c r="N30" s="76" t="s">
        <v>3</v>
      </c>
      <c r="O30" s="76" t="s">
        <v>3</v>
      </c>
      <c r="P30" s="11" t="s">
        <v>42</v>
      </c>
      <c r="Q30" s="11" t="s">
        <v>48</v>
      </c>
      <c r="R30" s="76" t="s">
        <v>38</v>
      </c>
      <c r="S30" s="76" t="s">
        <v>3</v>
      </c>
      <c r="T30" s="26" t="s">
        <v>233</v>
      </c>
      <c r="U30" s="76" t="s">
        <v>38</v>
      </c>
      <c r="V30" s="76" t="s">
        <v>38</v>
      </c>
      <c r="W30" s="76" t="s">
        <v>38</v>
      </c>
      <c r="X30" s="76" t="s">
        <v>43</v>
      </c>
      <c r="Y30" s="76" t="s">
        <v>43</v>
      </c>
      <c r="Z30" s="76" t="s">
        <v>43</v>
      </c>
      <c r="AA30" s="76" t="s">
        <v>38</v>
      </c>
      <c r="AB30" s="293" t="s">
        <v>235</v>
      </c>
    </row>
    <row r="31" spans="1:28" s="33" customFormat="1" ht="135.75" hidden="1" thickBot="1" x14ac:dyDescent="0.3">
      <c r="A31" s="60" t="s">
        <v>52</v>
      </c>
      <c r="B31" s="42" t="str">
        <f>VLOOKUP(A31,'Listas deplegables'!$A$2:$B$19,2,0)</f>
        <v xml:space="preserve"> FD</v>
      </c>
      <c r="C31" s="43"/>
      <c r="D31" s="43"/>
      <c r="E31" s="108"/>
      <c r="F31" s="108"/>
      <c r="G31" s="108"/>
      <c r="H31" s="44"/>
      <c r="I31" s="13"/>
      <c r="J31" s="44" t="s">
        <v>3</v>
      </c>
      <c r="K31" s="159" t="s">
        <v>231</v>
      </c>
      <c r="L31" s="44" t="s">
        <v>41</v>
      </c>
      <c r="M31" s="83" t="s">
        <v>38</v>
      </c>
      <c r="N31" s="83" t="s">
        <v>3</v>
      </c>
      <c r="O31" s="83" t="s">
        <v>3</v>
      </c>
      <c r="P31" s="13" t="s">
        <v>42</v>
      </c>
      <c r="Q31" s="13" t="s">
        <v>48</v>
      </c>
      <c r="R31" s="83" t="s">
        <v>38</v>
      </c>
      <c r="S31" s="83"/>
      <c r="T31" s="98"/>
      <c r="U31" s="83"/>
      <c r="V31" s="83"/>
      <c r="W31" s="83"/>
      <c r="X31" s="83"/>
      <c r="Y31" s="83"/>
      <c r="Z31" s="83"/>
      <c r="AA31" s="83"/>
      <c r="AB31" s="326"/>
    </row>
    <row r="32" spans="1:28" s="33" customFormat="1" ht="128.25" thickBot="1" x14ac:dyDescent="0.3">
      <c r="A32" s="144" t="s">
        <v>53</v>
      </c>
      <c r="B32" s="71" t="str">
        <f>VLOOKUP(A32,'Listas deplegables'!$A$2:$B$19,2,0)</f>
        <v xml:space="preserve"> ATC</v>
      </c>
      <c r="C32" s="72" t="s">
        <v>237</v>
      </c>
      <c r="D32" s="72" t="s">
        <v>3</v>
      </c>
      <c r="E32" s="110">
        <v>45595</v>
      </c>
      <c r="F32" s="110">
        <v>45777</v>
      </c>
      <c r="G32" s="110">
        <v>45783</v>
      </c>
      <c r="H32" s="65" t="s">
        <v>47</v>
      </c>
      <c r="I32" s="68" t="s">
        <v>50</v>
      </c>
      <c r="J32" s="65" t="s">
        <v>3</v>
      </c>
      <c r="K32" s="175" t="s">
        <v>240</v>
      </c>
      <c r="L32" s="65" t="s">
        <v>44</v>
      </c>
      <c r="M32" s="89" t="s">
        <v>3</v>
      </c>
      <c r="N32" s="89" t="s">
        <v>3</v>
      </c>
      <c r="O32" s="89" t="s">
        <v>3</v>
      </c>
      <c r="P32" s="68" t="s">
        <v>42</v>
      </c>
      <c r="Q32" s="68" t="s">
        <v>50</v>
      </c>
      <c r="R32" s="89" t="s">
        <v>3</v>
      </c>
      <c r="S32" s="89" t="s">
        <v>3</v>
      </c>
      <c r="T32" s="111" t="s">
        <v>242</v>
      </c>
      <c r="U32" s="89" t="s">
        <v>43</v>
      </c>
      <c r="V32" s="89" t="s">
        <v>43</v>
      </c>
      <c r="W32" s="89" t="s">
        <v>38</v>
      </c>
      <c r="X32" s="89" t="s">
        <v>43</v>
      </c>
      <c r="Y32" s="89" t="s">
        <v>43</v>
      </c>
      <c r="Z32" s="89" t="s">
        <v>43</v>
      </c>
      <c r="AA32" s="89" t="s">
        <v>3</v>
      </c>
      <c r="AB32" s="115" t="s">
        <v>245</v>
      </c>
    </row>
    <row r="33" spans="1:28" s="33" customFormat="1" ht="127.5" customHeight="1" x14ac:dyDescent="0.25">
      <c r="A33" s="57" t="s">
        <v>55</v>
      </c>
      <c r="B33" s="25" t="str">
        <f>VLOOKUP(A33,'Listas deplegables'!$A$2:$B$19,2,0)</f>
        <v xml:space="preserve"> SI</v>
      </c>
      <c r="C33" s="21" t="s">
        <v>247</v>
      </c>
      <c r="D33" s="27" t="s">
        <v>3</v>
      </c>
      <c r="E33" s="106">
        <v>45658</v>
      </c>
      <c r="F33" s="106">
        <v>45769</v>
      </c>
      <c r="G33" s="106">
        <v>45778</v>
      </c>
      <c r="H33" s="27" t="s">
        <v>56</v>
      </c>
      <c r="I33" s="11" t="s">
        <v>48</v>
      </c>
      <c r="J33" s="27" t="s">
        <v>3</v>
      </c>
      <c r="K33" s="177" t="s">
        <v>251</v>
      </c>
      <c r="L33" s="27" t="s">
        <v>44</v>
      </c>
      <c r="M33" s="76" t="s">
        <v>3</v>
      </c>
      <c r="N33" s="76" t="s">
        <v>3</v>
      </c>
      <c r="O33" s="76" t="s">
        <v>3</v>
      </c>
      <c r="P33" s="11" t="s">
        <v>42</v>
      </c>
      <c r="Q33" s="11" t="s">
        <v>50</v>
      </c>
      <c r="R33" s="76" t="s">
        <v>3</v>
      </c>
      <c r="S33" s="97" t="s">
        <v>3</v>
      </c>
      <c r="T33" s="97" t="s">
        <v>255</v>
      </c>
      <c r="U33" s="76" t="s">
        <v>43</v>
      </c>
      <c r="V33" s="76" t="s">
        <v>43</v>
      </c>
      <c r="W33" s="76" t="s">
        <v>38</v>
      </c>
      <c r="X33" s="76" t="s">
        <v>43</v>
      </c>
      <c r="Y33" s="76" t="s">
        <v>43</v>
      </c>
      <c r="Z33" s="76" t="s">
        <v>43</v>
      </c>
      <c r="AA33" s="76" t="s">
        <v>3</v>
      </c>
      <c r="AB33" s="322" t="s">
        <v>260</v>
      </c>
    </row>
    <row r="34" spans="1:28" s="33" customFormat="1" ht="78.75" hidden="1" x14ac:dyDescent="0.25">
      <c r="A34" s="48" t="s">
        <v>55</v>
      </c>
      <c r="B34" s="35" t="str">
        <f>VLOOKUP(A34,'Listas deplegables'!$A$2:$B$19,2,0)</f>
        <v xml:space="preserve"> SI</v>
      </c>
      <c r="C34" s="37"/>
      <c r="D34" s="37"/>
      <c r="E34" s="37"/>
      <c r="F34" s="37"/>
      <c r="G34" s="37"/>
      <c r="H34" s="37"/>
      <c r="I34" s="12"/>
      <c r="J34" s="37" t="s">
        <v>3</v>
      </c>
      <c r="K34" s="156" t="s">
        <v>252</v>
      </c>
      <c r="L34" s="37" t="s">
        <v>44</v>
      </c>
      <c r="M34" s="81" t="s">
        <v>3</v>
      </c>
      <c r="N34" s="81" t="s">
        <v>3</v>
      </c>
      <c r="O34" s="81" t="s">
        <v>3</v>
      </c>
      <c r="P34" s="12" t="s">
        <v>42</v>
      </c>
      <c r="Q34" s="12" t="s">
        <v>50</v>
      </c>
      <c r="R34" s="81" t="s">
        <v>3</v>
      </c>
      <c r="S34" s="81"/>
      <c r="T34" s="113"/>
      <c r="U34" s="81"/>
      <c r="V34" s="81"/>
      <c r="W34" s="81"/>
      <c r="X34" s="81"/>
      <c r="Y34" s="81"/>
      <c r="Z34" s="81"/>
      <c r="AA34" s="81"/>
      <c r="AB34" s="323"/>
    </row>
    <row r="35" spans="1:28" s="33" customFormat="1" ht="90.75" thickBot="1" x14ac:dyDescent="0.3">
      <c r="A35" s="48" t="s">
        <v>55</v>
      </c>
      <c r="B35" s="35" t="str">
        <f>VLOOKUP(A35,'Listas deplegables'!$A$2:$B$19,2,0)</f>
        <v xml:space="preserve"> SI</v>
      </c>
      <c r="C35" s="22" t="s">
        <v>248</v>
      </c>
      <c r="D35" s="37" t="s">
        <v>3</v>
      </c>
      <c r="E35" s="112">
        <v>45658</v>
      </c>
      <c r="F35" s="112">
        <v>45769</v>
      </c>
      <c r="G35" s="112">
        <v>45778</v>
      </c>
      <c r="H35" s="37" t="s">
        <v>56</v>
      </c>
      <c r="I35" s="12" t="s">
        <v>50</v>
      </c>
      <c r="J35" s="37" t="s">
        <v>3</v>
      </c>
      <c r="K35" s="156" t="s">
        <v>253</v>
      </c>
      <c r="L35" s="37" t="s">
        <v>44</v>
      </c>
      <c r="M35" s="81" t="s">
        <v>3</v>
      </c>
      <c r="N35" s="81" t="s">
        <v>3</v>
      </c>
      <c r="O35" s="81" t="s">
        <v>3</v>
      </c>
      <c r="P35" s="12" t="s">
        <v>42</v>
      </c>
      <c r="Q35" s="12" t="s">
        <v>50</v>
      </c>
      <c r="R35" s="81" t="s">
        <v>3</v>
      </c>
      <c r="S35" s="81" t="s">
        <v>3</v>
      </c>
      <c r="T35" s="113" t="s">
        <v>256</v>
      </c>
      <c r="U35" s="81" t="s">
        <v>3</v>
      </c>
      <c r="V35" s="81" t="s">
        <v>3</v>
      </c>
      <c r="W35" s="81" t="s">
        <v>38</v>
      </c>
      <c r="X35" s="81" t="s">
        <v>43</v>
      </c>
      <c r="Y35" s="81" t="s">
        <v>43</v>
      </c>
      <c r="Z35" s="81" t="s">
        <v>43</v>
      </c>
      <c r="AA35" s="81" t="s">
        <v>3</v>
      </c>
      <c r="AB35" s="327" t="s">
        <v>261</v>
      </c>
    </row>
    <row r="36" spans="1:28" s="33" customFormat="1" ht="90.75" hidden="1" thickBot="1" x14ac:dyDescent="0.3">
      <c r="A36" s="60" t="s">
        <v>55</v>
      </c>
      <c r="B36" s="42" t="str">
        <f>VLOOKUP(A36,'Listas deplegables'!$A$2:$B$19,2,0)</f>
        <v xml:space="preserve"> SI</v>
      </c>
      <c r="C36" s="44"/>
      <c r="D36" s="44"/>
      <c r="E36" s="44"/>
      <c r="F36" s="44"/>
      <c r="G36" s="44"/>
      <c r="H36" s="44"/>
      <c r="I36" s="13"/>
      <c r="J36" s="44" t="s">
        <v>3</v>
      </c>
      <c r="K36" s="159" t="s">
        <v>254</v>
      </c>
      <c r="L36" s="44" t="s">
        <v>41</v>
      </c>
      <c r="M36" s="83" t="s">
        <v>3</v>
      </c>
      <c r="N36" s="83" t="s">
        <v>3</v>
      </c>
      <c r="O36" s="83" t="s">
        <v>3</v>
      </c>
      <c r="P36" s="13" t="s">
        <v>42</v>
      </c>
      <c r="Q36" s="13" t="s">
        <v>50</v>
      </c>
      <c r="R36" s="83" t="s">
        <v>3</v>
      </c>
      <c r="S36" s="83" t="s">
        <v>3</v>
      </c>
      <c r="T36" s="98" t="s">
        <v>257</v>
      </c>
      <c r="U36" s="83" t="s">
        <v>3</v>
      </c>
      <c r="V36" s="83" t="s">
        <v>43</v>
      </c>
      <c r="W36" s="83"/>
      <c r="X36" s="83"/>
      <c r="Y36" s="83"/>
      <c r="Z36" s="83"/>
      <c r="AA36" s="83"/>
      <c r="AB36" s="328"/>
    </row>
    <row r="37" spans="1:28" s="33" customFormat="1" ht="204" customHeight="1" thickBot="1" x14ac:dyDescent="0.3">
      <c r="A37" s="57" t="s">
        <v>57</v>
      </c>
      <c r="B37" s="25" t="str">
        <f>VLOOKUP(A37,'Listas deplegables'!$A$2:$B$19,2,0)</f>
        <v xml:space="preserve"> GT</v>
      </c>
      <c r="C37" s="26" t="s">
        <v>262</v>
      </c>
      <c r="D37" s="27" t="s">
        <v>3</v>
      </c>
      <c r="E37" s="96">
        <v>45590</v>
      </c>
      <c r="F37" s="96">
        <v>45772</v>
      </c>
      <c r="G37" s="96">
        <v>45782</v>
      </c>
      <c r="H37" s="27" t="s">
        <v>56</v>
      </c>
      <c r="I37" s="11" t="s">
        <v>48</v>
      </c>
      <c r="J37" s="27" t="s">
        <v>3</v>
      </c>
      <c r="K37" s="187" t="s">
        <v>266</v>
      </c>
      <c r="L37" s="27" t="s">
        <v>44</v>
      </c>
      <c r="M37" s="76" t="s">
        <v>3</v>
      </c>
      <c r="N37" s="76" t="s">
        <v>3</v>
      </c>
      <c r="O37" s="76" t="s">
        <v>3</v>
      </c>
      <c r="P37" s="11" t="s">
        <v>74</v>
      </c>
      <c r="Q37" s="11" t="s">
        <v>48</v>
      </c>
      <c r="R37" s="76" t="s">
        <v>54</v>
      </c>
      <c r="S37" s="97" t="s">
        <v>3</v>
      </c>
      <c r="T37" s="26" t="s">
        <v>271</v>
      </c>
      <c r="U37" s="76" t="s">
        <v>43</v>
      </c>
      <c r="V37" s="76" t="s">
        <v>43</v>
      </c>
      <c r="W37" s="76" t="s">
        <v>38</v>
      </c>
      <c r="X37" s="76" t="s">
        <v>43</v>
      </c>
      <c r="Y37" s="76" t="s">
        <v>43</v>
      </c>
      <c r="Z37" s="76" t="s">
        <v>43</v>
      </c>
      <c r="AA37" s="97" t="s">
        <v>3</v>
      </c>
      <c r="AB37" s="293" t="s">
        <v>273</v>
      </c>
    </row>
    <row r="38" spans="1:28" s="33" customFormat="1" ht="84" hidden="1" customHeight="1" x14ac:dyDescent="0.3">
      <c r="A38" s="48" t="s">
        <v>57</v>
      </c>
      <c r="B38" s="35" t="str">
        <f>VLOOKUP(A38,'Listas deplegables'!$A$2:$B$19,2,0)</f>
        <v xml:space="preserve"> GT</v>
      </c>
      <c r="C38" s="36"/>
      <c r="D38" s="36"/>
      <c r="E38" s="112"/>
      <c r="F38" s="112"/>
      <c r="G38" s="112"/>
      <c r="H38" s="37"/>
      <c r="I38" s="12"/>
      <c r="J38" s="37" t="s">
        <v>3</v>
      </c>
      <c r="K38" s="156" t="s">
        <v>267</v>
      </c>
      <c r="L38" s="37" t="s">
        <v>44</v>
      </c>
      <c r="M38" s="81" t="s">
        <v>3</v>
      </c>
      <c r="N38" s="81" t="s">
        <v>3</v>
      </c>
      <c r="O38" s="81" t="s">
        <v>3</v>
      </c>
      <c r="P38" s="12" t="s">
        <v>74</v>
      </c>
      <c r="Q38" s="12" t="s">
        <v>48</v>
      </c>
      <c r="R38" s="92" t="s">
        <v>54</v>
      </c>
      <c r="S38" s="81" t="s">
        <v>3</v>
      </c>
      <c r="T38" s="36" t="s">
        <v>272</v>
      </c>
      <c r="U38" s="81" t="s">
        <v>43</v>
      </c>
      <c r="V38" s="81" t="s">
        <v>43</v>
      </c>
      <c r="W38" s="81"/>
      <c r="X38" s="81"/>
      <c r="Y38" s="81"/>
      <c r="Z38" s="81"/>
      <c r="AA38" s="113"/>
      <c r="AB38" s="295"/>
    </row>
    <row r="39" spans="1:28" s="33" customFormat="1" ht="87.75" hidden="1" customHeight="1" thickBot="1" x14ac:dyDescent="0.3">
      <c r="A39" s="60" t="s">
        <v>57</v>
      </c>
      <c r="B39" s="42" t="str">
        <f>VLOOKUP(A39,'Listas deplegables'!$A$2:$B$19,2,0)</f>
        <v xml:space="preserve"> GT</v>
      </c>
      <c r="C39" s="43"/>
      <c r="D39" s="43"/>
      <c r="E39" s="108"/>
      <c r="F39" s="108"/>
      <c r="G39" s="108"/>
      <c r="H39" s="44"/>
      <c r="I39" s="13"/>
      <c r="J39" s="44" t="s">
        <v>3</v>
      </c>
      <c r="K39" s="159" t="s">
        <v>268</v>
      </c>
      <c r="L39" s="44" t="s">
        <v>41</v>
      </c>
      <c r="M39" s="83" t="s">
        <v>3</v>
      </c>
      <c r="N39" s="83" t="s">
        <v>3</v>
      </c>
      <c r="O39" s="83" t="s">
        <v>3</v>
      </c>
      <c r="P39" s="13" t="s">
        <v>74</v>
      </c>
      <c r="Q39" s="13" t="s">
        <v>48</v>
      </c>
      <c r="R39" s="83" t="s">
        <v>38</v>
      </c>
      <c r="S39" s="83"/>
      <c r="T39" s="43"/>
      <c r="U39" s="83"/>
      <c r="V39" s="83"/>
      <c r="W39" s="83"/>
      <c r="X39" s="83"/>
      <c r="Y39" s="83"/>
      <c r="Z39" s="83"/>
      <c r="AA39" s="98"/>
      <c r="AB39" s="294"/>
    </row>
    <row r="40" spans="1:28" s="33" customFormat="1" ht="57" thickBot="1" x14ac:dyDescent="0.3">
      <c r="A40" s="57" t="s">
        <v>58</v>
      </c>
      <c r="B40" s="25" t="str">
        <f>VLOOKUP(A40,'Listas deplegables'!$A$2:$B$19,2,0)</f>
        <v xml:space="preserve"> GH</v>
      </c>
      <c r="C40" s="26" t="s">
        <v>281</v>
      </c>
      <c r="D40" s="27" t="s">
        <v>3</v>
      </c>
      <c r="E40" s="106">
        <v>45643</v>
      </c>
      <c r="F40" s="106">
        <v>45775</v>
      </c>
      <c r="G40" s="106">
        <v>45783</v>
      </c>
      <c r="H40" s="27" t="s">
        <v>56</v>
      </c>
      <c r="I40" s="11" t="s">
        <v>50</v>
      </c>
      <c r="J40" s="27" t="s">
        <v>3</v>
      </c>
      <c r="K40" s="165" t="s">
        <v>284</v>
      </c>
      <c r="L40" s="27" t="s">
        <v>41</v>
      </c>
      <c r="M40" s="76" t="s">
        <v>38</v>
      </c>
      <c r="N40" s="76" t="s">
        <v>3</v>
      </c>
      <c r="O40" s="76" t="s">
        <v>38</v>
      </c>
      <c r="P40" s="11" t="s">
        <v>42</v>
      </c>
      <c r="Q40" s="11" t="s">
        <v>50</v>
      </c>
      <c r="R40" s="76" t="s">
        <v>3</v>
      </c>
      <c r="S40" s="76" t="s">
        <v>3</v>
      </c>
      <c r="T40" s="26" t="s">
        <v>288</v>
      </c>
      <c r="U40" s="76" t="s">
        <v>43</v>
      </c>
      <c r="V40" s="76" t="s">
        <v>43</v>
      </c>
      <c r="W40" s="76" t="s">
        <v>38</v>
      </c>
      <c r="X40" s="76" t="s">
        <v>43</v>
      </c>
      <c r="Y40" s="76" t="s">
        <v>43</v>
      </c>
      <c r="Z40" s="76" t="s">
        <v>43</v>
      </c>
      <c r="AA40" s="97" t="s">
        <v>38</v>
      </c>
      <c r="AB40" s="329" t="s">
        <v>293</v>
      </c>
    </row>
    <row r="41" spans="1:28" s="33" customFormat="1" ht="79.5" hidden="1" thickBot="1" x14ac:dyDescent="0.3">
      <c r="A41" s="60" t="s">
        <v>58</v>
      </c>
      <c r="B41" s="42" t="str">
        <f>VLOOKUP(A41,'Listas deplegables'!$A$2:$B$19,2,0)</f>
        <v xml:space="preserve"> GH</v>
      </c>
      <c r="C41" s="43"/>
      <c r="D41" s="43"/>
      <c r="E41" s="108"/>
      <c r="F41" s="108"/>
      <c r="G41" s="108"/>
      <c r="H41" s="44"/>
      <c r="I41" s="13"/>
      <c r="J41" s="44" t="s">
        <v>3</v>
      </c>
      <c r="K41" s="168" t="s">
        <v>285</v>
      </c>
      <c r="L41" s="44" t="s">
        <v>41</v>
      </c>
      <c r="M41" s="83" t="s">
        <v>38</v>
      </c>
      <c r="N41" s="83" t="s">
        <v>3</v>
      </c>
      <c r="O41" s="83" t="s">
        <v>38</v>
      </c>
      <c r="P41" s="13" t="s">
        <v>42</v>
      </c>
      <c r="Q41" s="13" t="s">
        <v>50</v>
      </c>
      <c r="R41" s="83" t="s">
        <v>38</v>
      </c>
      <c r="S41" s="83" t="s">
        <v>3</v>
      </c>
      <c r="T41" s="43" t="s">
        <v>289</v>
      </c>
      <c r="U41" s="83" t="s">
        <v>43</v>
      </c>
      <c r="V41" s="83" t="s">
        <v>43</v>
      </c>
      <c r="W41" s="83"/>
      <c r="X41" s="83"/>
      <c r="Y41" s="83"/>
      <c r="Z41" s="83"/>
      <c r="AA41" s="83"/>
      <c r="AB41" s="330"/>
    </row>
    <row r="42" spans="1:28" s="33" customFormat="1" ht="141" thickBot="1" x14ac:dyDescent="0.3">
      <c r="A42" s="144" t="s">
        <v>58</v>
      </c>
      <c r="B42" s="71" t="str">
        <f>VLOOKUP(A42,'Listas deplegables'!$A$2:$B$19,2,0)</f>
        <v xml:space="preserve"> GH</v>
      </c>
      <c r="C42" s="72" t="s">
        <v>282</v>
      </c>
      <c r="D42" s="65" t="s">
        <v>3</v>
      </c>
      <c r="E42" s="110">
        <v>45643</v>
      </c>
      <c r="F42" s="110">
        <v>45775</v>
      </c>
      <c r="G42" s="110">
        <v>45783</v>
      </c>
      <c r="H42" s="65" t="s">
        <v>56</v>
      </c>
      <c r="I42" s="68" t="s">
        <v>50</v>
      </c>
      <c r="J42" s="65" t="s">
        <v>3</v>
      </c>
      <c r="K42" s="175" t="s">
        <v>286</v>
      </c>
      <c r="L42" s="65" t="s">
        <v>41</v>
      </c>
      <c r="M42" s="89" t="s">
        <v>38</v>
      </c>
      <c r="N42" s="89" t="s">
        <v>3</v>
      </c>
      <c r="O42" s="89" t="s">
        <v>38</v>
      </c>
      <c r="P42" s="68" t="s">
        <v>42</v>
      </c>
      <c r="Q42" s="68" t="s">
        <v>50</v>
      </c>
      <c r="R42" s="89" t="s">
        <v>3</v>
      </c>
      <c r="S42" s="89" t="s">
        <v>3</v>
      </c>
      <c r="T42" s="72" t="s">
        <v>290</v>
      </c>
      <c r="U42" s="89" t="s">
        <v>3</v>
      </c>
      <c r="V42" s="89" t="s">
        <v>3</v>
      </c>
      <c r="W42" s="89" t="s">
        <v>38</v>
      </c>
      <c r="X42" s="89" t="s">
        <v>43</v>
      </c>
      <c r="Y42" s="89" t="s">
        <v>43</v>
      </c>
      <c r="Z42" s="89" t="s">
        <v>43</v>
      </c>
      <c r="AA42" s="111" t="s">
        <v>38</v>
      </c>
      <c r="AB42" s="115" t="s">
        <v>294</v>
      </c>
    </row>
    <row r="43" spans="1:28" s="33" customFormat="1" ht="128.25" thickBot="1" x14ac:dyDescent="0.3">
      <c r="A43" s="144" t="s">
        <v>59</v>
      </c>
      <c r="B43" s="71" t="str">
        <f>VLOOKUP(A43,'Listas deplegables'!$A$2:$B$19,2,0)</f>
        <v xml:space="preserve"> GD</v>
      </c>
      <c r="C43" s="72" t="s">
        <v>295</v>
      </c>
      <c r="D43" s="65" t="s">
        <v>3</v>
      </c>
      <c r="E43" s="110">
        <v>45645</v>
      </c>
      <c r="F43" s="110" t="s">
        <v>156</v>
      </c>
      <c r="G43" s="110">
        <v>45783</v>
      </c>
      <c r="H43" s="65" t="s">
        <v>56</v>
      </c>
      <c r="I43" s="68" t="s">
        <v>50</v>
      </c>
      <c r="J43" s="65" t="s">
        <v>3</v>
      </c>
      <c r="K43" s="175" t="s">
        <v>310</v>
      </c>
      <c r="L43" s="65" t="s">
        <v>44</v>
      </c>
      <c r="M43" s="89" t="s">
        <v>38</v>
      </c>
      <c r="N43" s="89" t="s">
        <v>3</v>
      </c>
      <c r="O43" s="89" t="s">
        <v>38</v>
      </c>
      <c r="P43" s="68" t="s">
        <v>42</v>
      </c>
      <c r="Q43" s="68" t="s">
        <v>50</v>
      </c>
      <c r="R43" s="89" t="s">
        <v>3</v>
      </c>
      <c r="S43" s="89" t="s">
        <v>3</v>
      </c>
      <c r="T43" s="111" t="s">
        <v>297</v>
      </c>
      <c r="U43" s="89" t="s">
        <v>3</v>
      </c>
      <c r="V43" s="89" t="s">
        <v>3</v>
      </c>
      <c r="W43" s="89" t="s">
        <v>60</v>
      </c>
      <c r="X43" s="89" t="s">
        <v>60</v>
      </c>
      <c r="Y43" s="89" t="s">
        <v>60</v>
      </c>
      <c r="Z43" s="89" t="s">
        <v>60</v>
      </c>
      <c r="AA43" s="89" t="s">
        <v>38</v>
      </c>
      <c r="AB43" s="115" t="s">
        <v>298</v>
      </c>
    </row>
    <row r="44" spans="1:28" s="33" customFormat="1" ht="140.25" x14ac:dyDescent="0.25">
      <c r="A44" s="57" t="s">
        <v>61</v>
      </c>
      <c r="B44" s="25" t="str">
        <f>VLOOKUP(A44,'Listas deplegables'!$A$2:$B$19,2,0)</f>
        <v xml:space="preserve"> BS</v>
      </c>
      <c r="C44" s="26" t="s">
        <v>306</v>
      </c>
      <c r="D44" s="27" t="s">
        <v>3</v>
      </c>
      <c r="E44" s="106">
        <v>45642</v>
      </c>
      <c r="F44" s="106">
        <v>45770</v>
      </c>
      <c r="G44" s="106">
        <v>45783</v>
      </c>
      <c r="H44" s="27" t="s">
        <v>56</v>
      </c>
      <c r="I44" s="11" t="s">
        <v>40</v>
      </c>
      <c r="J44" s="27" t="s">
        <v>3</v>
      </c>
      <c r="K44" s="177" t="s">
        <v>311</v>
      </c>
      <c r="L44" s="27" t="s">
        <v>41</v>
      </c>
      <c r="M44" s="76" t="s">
        <v>3</v>
      </c>
      <c r="N44" s="76" t="s">
        <v>3</v>
      </c>
      <c r="O44" s="76" t="s">
        <v>3</v>
      </c>
      <c r="P44" s="11" t="s">
        <v>42</v>
      </c>
      <c r="Q44" s="11" t="s">
        <v>40</v>
      </c>
      <c r="R44" s="76" t="s">
        <v>3</v>
      </c>
      <c r="S44" s="76" t="s">
        <v>3</v>
      </c>
      <c r="T44" s="97" t="s">
        <v>315</v>
      </c>
      <c r="U44" s="76" t="s">
        <v>3</v>
      </c>
      <c r="V44" s="76" t="s">
        <v>43</v>
      </c>
      <c r="W44" s="76" t="s">
        <v>38</v>
      </c>
      <c r="X44" s="76" t="s">
        <v>43</v>
      </c>
      <c r="Y44" s="76" t="s">
        <v>43</v>
      </c>
      <c r="Z44" s="76" t="s">
        <v>43</v>
      </c>
      <c r="AA44" s="76" t="s">
        <v>3</v>
      </c>
      <c r="AB44" s="166" t="s">
        <v>319</v>
      </c>
    </row>
    <row r="45" spans="1:28" s="33" customFormat="1" ht="153" x14ac:dyDescent="0.25">
      <c r="A45" s="48" t="s">
        <v>61</v>
      </c>
      <c r="B45" s="35" t="str">
        <f>VLOOKUP(A45,'Listas deplegables'!$A$2:$B$19,2,0)</f>
        <v xml:space="preserve"> BS</v>
      </c>
      <c r="C45" s="36" t="s">
        <v>307</v>
      </c>
      <c r="D45" s="37" t="s">
        <v>3</v>
      </c>
      <c r="E45" s="164">
        <v>45642</v>
      </c>
      <c r="F45" s="164">
        <v>45770</v>
      </c>
      <c r="G45" s="164">
        <v>45783</v>
      </c>
      <c r="H45" s="31" t="s">
        <v>56</v>
      </c>
      <c r="I45" s="12" t="s">
        <v>40</v>
      </c>
      <c r="J45" s="37" t="s">
        <v>3</v>
      </c>
      <c r="K45" s="157" t="s">
        <v>312</v>
      </c>
      <c r="L45" s="37" t="s">
        <v>44</v>
      </c>
      <c r="M45" s="81" t="s">
        <v>3</v>
      </c>
      <c r="N45" s="81" t="s">
        <v>3</v>
      </c>
      <c r="O45" s="81" t="s">
        <v>3</v>
      </c>
      <c r="P45" s="12" t="s">
        <v>42</v>
      </c>
      <c r="Q45" s="12" t="s">
        <v>40</v>
      </c>
      <c r="R45" s="81" t="s">
        <v>3</v>
      </c>
      <c r="S45" s="81" t="s">
        <v>3</v>
      </c>
      <c r="T45" s="113" t="s">
        <v>316</v>
      </c>
      <c r="U45" s="81" t="s">
        <v>43</v>
      </c>
      <c r="V45" s="81" t="s">
        <v>43</v>
      </c>
      <c r="W45" s="81" t="s">
        <v>38</v>
      </c>
      <c r="X45" s="81" t="s">
        <v>43</v>
      </c>
      <c r="Y45" s="81" t="s">
        <v>43</v>
      </c>
      <c r="Z45" s="81" t="s">
        <v>43</v>
      </c>
      <c r="AA45" s="81" t="s">
        <v>3</v>
      </c>
      <c r="AB45" s="167" t="s">
        <v>320</v>
      </c>
    </row>
    <row r="46" spans="1:28" s="33" customFormat="1" ht="192" thickBot="1" x14ac:dyDescent="0.3">
      <c r="A46" s="60" t="s">
        <v>61</v>
      </c>
      <c r="B46" s="42" t="str">
        <f>VLOOKUP(A46,'Listas deplegables'!$A$2:$B$19,2,0)</f>
        <v xml:space="preserve"> BS</v>
      </c>
      <c r="C46" s="43" t="s">
        <v>308</v>
      </c>
      <c r="D46" s="61" t="s">
        <v>3</v>
      </c>
      <c r="E46" s="179">
        <v>45642</v>
      </c>
      <c r="F46" s="179">
        <v>45770</v>
      </c>
      <c r="G46" s="179">
        <v>45783</v>
      </c>
      <c r="H46" s="44" t="s">
        <v>56</v>
      </c>
      <c r="I46" s="13" t="s">
        <v>40</v>
      </c>
      <c r="J46" s="44" t="s">
        <v>3</v>
      </c>
      <c r="K46" s="193" t="s">
        <v>313</v>
      </c>
      <c r="L46" s="44" t="s">
        <v>41</v>
      </c>
      <c r="M46" s="83" t="s">
        <v>3</v>
      </c>
      <c r="N46" s="83" t="s">
        <v>3</v>
      </c>
      <c r="O46" s="83" t="s">
        <v>3</v>
      </c>
      <c r="P46" s="13" t="s">
        <v>74</v>
      </c>
      <c r="Q46" s="13" t="s">
        <v>40</v>
      </c>
      <c r="R46" s="83" t="s">
        <v>38</v>
      </c>
      <c r="S46" s="83" t="s">
        <v>3</v>
      </c>
      <c r="T46" s="98" t="s">
        <v>317</v>
      </c>
      <c r="U46" s="83" t="s">
        <v>3</v>
      </c>
      <c r="V46" s="83" t="s">
        <v>3</v>
      </c>
      <c r="W46" s="83" t="s">
        <v>38</v>
      </c>
      <c r="X46" s="83" t="s">
        <v>43</v>
      </c>
      <c r="Y46" s="83" t="s">
        <v>43</v>
      </c>
      <c r="Z46" s="83" t="s">
        <v>43</v>
      </c>
      <c r="AA46" s="83" t="s">
        <v>3</v>
      </c>
      <c r="AB46" s="169" t="s">
        <v>321</v>
      </c>
    </row>
    <row r="47" spans="1:28" s="33" customFormat="1" ht="141" thickBot="1" x14ac:dyDescent="0.3">
      <c r="A47" s="57" t="s">
        <v>62</v>
      </c>
      <c r="B47" s="25" t="str">
        <f>VLOOKUP(A47,'Listas deplegables'!$A$2:$B$19,2,0)</f>
        <v xml:space="preserve"> GF</v>
      </c>
      <c r="C47" s="26" t="s">
        <v>323</v>
      </c>
      <c r="D47" s="27" t="s">
        <v>3</v>
      </c>
      <c r="E47" s="106">
        <v>45589</v>
      </c>
      <c r="F47" s="106">
        <v>45772</v>
      </c>
      <c r="G47" s="106">
        <v>45782</v>
      </c>
      <c r="H47" s="27" t="s">
        <v>56</v>
      </c>
      <c r="I47" s="11" t="s">
        <v>48</v>
      </c>
      <c r="J47" s="27" t="s">
        <v>3</v>
      </c>
      <c r="K47" s="187" t="s">
        <v>326</v>
      </c>
      <c r="L47" s="27" t="s">
        <v>44</v>
      </c>
      <c r="M47" s="76" t="s">
        <v>3</v>
      </c>
      <c r="N47" s="76" t="s">
        <v>3</v>
      </c>
      <c r="O47" s="76" t="s">
        <v>3</v>
      </c>
      <c r="P47" s="11" t="s">
        <v>42</v>
      </c>
      <c r="Q47" s="11" t="s">
        <v>40</v>
      </c>
      <c r="R47" s="76" t="s">
        <v>3</v>
      </c>
      <c r="S47" s="76" t="s">
        <v>3</v>
      </c>
      <c r="T47" s="97" t="s">
        <v>336</v>
      </c>
      <c r="U47" s="76" t="s">
        <v>3</v>
      </c>
      <c r="V47" s="76" t="s">
        <v>3</v>
      </c>
      <c r="W47" s="76" t="s">
        <v>38</v>
      </c>
      <c r="X47" s="76" t="s">
        <v>43</v>
      </c>
      <c r="Y47" s="76" t="s">
        <v>43</v>
      </c>
      <c r="Z47" s="76" t="s">
        <v>43</v>
      </c>
      <c r="AA47" s="76" t="s">
        <v>3</v>
      </c>
      <c r="AB47" s="293" t="s">
        <v>345</v>
      </c>
    </row>
    <row r="48" spans="1:28" s="33" customFormat="1" ht="113.25" hidden="1" thickBot="1" x14ac:dyDescent="0.3">
      <c r="A48" s="60" t="s">
        <v>62</v>
      </c>
      <c r="B48" s="42" t="str">
        <f>VLOOKUP(A48,'Listas deplegables'!$A$2:$B$19,2,0)</f>
        <v xml:space="preserve"> GF</v>
      </c>
      <c r="C48" s="43"/>
      <c r="D48" s="145"/>
      <c r="E48" s="179"/>
      <c r="F48" s="179"/>
      <c r="G48" s="179"/>
      <c r="H48" s="44"/>
      <c r="I48" s="13"/>
      <c r="J48" s="44" t="s">
        <v>3</v>
      </c>
      <c r="K48" s="193" t="s">
        <v>327</v>
      </c>
      <c r="L48" s="44" t="s">
        <v>44</v>
      </c>
      <c r="M48" s="83" t="s">
        <v>3</v>
      </c>
      <c r="N48" s="83" t="s">
        <v>3</v>
      </c>
      <c r="O48" s="83" t="s">
        <v>3</v>
      </c>
      <c r="P48" s="13" t="s">
        <v>42</v>
      </c>
      <c r="Q48" s="13" t="s">
        <v>40</v>
      </c>
      <c r="R48" s="83" t="s">
        <v>3</v>
      </c>
      <c r="S48" s="83" t="s">
        <v>3</v>
      </c>
      <c r="T48" s="98" t="s">
        <v>337</v>
      </c>
      <c r="U48" s="83" t="s">
        <v>3</v>
      </c>
      <c r="V48" s="83" t="s">
        <v>3</v>
      </c>
      <c r="W48" s="83"/>
      <c r="X48" s="83"/>
      <c r="Y48" s="83"/>
      <c r="Z48" s="83"/>
      <c r="AA48" s="83"/>
      <c r="AB48" s="294"/>
    </row>
    <row r="49" spans="1:28" s="33" customFormat="1" ht="101.25" customHeight="1" thickBot="1" x14ac:dyDescent="0.3">
      <c r="A49" s="57" t="s">
        <v>62</v>
      </c>
      <c r="B49" s="25" t="str">
        <f>VLOOKUP(A49,'Listas deplegables'!$A$2:$B$19,2,0)</f>
        <v xml:space="preserve"> GF</v>
      </c>
      <c r="C49" s="26" t="s">
        <v>324</v>
      </c>
      <c r="D49" s="27" t="s">
        <v>3</v>
      </c>
      <c r="E49" s="106">
        <v>45589</v>
      </c>
      <c r="F49" s="106">
        <v>45772</v>
      </c>
      <c r="G49" s="106">
        <v>45782</v>
      </c>
      <c r="H49" s="27" t="s">
        <v>56</v>
      </c>
      <c r="I49" s="11" t="s">
        <v>48</v>
      </c>
      <c r="J49" s="76" t="s">
        <v>3</v>
      </c>
      <c r="K49" s="177" t="s">
        <v>328</v>
      </c>
      <c r="L49" s="27" t="s">
        <v>41</v>
      </c>
      <c r="M49" s="76" t="s">
        <v>3</v>
      </c>
      <c r="N49" s="76" t="s">
        <v>3</v>
      </c>
      <c r="O49" s="76" t="s">
        <v>3</v>
      </c>
      <c r="P49" s="11" t="s">
        <v>42</v>
      </c>
      <c r="Q49" s="11" t="s">
        <v>40</v>
      </c>
      <c r="R49" s="76" t="s">
        <v>3</v>
      </c>
      <c r="S49" s="76" t="s">
        <v>3</v>
      </c>
      <c r="T49" s="97" t="s">
        <v>338</v>
      </c>
      <c r="U49" s="76" t="s">
        <v>3</v>
      </c>
      <c r="V49" s="76" t="s">
        <v>3</v>
      </c>
      <c r="W49" s="76" t="s">
        <v>38</v>
      </c>
      <c r="X49" s="76" t="s">
        <v>43</v>
      </c>
      <c r="Y49" s="76" t="s">
        <v>43</v>
      </c>
      <c r="Z49" s="76" t="s">
        <v>43</v>
      </c>
      <c r="AA49" s="194" t="s">
        <v>3</v>
      </c>
      <c r="AB49" s="293" t="s">
        <v>345</v>
      </c>
    </row>
    <row r="50" spans="1:28" s="33" customFormat="1" ht="138.75" hidden="1" customHeight="1" x14ac:dyDescent="0.3">
      <c r="A50" s="48" t="s">
        <v>62</v>
      </c>
      <c r="B50" s="35" t="str">
        <f>VLOOKUP(A50,'Listas deplegables'!$A$2:$B$19,2,0)</f>
        <v xml:space="preserve"> GF</v>
      </c>
      <c r="C50" s="36"/>
      <c r="D50" s="36"/>
      <c r="E50" s="164"/>
      <c r="F50" s="164"/>
      <c r="G50" s="164"/>
      <c r="H50" s="37"/>
      <c r="I50" s="12"/>
      <c r="J50" s="81"/>
      <c r="K50" s="156" t="s">
        <v>329</v>
      </c>
      <c r="L50" s="37" t="s">
        <v>44</v>
      </c>
      <c r="M50" s="81" t="s">
        <v>3</v>
      </c>
      <c r="N50" s="81" t="s">
        <v>3</v>
      </c>
      <c r="O50" s="81" t="s">
        <v>3</v>
      </c>
      <c r="P50" s="12" t="s">
        <v>42</v>
      </c>
      <c r="Q50" s="12" t="s">
        <v>40</v>
      </c>
      <c r="R50" s="81" t="s">
        <v>3</v>
      </c>
      <c r="S50" s="81" t="s">
        <v>3</v>
      </c>
      <c r="T50" s="113" t="s">
        <v>339</v>
      </c>
      <c r="U50" s="81" t="s">
        <v>3</v>
      </c>
      <c r="V50" s="81" t="s">
        <v>3</v>
      </c>
      <c r="W50" s="81"/>
      <c r="X50" s="81"/>
      <c r="Y50" s="81"/>
      <c r="Z50" s="81"/>
      <c r="AA50" s="81"/>
      <c r="AB50" s="295"/>
    </row>
    <row r="51" spans="1:28" s="33" customFormat="1" ht="116.25" hidden="1" customHeight="1" x14ac:dyDescent="0.3">
      <c r="A51" s="48" t="s">
        <v>62</v>
      </c>
      <c r="B51" s="35" t="str">
        <f>VLOOKUP(A51,'Listas deplegables'!$A$2:$B$19,2,0)</f>
        <v xml:space="preserve"> GF</v>
      </c>
      <c r="C51" s="36"/>
      <c r="D51" s="36"/>
      <c r="E51" s="164"/>
      <c r="F51" s="164"/>
      <c r="G51" s="164"/>
      <c r="H51" s="81"/>
      <c r="I51" s="12"/>
      <c r="J51" s="81"/>
      <c r="K51" s="156" t="s">
        <v>330</v>
      </c>
      <c r="L51" s="37" t="s">
        <v>44</v>
      </c>
      <c r="M51" s="81" t="s">
        <v>3</v>
      </c>
      <c r="N51" s="81" t="s">
        <v>3</v>
      </c>
      <c r="O51" s="81" t="s">
        <v>3</v>
      </c>
      <c r="P51" s="12" t="s">
        <v>42</v>
      </c>
      <c r="Q51" s="12" t="s">
        <v>40</v>
      </c>
      <c r="R51" s="81" t="s">
        <v>3</v>
      </c>
      <c r="S51" s="81" t="s">
        <v>3</v>
      </c>
      <c r="T51" s="113" t="s">
        <v>340</v>
      </c>
      <c r="U51" s="81" t="s">
        <v>3</v>
      </c>
      <c r="V51" s="81" t="s">
        <v>3</v>
      </c>
      <c r="W51" s="81"/>
      <c r="X51" s="81"/>
      <c r="Y51" s="81"/>
      <c r="Z51" s="81"/>
      <c r="AA51" s="81"/>
      <c r="AB51" s="295"/>
    </row>
    <row r="52" spans="1:28" s="33" customFormat="1" ht="180.75" hidden="1" customHeight="1" x14ac:dyDescent="0.3">
      <c r="A52" s="48" t="s">
        <v>62</v>
      </c>
      <c r="B52" s="49" t="str">
        <f>VLOOKUP(A52,'Listas deplegables'!$A$2:$B$19,2,0)</f>
        <v xml:space="preserve"> GF</v>
      </c>
      <c r="C52" s="50"/>
      <c r="D52" s="50"/>
      <c r="E52" s="164"/>
      <c r="F52" s="164"/>
      <c r="G52" s="164"/>
      <c r="H52" s="31"/>
      <c r="I52" s="51"/>
      <c r="J52" s="52"/>
      <c r="K52" s="158" t="s">
        <v>331</v>
      </c>
      <c r="L52" s="31" t="s">
        <v>41</v>
      </c>
      <c r="M52" s="92" t="s">
        <v>3</v>
      </c>
      <c r="N52" s="92" t="s">
        <v>3</v>
      </c>
      <c r="O52" s="92" t="s">
        <v>3</v>
      </c>
      <c r="P52" s="53" t="s">
        <v>42</v>
      </c>
      <c r="Q52" s="53" t="s">
        <v>40</v>
      </c>
      <c r="R52" s="93" t="s">
        <v>3</v>
      </c>
      <c r="S52" s="94" t="s">
        <v>3</v>
      </c>
      <c r="T52" s="109" t="s">
        <v>341</v>
      </c>
      <c r="U52" s="81" t="s">
        <v>3</v>
      </c>
      <c r="V52" s="81" t="s">
        <v>3</v>
      </c>
      <c r="W52" s="94"/>
      <c r="X52" s="92"/>
      <c r="Y52" s="92"/>
      <c r="Z52" s="92"/>
      <c r="AA52" s="92"/>
      <c r="AB52" s="295"/>
    </row>
    <row r="53" spans="1:28" s="33" customFormat="1" ht="124.5" hidden="1" customHeight="1" x14ac:dyDescent="0.3">
      <c r="A53" s="48" t="s">
        <v>62</v>
      </c>
      <c r="B53" s="35" t="str">
        <f>VLOOKUP(A53,'Listas deplegables'!$A$2:$B$19,2,0)</f>
        <v xml:space="preserve"> GF</v>
      </c>
      <c r="C53" s="36"/>
      <c r="D53" s="36"/>
      <c r="E53" s="164"/>
      <c r="F53" s="164"/>
      <c r="G53" s="164"/>
      <c r="H53" s="37"/>
      <c r="I53" s="16"/>
      <c r="J53" s="38"/>
      <c r="K53" s="156" t="s">
        <v>332</v>
      </c>
      <c r="L53" s="31" t="s">
        <v>44</v>
      </c>
      <c r="M53" s="81" t="s">
        <v>3</v>
      </c>
      <c r="N53" s="81" t="s">
        <v>3</v>
      </c>
      <c r="O53" s="81" t="s">
        <v>3</v>
      </c>
      <c r="P53" s="12" t="s">
        <v>42</v>
      </c>
      <c r="Q53" s="12" t="s">
        <v>40</v>
      </c>
      <c r="R53" s="88" t="s">
        <v>3</v>
      </c>
      <c r="S53" s="80" t="s">
        <v>3</v>
      </c>
      <c r="T53" s="113" t="s">
        <v>342</v>
      </c>
      <c r="U53" s="81" t="s">
        <v>3</v>
      </c>
      <c r="V53" s="81" t="s">
        <v>3</v>
      </c>
      <c r="W53" s="80"/>
      <c r="X53" s="81"/>
      <c r="Y53" s="81"/>
      <c r="Z53" s="81"/>
      <c r="AA53" s="81"/>
      <c r="AB53" s="295"/>
    </row>
    <row r="54" spans="1:28" s="33" customFormat="1" ht="155.25" hidden="1" customHeight="1" thickBot="1" x14ac:dyDescent="0.3">
      <c r="A54" s="60" t="s">
        <v>62</v>
      </c>
      <c r="B54" s="42" t="str">
        <f>VLOOKUP(A54,'Listas deplegables'!$A$2:$B$19,2,0)</f>
        <v xml:space="preserve"> GF</v>
      </c>
      <c r="C54" s="43"/>
      <c r="D54" s="43"/>
      <c r="E54" s="179"/>
      <c r="F54" s="179"/>
      <c r="G54" s="179"/>
      <c r="H54" s="44"/>
      <c r="I54" s="17"/>
      <c r="J54" s="45"/>
      <c r="K54" s="159" t="s">
        <v>333</v>
      </c>
      <c r="L54" s="44" t="s">
        <v>44</v>
      </c>
      <c r="M54" s="83" t="s">
        <v>3</v>
      </c>
      <c r="N54" s="83" t="s">
        <v>3</v>
      </c>
      <c r="O54" s="83" t="s">
        <v>3</v>
      </c>
      <c r="P54" s="13" t="s">
        <v>42</v>
      </c>
      <c r="Q54" s="13" t="s">
        <v>40</v>
      </c>
      <c r="R54" s="84" t="s">
        <v>3</v>
      </c>
      <c r="S54" s="85"/>
      <c r="T54" s="83"/>
      <c r="U54" s="83"/>
      <c r="V54" s="83"/>
      <c r="W54" s="85"/>
      <c r="X54" s="83"/>
      <c r="Y54" s="83"/>
      <c r="Z54" s="83"/>
      <c r="AA54" s="83"/>
      <c r="AB54" s="294"/>
    </row>
    <row r="55" spans="1:28" s="33" customFormat="1" ht="126.75" customHeight="1" thickBot="1" x14ac:dyDescent="0.3">
      <c r="A55" s="57" t="s">
        <v>63</v>
      </c>
      <c r="B55" s="25" t="str">
        <f>VLOOKUP(A55,'Listas deplegables'!$A$2:$B$19,2,0)</f>
        <v xml:space="preserve"> GJ</v>
      </c>
      <c r="C55" s="26" t="s">
        <v>348</v>
      </c>
      <c r="D55" s="27" t="s">
        <v>3</v>
      </c>
      <c r="E55" s="106">
        <v>45595</v>
      </c>
      <c r="F55" s="106">
        <v>45772</v>
      </c>
      <c r="G55" s="106">
        <v>45783</v>
      </c>
      <c r="H55" s="27" t="s">
        <v>56</v>
      </c>
      <c r="I55" s="58" t="s">
        <v>50</v>
      </c>
      <c r="J55" s="59" t="s">
        <v>3</v>
      </c>
      <c r="K55" s="177" t="s">
        <v>351</v>
      </c>
      <c r="L55" s="27" t="s">
        <v>41</v>
      </c>
      <c r="M55" s="76" t="s">
        <v>3</v>
      </c>
      <c r="N55" s="76" t="s">
        <v>3</v>
      </c>
      <c r="O55" s="76" t="s">
        <v>3</v>
      </c>
      <c r="P55" s="11" t="s">
        <v>74</v>
      </c>
      <c r="Q55" s="11" t="s">
        <v>50</v>
      </c>
      <c r="R55" s="77" t="s">
        <v>3</v>
      </c>
      <c r="S55" s="87" t="s">
        <v>3</v>
      </c>
      <c r="T55" s="97" t="s">
        <v>354</v>
      </c>
      <c r="U55" s="76" t="s">
        <v>3</v>
      </c>
      <c r="V55" s="76" t="s">
        <v>3</v>
      </c>
      <c r="W55" s="24" t="s">
        <v>38</v>
      </c>
      <c r="X55" s="27" t="s">
        <v>43</v>
      </c>
      <c r="Y55" s="27" t="s">
        <v>43</v>
      </c>
      <c r="Z55" s="27" t="s">
        <v>43</v>
      </c>
      <c r="AA55" s="27" t="s">
        <v>3</v>
      </c>
      <c r="AB55" s="291" t="s">
        <v>359</v>
      </c>
    </row>
    <row r="56" spans="1:28" s="33" customFormat="1" ht="126.75" hidden="1" customHeight="1" thickBot="1" x14ac:dyDescent="0.3">
      <c r="A56" s="183" t="s">
        <v>63</v>
      </c>
      <c r="B56" s="25" t="str">
        <f>VLOOKUP(A56,'Listas deplegables'!$A$2:$B$19,2,0)</f>
        <v xml:space="preserve"> GJ</v>
      </c>
      <c r="C56" s="145"/>
      <c r="D56" s="61"/>
      <c r="E56" s="179"/>
      <c r="F56" s="179"/>
      <c r="G56" s="179"/>
      <c r="H56" s="61"/>
      <c r="I56" s="146"/>
      <c r="J56" s="149"/>
      <c r="K56" s="180"/>
      <c r="L56" s="61"/>
      <c r="M56" s="107"/>
      <c r="N56" s="107"/>
      <c r="O56" s="107"/>
      <c r="P56" s="147"/>
      <c r="Q56" s="147"/>
      <c r="R56" s="195"/>
      <c r="S56" s="196" t="s">
        <v>3</v>
      </c>
      <c r="T56" s="153" t="s">
        <v>355</v>
      </c>
      <c r="U56" s="107" t="s">
        <v>43</v>
      </c>
      <c r="V56" s="107" t="s">
        <v>43</v>
      </c>
      <c r="W56" s="185"/>
      <c r="X56" s="61"/>
      <c r="Y56" s="61"/>
      <c r="Z56" s="61"/>
      <c r="AA56" s="61"/>
      <c r="AB56" s="296"/>
    </row>
    <row r="57" spans="1:28" s="33" customFormat="1" ht="121.5" customHeight="1" thickBot="1" x14ac:dyDescent="0.3">
      <c r="A57" s="144" t="s">
        <v>63</v>
      </c>
      <c r="B57" s="71" t="str">
        <f>VLOOKUP(A57,'Listas deplegables'!$A$2:$B$19,2,0)</f>
        <v xml:space="preserve"> GJ</v>
      </c>
      <c r="C57" s="72" t="s">
        <v>350</v>
      </c>
      <c r="D57" s="65" t="s">
        <v>3</v>
      </c>
      <c r="E57" s="110">
        <v>45595</v>
      </c>
      <c r="F57" s="110">
        <v>45772</v>
      </c>
      <c r="G57" s="110">
        <v>45783</v>
      </c>
      <c r="H57" s="65" t="s">
        <v>56</v>
      </c>
      <c r="I57" s="66" t="s">
        <v>50</v>
      </c>
      <c r="J57" s="67" t="s">
        <v>3</v>
      </c>
      <c r="K57" s="175" t="s">
        <v>353</v>
      </c>
      <c r="L57" s="65" t="s">
        <v>41</v>
      </c>
      <c r="M57" s="89" t="s">
        <v>3</v>
      </c>
      <c r="N57" s="89" t="s">
        <v>3</v>
      </c>
      <c r="O57" s="89" t="s">
        <v>3</v>
      </c>
      <c r="P57" s="68" t="s">
        <v>74</v>
      </c>
      <c r="Q57" s="68" t="s">
        <v>50</v>
      </c>
      <c r="R57" s="90" t="s">
        <v>38</v>
      </c>
      <c r="S57" s="91" t="s">
        <v>3</v>
      </c>
      <c r="T57" s="111" t="s">
        <v>356</v>
      </c>
      <c r="U57" s="89" t="s">
        <v>43</v>
      </c>
      <c r="V57" s="89" t="s">
        <v>43</v>
      </c>
      <c r="W57" s="63" t="s">
        <v>38</v>
      </c>
      <c r="X57" s="65" t="s">
        <v>43</v>
      </c>
      <c r="Y57" s="65" t="s">
        <v>43</v>
      </c>
      <c r="Z57" s="65" t="s">
        <v>43</v>
      </c>
      <c r="AA57" s="65" t="s">
        <v>38</v>
      </c>
      <c r="AB57" s="181" t="s">
        <v>358</v>
      </c>
    </row>
    <row r="58" spans="1:28" s="33" customFormat="1" ht="147.75" customHeight="1" thickBot="1" x14ac:dyDescent="0.3">
      <c r="A58" s="144" t="s">
        <v>64</v>
      </c>
      <c r="B58" s="71" t="str">
        <f>VLOOKUP(A58,'Listas deplegables'!$A$2:$B$19,2,0)</f>
        <v xml:space="preserve"> RF</v>
      </c>
      <c r="C58" s="72" t="s">
        <v>360</v>
      </c>
      <c r="D58" s="65" t="s">
        <v>3</v>
      </c>
      <c r="E58" s="110">
        <v>45610</v>
      </c>
      <c r="F58" s="110">
        <v>45775</v>
      </c>
      <c r="G58" s="110">
        <v>45783</v>
      </c>
      <c r="H58" s="65" t="s">
        <v>56</v>
      </c>
      <c r="I58" s="66" t="s">
        <v>50</v>
      </c>
      <c r="J58" s="67" t="s">
        <v>3</v>
      </c>
      <c r="K58" s="175" t="s">
        <v>365</v>
      </c>
      <c r="L58" s="65" t="s">
        <v>41</v>
      </c>
      <c r="M58" s="89" t="s">
        <v>3</v>
      </c>
      <c r="N58" s="89" t="s">
        <v>3</v>
      </c>
      <c r="O58" s="89" t="s">
        <v>3</v>
      </c>
      <c r="P58" s="68" t="s">
        <v>42</v>
      </c>
      <c r="Q58" s="68" t="s">
        <v>50</v>
      </c>
      <c r="R58" s="90" t="s">
        <v>3</v>
      </c>
      <c r="S58" s="91" t="s">
        <v>3</v>
      </c>
      <c r="T58" s="111" t="s">
        <v>369</v>
      </c>
      <c r="U58" s="89" t="s">
        <v>38</v>
      </c>
      <c r="V58" s="89" t="s">
        <v>3</v>
      </c>
      <c r="W58" s="91" t="s">
        <v>38</v>
      </c>
      <c r="X58" s="89" t="s">
        <v>43</v>
      </c>
      <c r="Y58" s="89" t="s">
        <v>43</v>
      </c>
      <c r="Z58" s="89" t="s">
        <v>43</v>
      </c>
      <c r="AA58" s="89" t="s">
        <v>3</v>
      </c>
      <c r="AB58" s="181" t="s">
        <v>373</v>
      </c>
    </row>
    <row r="59" spans="1:28" s="33" customFormat="1" ht="166.5" customHeight="1" thickBot="1" x14ac:dyDescent="0.3">
      <c r="A59" s="57" t="s">
        <v>64</v>
      </c>
      <c r="B59" s="25" t="str">
        <f>VLOOKUP(A59,'Listas deplegables'!$A$2:$B$19,2,0)</f>
        <v xml:space="preserve"> RF</v>
      </c>
      <c r="C59" s="26" t="s">
        <v>361</v>
      </c>
      <c r="D59" s="27" t="s">
        <v>3</v>
      </c>
      <c r="E59" s="106">
        <v>45610</v>
      </c>
      <c r="F59" s="106" t="s">
        <v>364</v>
      </c>
      <c r="G59" s="106">
        <v>45783</v>
      </c>
      <c r="H59" s="27" t="s">
        <v>56</v>
      </c>
      <c r="I59" s="58" t="s">
        <v>50</v>
      </c>
      <c r="J59" s="59" t="s">
        <v>3</v>
      </c>
      <c r="K59" s="177" t="s">
        <v>366</v>
      </c>
      <c r="L59" s="27" t="s">
        <v>41</v>
      </c>
      <c r="M59" s="76" t="s">
        <v>3</v>
      </c>
      <c r="N59" s="76" t="s">
        <v>3</v>
      </c>
      <c r="O59" s="76" t="s">
        <v>3</v>
      </c>
      <c r="P59" s="11" t="s">
        <v>74</v>
      </c>
      <c r="Q59" s="11" t="s">
        <v>50</v>
      </c>
      <c r="R59" s="77" t="s">
        <v>3</v>
      </c>
      <c r="S59" s="87" t="s">
        <v>3</v>
      </c>
      <c r="T59" s="97" t="s">
        <v>370</v>
      </c>
      <c r="U59" s="76" t="s">
        <v>38</v>
      </c>
      <c r="V59" s="76" t="s">
        <v>3</v>
      </c>
      <c r="W59" s="87" t="s">
        <v>38</v>
      </c>
      <c r="X59" s="76" t="s">
        <v>43</v>
      </c>
      <c r="Y59" s="76" t="s">
        <v>43</v>
      </c>
      <c r="Z59" s="76" t="s">
        <v>43</v>
      </c>
      <c r="AA59" s="76" t="s">
        <v>3</v>
      </c>
      <c r="AB59" s="291" t="s">
        <v>373</v>
      </c>
    </row>
    <row r="60" spans="1:28" s="33" customFormat="1" ht="90.75" hidden="1" thickBot="1" x14ac:dyDescent="0.3">
      <c r="A60" s="60" t="s">
        <v>64</v>
      </c>
      <c r="B60" s="42" t="str">
        <f>VLOOKUP(A60,'Listas deplegables'!$A$2:$B$19,2,0)</f>
        <v xml:space="preserve"> RF</v>
      </c>
      <c r="C60" s="43"/>
      <c r="D60" s="43"/>
      <c r="E60" s="179"/>
      <c r="F60" s="179"/>
      <c r="G60" s="179"/>
      <c r="H60" s="44"/>
      <c r="I60" s="17"/>
      <c r="J60" s="45" t="s">
        <v>3</v>
      </c>
      <c r="K60" s="159" t="s">
        <v>367</v>
      </c>
      <c r="L60" s="44" t="s">
        <v>41</v>
      </c>
      <c r="M60" s="83" t="s">
        <v>3</v>
      </c>
      <c r="N60" s="83" t="s">
        <v>3</v>
      </c>
      <c r="O60" s="83" t="s">
        <v>3</v>
      </c>
      <c r="P60" s="13" t="s">
        <v>74</v>
      </c>
      <c r="Q60" s="13" t="s">
        <v>50</v>
      </c>
      <c r="R60" s="84" t="s">
        <v>3</v>
      </c>
      <c r="S60" s="85" t="s">
        <v>3</v>
      </c>
      <c r="T60" s="98" t="s">
        <v>371</v>
      </c>
      <c r="U60" s="83" t="s">
        <v>38</v>
      </c>
      <c r="V60" s="83" t="s">
        <v>3</v>
      </c>
      <c r="W60" s="85"/>
      <c r="X60" s="83"/>
      <c r="Y60" s="83"/>
      <c r="Z60" s="83"/>
      <c r="AA60" s="83"/>
      <c r="AB60" s="292"/>
    </row>
    <row r="61" spans="1:28" s="33" customFormat="1" ht="90.75" thickBot="1" x14ac:dyDescent="0.3">
      <c r="A61" s="57" t="s">
        <v>64</v>
      </c>
      <c r="B61" s="25" t="str">
        <f>VLOOKUP(A61,'Listas deplegables'!$A$2:$B$19,2,0)</f>
        <v xml:space="preserve"> RF</v>
      </c>
      <c r="C61" s="26" t="s">
        <v>363</v>
      </c>
      <c r="D61" s="27" t="s">
        <v>3</v>
      </c>
      <c r="E61" s="106">
        <v>45610</v>
      </c>
      <c r="F61" s="106">
        <v>45775</v>
      </c>
      <c r="G61" s="106">
        <v>45783</v>
      </c>
      <c r="H61" s="27" t="s">
        <v>56</v>
      </c>
      <c r="I61" s="58" t="s">
        <v>48</v>
      </c>
      <c r="J61" s="59" t="s">
        <v>3</v>
      </c>
      <c r="K61" s="177" t="s">
        <v>65</v>
      </c>
      <c r="L61" s="27" t="s">
        <v>44</v>
      </c>
      <c r="M61" s="76" t="s">
        <v>3</v>
      </c>
      <c r="N61" s="76" t="s">
        <v>3</v>
      </c>
      <c r="O61" s="76" t="s">
        <v>3</v>
      </c>
      <c r="P61" s="11" t="s">
        <v>42</v>
      </c>
      <c r="Q61" s="11" t="s">
        <v>75</v>
      </c>
      <c r="R61" s="77" t="s">
        <v>38</v>
      </c>
      <c r="S61" s="87" t="s">
        <v>3</v>
      </c>
      <c r="T61" s="97" t="s">
        <v>372</v>
      </c>
      <c r="U61" s="76" t="s">
        <v>38</v>
      </c>
      <c r="V61" s="76" t="s">
        <v>3</v>
      </c>
      <c r="W61" s="87" t="s">
        <v>38</v>
      </c>
      <c r="X61" s="76" t="s">
        <v>43</v>
      </c>
      <c r="Y61" s="76" t="s">
        <v>43</v>
      </c>
      <c r="Z61" s="76" t="s">
        <v>43</v>
      </c>
      <c r="AA61" s="76" t="s">
        <v>3</v>
      </c>
      <c r="AB61" s="291" t="s">
        <v>374</v>
      </c>
    </row>
    <row r="62" spans="1:28" s="33" customFormat="1" ht="90.75" hidden="1" thickBot="1" x14ac:dyDescent="0.3">
      <c r="A62" s="60" t="s">
        <v>64</v>
      </c>
      <c r="B62" s="42" t="str">
        <f>VLOOKUP(A62,'Listas deplegables'!$A$2:$B$19,2,0)</f>
        <v xml:space="preserve"> RF</v>
      </c>
      <c r="C62" s="43"/>
      <c r="D62" s="43"/>
      <c r="E62" s="179"/>
      <c r="F62" s="179"/>
      <c r="G62" s="179"/>
      <c r="H62" s="44"/>
      <c r="I62" s="17"/>
      <c r="J62" s="45" t="s">
        <v>3</v>
      </c>
      <c r="K62" s="159" t="s">
        <v>66</v>
      </c>
      <c r="L62" s="44" t="s">
        <v>44</v>
      </c>
      <c r="M62" s="83" t="s">
        <v>3</v>
      </c>
      <c r="N62" s="83" t="s">
        <v>3</v>
      </c>
      <c r="O62" s="83" t="s">
        <v>3</v>
      </c>
      <c r="P62" s="13" t="s">
        <v>42</v>
      </c>
      <c r="Q62" s="13" t="s">
        <v>75</v>
      </c>
      <c r="R62" s="84" t="s">
        <v>38</v>
      </c>
      <c r="S62" s="85"/>
      <c r="T62" s="83"/>
      <c r="U62" s="83"/>
      <c r="V62" s="83"/>
      <c r="W62" s="85"/>
      <c r="X62" s="83"/>
      <c r="Y62" s="83"/>
      <c r="Z62" s="83"/>
      <c r="AA62" s="83"/>
      <c r="AB62" s="292"/>
    </row>
    <row r="63" spans="1:28" s="33" customFormat="1" ht="169.5" thickBot="1" x14ac:dyDescent="0.3">
      <c r="A63" s="57" t="s">
        <v>67</v>
      </c>
      <c r="B63" s="25" t="str">
        <f>VLOOKUP(A63,'Listas deplegables'!$A$2:$B$19,2,0)</f>
        <v xml:space="preserve"> EI</v>
      </c>
      <c r="C63" s="26" t="s">
        <v>377</v>
      </c>
      <c r="D63" s="27" t="s">
        <v>3</v>
      </c>
      <c r="E63" s="106">
        <v>45782</v>
      </c>
      <c r="F63" s="106">
        <v>45782</v>
      </c>
      <c r="G63" s="106">
        <v>45783</v>
      </c>
      <c r="H63" s="27" t="s">
        <v>68</v>
      </c>
      <c r="I63" s="58" t="s">
        <v>50</v>
      </c>
      <c r="J63" s="59" t="s">
        <v>3</v>
      </c>
      <c r="K63" s="177" t="s">
        <v>379</v>
      </c>
      <c r="L63" s="27" t="s">
        <v>41</v>
      </c>
      <c r="M63" s="76" t="s">
        <v>3</v>
      </c>
      <c r="N63" s="76" t="s">
        <v>3</v>
      </c>
      <c r="O63" s="76" t="s">
        <v>3</v>
      </c>
      <c r="P63" s="11" t="s">
        <v>42</v>
      </c>
      <c r="Q63" s="11" t="s">
        <v>50</v>
      </c>
      <c r="R63" s="77" t="s">
        <v>3</v>
      </c>
      <c r="S63" s="87" t="s">
        <v>3</v>
      </c>
      <c r="T63" s="97" t="s">
        <v>381</v>
      </c>
      <c r="U63" s="76" t="s">
        <v>3</v>
      </c>
      <c r="V63" s="76" t="s">
        <v>43</v>
      </c>
      <c r="W63" s="87" t="s">
        <v>3</v>
      </c>
      <c r="X63" s="76" t="s">
        <v>3</v>
      </c>
      <c r="Y63" s="76" t="s">
        <v>3</v>
      </c>
      <c r="Z63" s="76" t="s">
        <v>3</v>
      </c>
      <c r="AA63" s="76" t="s">
        <v>3</v>
      </c>
      <c r="AB63" s="291" t="s">
        <v>382</v>
      </c>
    </row>
    <row r="64" spans="1:28" s="33" customFormat="1" ht="142.5" hidden="1" customHeight="1" thickBot="1" x14ac:dyDescent="0.3">
      <c r="A64" s="60" t="s">
        <v>67</v>
      </c>
      <c r="B64" s="42" t="str">
        <f>VLOOKUP(A64,'Listas deplegables'!$A$2:$B$19,2,0)</f>
        <v xml:space="preserve"> EI</v>
      </c>
      <c r="C64" s="43"/>
      <c r="D64" s="43"/>
      <c r="E64" s="179"/>
      <c r="F64" s="179"/>
      <c r="G64" s="179"/>
      <c r="H64" s="44"/>
      <c r="I64" s="17"/>
      <c r="J64" s="45" t="s">
        <v>3</v>
      </c>
      <c r="K64" s="159" t="s">
        <v>380</v>
      </c>
      <c r="L64" s="44" t="s">
        <v>41</v>
      </c>
      <c r="M64" s="83" t="s">
        <v>3</v>
      </c>
      <c r="N64" s="83" t="s">
        <v>3</v>
      </c>
      <c r="O64" s="83" t="s">
        <v>3</v>
      </c>
      <c r="P64" s="13" t="s">
        <v>42</v>
      </c>
      <c r="Q64" s="13" t="s">
        <v>50</v>
      </c>
      <c r="R64" s="84" t="s">
        <v>3</v>
      </c>
      <c r="S64" s="85"/>
      <c r="T64" s="83"/>
      <c r="U64" s="83"/>
      <c r="V64" s="83"/>
      <c r="W64" s="85"/>
      <c r="X64" s="83"/>
      <c r="Y64" s="83"/>
      <c r="Z64" s="83"/>
      <c r="AA64" s="83"/>
      <c r="AB64" s="292"/>
    </row>
    <row r="65" spans="1:28" s="33" customFormat="1" ht="233.25" customHeight="1" thickBot="1" x14ac:dyDescent="0.3">
      <c r="A65" s="63" t="s">
        <v>69</v>
      </c>
      <c r="B65" s="71" t="str">
        <f>VLOOKUP(A65,'Listas deplegables'!$A$2:$B$19,2,0)</f>
        <v xml:space="preserve"> PD</v>
      </c>
      <c r="C65" s="72" t="s">
        <v>387</v>
      </c>
      <c r="D65" s="65" t="s">
        <v>3</v>
      </c>
      <c r="E65" s="110" t="s">
        <v>157</v>
      </c>
      <c r="F65" s="110">
        <v>45769</v>
      </c>
      <c r="G65" s="110">
        <v>45783</v>
      </c>
      <c r="H65" s="65" t="s">
        <v>68</v>
      </c>
      <c r="I65" s="66" t="s">
        <v>50</v>
      </c>
      <c r="J65" s="67" t="s">
        <v>3</v>
      </c>
      <c r="K65" s="175" t="s">
        <v>388</v>
      </c>
      <c r="L65" s="65" t="s">
        <v>41</v>
      </c>
      <c r="M65" s="89" t="s">
        <v>38</v>
      </c>
      <c r="N65" s="89" t="s">
        <v>3</v>
      </c>
      <c r="O65" s="89" t="s">
        <v>38</v>
      </c>
      <c r="P65" s="68" t="s">
        <v>42</v>
      </c>
      <c r="Q65" s="68" t="s">
        <v>50</v>
      </c>
      <c r="R65" s="90" t="s">
        <v>3</v>
      </c>
      <c r="S65" s="91" t="s">
        <v>3</v>
      </c>
      <c r="T65" s="111" t="s">
        <v>389</v>
      </c>
      <c r="U65" s="89" t="s">
        <v>43</v>
      </c>
      <c r="V65" s="89" t="s">
        <v>43</v>
      </c>
      <c r="W65" s="91" t="s">
        <v>38</v>
      </c>
      <c r="X65" s="89" t="s">
        <v>43</v>
      </c>
      <c r="Y65" s="89" t="s">
        <v>43</v>
      </c>
      <c r="Z65" s="89" t="s">
        <v>43</v>
      </c>
      <c r="AA65" s="89" t="s">
        <v>3</v>
      </c>
      <c r="AB65" s="181" t="s">
        <v>390</v>
      </c>
    </row>
    <row r="66" spans="1:28" s="33" customFormat="1" ht="292.5" customHeight="1" thickBot="1" x14ac:dyDescent="0.3">
      <c r="A66" s="63" t="s">
        <v>109</v>
      </c>
      <c r="B66" s="71" t="str">
        <f>VLOOKUP(A66,'Listas deplegables'!$A$2:$B$19,2,0)</f>
        <v xml:space="preserve"> GA</v>
      </c>
      <c r="C66" s="72" t="s">
        <v>394</v>
      </c>
      <c r="D66" s="65" t="s">
        <v>3</v>
      </c>
      <c r="E66" s="106">
        <v>45955</v>
      </c>
      <c r="F66" s="106">
        <v>45776</v>
      </c>
      <c r="G66" s="106">
        <v>45783</v>
      </c>
      <c r="H66" s="27" t="s">
        <v>56</v>
      </c>
      <c r="I66" s="66" t="s">
        <v>50</v>
      </c>
      <c r="J66" s="67" t="s">
        <v>3</v>
      </c>
      <c r="K66" s="175" t="s">
        <v>396</v>
      </c>
      <c r="L66" s="65" t="s">
        <v>41</v>
      </c>
      <c r="M66" s="89" t="s">
        <v>3</v>
      </c>
      <c r="N66" s="89" t="s">
        <v>3</v>
      </c>
      <c r="O66" s="89" t="s">
        <v>54</v>
      </c>
      <c r="P66" s="68" t="s">
        <v>42</v>
      </c>
      <c r="Q66" s="68" t="s">
        <v>50</v>
      </c>
      <c r="R66" s="90" t="s">
        <v>3</v>
      </c>
      <c r="S66" s="91" t="s">
        <v>3</v>
      </c>
      <c r="T66" s="111" t="s">
        <v>397</v>
      </c>
      <c r="U66" s="89" t="s">
        <v>3</v>
      </c>
      <c r="V66" s="89" t="s">
        <v>3</v>
      </c>
      <c r="W66" s="91" t="s">
        <v>38</v>
      </c>
      <c r="X66" s="89" t="s">
        <v>43</v>
      </c>
      <c r="Y66" s="89" t="s">
        <v>43</v>
      </c>
      <c r="Z66" s="89" t="s">
        <v>43</v>
      </c>
      <c r="AA66" s="89" t="s">
        <v>3</v>
      </c>
      <c r="AB66" s="181" t="s">
        <v>402</v>
      </c>
    </row>
    <row r="67" spans="1:28" s="33" customFormat="1" hidden="1" x14ac:dyDescent="0.25">
      <c r="A67" s="55"/>
      <c r="B67" s="49" t="e">
        <f>VLOOKUP(A67,'Listas deplegables'!$A$2:$B$19,2,0)</f>
        <v>#N/A</v>
      </c>
      <c r="C67" s="50"/>
      <c r="D67" s="50"/>
      <c r="E67" s="164"/>
      <c r="F67" s="164"/>
      <c r="G67" s="164"/>
      <c r="H67" s="31"/>
      <c r="I67" s="51"/>
      <c r="J67" s="52"/>
      <c r="K67" s="158"/>
      <c r="L67" s="31"/>
      <c r="M67" s="92"/>
      <c r="N67" s="92"/>
      <c r="O67" s="92"/>
      <c r="P67" s="53"/>
      <c r="Q67" s="53"/>
      <c r="R67" s="93"/>
      <c r="S67" s="94"/>
      <c r="T67" s="92"/>
      <c r="U67" s="92"/>
      <c r="V67" s="92"/>
      <c r="W67" s="94"/>
      <c r="X67" s="92"/>
      <c r="Y67" s="92"/>
      <c r="Z67" s="92"/>
      <c r="AA67" s="92"/>
      <c r="AB67" s="95"/>
    </row>
    <row r="68" spans="1:28" s="33" customFormat="1" hidden="1" x14ac:dyDescent="0.25">
      <c r="A68" s="34"/>
      <c r="B68" s="35" t="e">
        <f>VLOOKUP(A68,'Listas deplegables'!$A$2:$B$19,2,0)</f>
        <v>#N/A</v>
      </c>
      <c r="C68" s="36"/>
      <c r="D68" s="36"/>
      <c r="E68" s="164"/>
      <c r="F68" s="164"/>
      <c r="G68" s="164"/>
      <c r="H68" s="37"/>
      <c r="I68" s="16"/>
      <c r="J68" s="38"/>
      <c r="K68" s="156"/>
      <c r="L68" s="37"/>
      <c r="M68" s="81"/>
      <c r="N68" s="81"/>
      <c r="O68" s="81"/>
      <c r="P68" s="12"/>
      <c r="Q68" s="12"/>
      <c r="R68" s="88"/>
      <c r="S68" s="80"/>
      <c r="T68" s="81"/>
      <c r="U68" s="81"/>
      <c r="V68" s="81"/>
      <c r="W68" s="80"/>
      <c r="X68" s="81"/>
      <c r="Y68" s="81"/>
      <c r="Z68" s="81"/>
      <c r="AA68" s="81"/>
      <c r="AB68" s="82"/>
    </row>
    <row r="69" spans="1:28" s="33" customFormat="1" hidden="1" x14ac:dyDescent="0.25">
      <c r="A69" s="34"/>
      <c r="B69" s="35" t="e">
        <f>VLOOKUP(A69,'Listas deplegables'!$A$2:$B$19,2,0)</f>
        <v>#N/A</v>
      </c>
      <c r="C69" s="36"/>
      <c r="D69" s="36"/>
      <c r="E69" s="164"/>
      <c r="F69" s="164"/>
      <c r="G69" s="164"/>
      <c r="H69" s="37"/>
      <c r="I69" s="16"/>
      <c r="J69" s="38"/>
      <c r="K69" s="156"/>
      <c r="L69" s="37"/>
      <c r="M69" s="81"/>
      <c r="N69" s="81"/>
      <c r="O69" s="81"/>
      <c r="P69" s="12"/>
      <c r="Q69" s="12"/>
      <c r="R69" s="88"/>
      <c r="S69" s="80"/>
      <c r="T69" s="81"/>
      <c r="U69" s="81"/>
      <c r="V69" s="81"/>
      <c r="W69" s="80"/>
      <c r="X69" s="81"/>
      <c r="Y69" s="81"/>
      <c r="Z69" s="81"/>
      <c r="AA69" s="81"/>
      <c r="AB69" s="82"/>
    </row>
    <row r="70" spans="1:28" s="33" customFormat="1" hidden="1" x14ac:dyDescent="0.25">
      <c r="A70" s="34"/>
      <c r="B70" s="35" t="e">
        <f>VLOOKUP(A70,'Listas deplegables'!$A$2:$B$19,2,0)</f>
        <v>#N/A</v>
      </c>
      <c r="C70" s="36"/>
      <c r="D70" s="36"/>
      <c r="E70" s="37"/>
      <c r="F70" s="37"/>
      <c r="G70" s="37"/>
      <c r="H70" s="37"/>
      <c r="I70" s="16"/>
      <c r="J70" s="38"/>
      <c r="K70" s="156"/>
      <c r="L70" s="37"/>
      <c r="M70" s="81"/>
      <c r="N70" s="81"/>
      <c r="O70" s="81"/>
      <c r="P70" s="12"/>
      <c r="Q70" s="12"/>
      <c r="R70" s="88"/>
      <c r="S70" s="80"/>
      <c r="T70" s="81"/>
      <c r="U70" s="81"/>
      <c r="V70" s="81"/>
      <c r="W70" s="80"/>
      <c r="X70" s="81"/>
      <c r="Y70" s="81"/>
      <c r="Z70" s="81"/>
      <c r="AA70" s="81"/>
      <c r="AB70" s="82"/>
    </row>
    <row r="71" spans="1:28" s="33" customFormat="1" hidden="1" x14ac:dyDescent="0.25">
      <c r="A71" s="34"/>
      <c r="B71" s="35" t="e">
        <f>VLOOKUP(A71,'Listas deplegables'!$A$2:$B$19,2,0)</f>
        <v>#N/A</v>
      </c>
      <c r="C71" s="36"/>
      <c r="D71" s="36"/>
      <c r="E71" s="37"/>
      <c r="F71" s="37"/>
      <c r="G71" s="37"/>
      <c r="H71" s="37"/>
      <c r="I71" s="16"/>
      <c r="J71" s="38"/>
      <c r="K71" s="156"/>
      <c r="L71" s="37"/>
      <c r="M71" s="81"/>
      <c r="N71" s="81"/>
      <c r="O71" s="81"/>
      <c r="P71" s="12"/>
      <c r="Q71" s="12"/>
      <c r="R71" s="88"/>
      <c r="S71" s="80"/>
      <c r="T71" s="81"/>
      <c r="U71" s="81"/>
      <c r="V71" s="81"/>
      <c r="W71" s="80"/>
      <c r="X71" s="81"/>
      <c r="Y71" s="81"/>
      <c r="Z71" s="81"/>
      <c r="AA71" s="81"/>
      <c r="AB71" s="82"/>
    </row>
    <row r="72" spans="1:28" s="33" customFormat="1" hidden="1" x14ac:dyDescent="0.25">
      <c r="A72" s="34"/>
      <c r="B72" s="35" t="e">
        <f>VLOOKUP(A72,'Listas deplegables'!$A$2:$B$19,2,0)</f>
        <v>#N/A</v>
      </c>
      <c r="C72" s="36"/>
      <c r="D72" s="36"/>
      <c r="E72" s="37"/>
      <c r="F72" s="37"/>
      <c r="G72" s="37"/>
      <c r="H72" s="37"/>
      <c r="I72" s="16"/>
      <c r="J72" s="38"/>
      <c r="K72" s="156"/>
      <c r="L72" s="37"/>
      <c r="M72" s="81"/>
      <c r="N72" s="81"/>
      <c r="O72" s="81"/>
      <c r="P72" s="12"/>
      <c r="Q72" s="12"/>
      <c r="R72" s="88"/>
      <c r="S72" s="80"/>
      <c r="T72" s="81"/>
      <c r="U72" s="81"/>
      <c r="V72" s="81"/>
      <c r="W72" s="80"/>
      <c r="X72" s="81"/>
      <c r="Y72" s="81"/>
      <c r="Z72" s="81"/>
      <c r="AA72" s="81"/>
      <c r="AB72" s="82"/>
    </row>
    <row r="73" spans="1:28" s="33" customFormat="1" hidden="1" x14ac:dyDescent="0.25">
      <c r="A73" s="34"/>
      <c r="B73" s="35" t="e">
        <f>VLOOKUP(A73,'Listas deplegables'!$A$2:$B$19,2,0)</f>
        <v>#N/A</v>
      </c>
      <c r="C73" s="36"/>
      <c r="D73" s="36"/>
      <c r="E73" s="37"/>
      <c r="F73" s="37"/>
      <c r="G73" s="37"/>
      <c r="H73" s="37"/>
      <c r="I73" s="16"/>
      <c r="J73" s="38"/>
      <c r="K73" s="156"/>
      <c r="L73" s="37"/>
      <c r="M73" s="81"/>
      <c r="N73" s="81"/>
      <c r="O73" s="81"/>
      <c r="P73" s="12"/>
      <c r="Q73" s="12"/>
      <c r="R73" s="88"/>
      <c r="S73" s="80"/>
      <c r="T73" s="81"/>
      <c r="U73" s="81"/>
      <c r="V73" s="81"/>
      <c r="W73" s="80"/>
      <c r="X73" s="81"/>
      <c r="Y73" s="81"/>
      <c r="Z73" s="81"/>
      <c r="AA73" s="81"/>
      <c r="AB73" s="82"/>
    </row>
    <row r="74" spans="1:28" s="33" customFormat="1" hidden="1" x14ac:dyDescent="0.25">
      <c r="A74" s="34"/>
      <c r="B74" s="35" t="e">
        <f>VLOOKUP(A74,'Listas deplegables'!$A$2:$B$19,2,0)</f>
        <v>#N/A</v>
      </c>
      <c r="C74" s="36"/>
      <c r="D74" s="36"/>
      <c r="E74" s="37"/>
      <c r="F74" s="37"/>
      <c r="G74" s="37"/>
      <c r="H74" s="37"/>
      <c r="I74" s="16"/>
      <c r="J74" s="38"/>
      <c r="K74" s="156"/>
      <c r="L74" s="37"/>
      <c r="M74" s="81"/>
      <c r="N74" s="81"/>
      <c r="O74" s="81"/>
      <c r="P74" s="12"/>
      <c r="Q74" s="12"/>
      <c r="R74" s="88"/>
      <c r="S74" s="80"/>
      <c r="T74" s="81"/>
      <c r="U74" s="81"/>
      <c r="V74" s="81"/>
      <c r="W74" s="80"/>
      <c r="X74" s="81"/>
      <c r="Y74" s="81"/>
      <c r="Z74" s="81"/>
      <c r="AA74" s="81"/>
      <c r="AB74" s="82"/>
    </row>
    <row r="75" spans="1:28" s="33" customFormat="1" hidden="1" x14ac:dyDescent="0.25">
      <c r="A75" s="34"/>
      <c r="B75" s="35" t="e">
        <f>VLOOKUP(A75,'Listas deplegables'!$A$2:$B$19,2,0)</f>
        <v>#N/A</v>
      </c>
      <c r="C75" s="36"/>
      <c r="D75" s="36"/>
      <c r="E75" s="37"/>
      <c r="F75" s="37"/>
      <c r="G75" s="37"/>
      <c r="H75" s="37"/>
      <c r="I75" s="16"/>
      <c r="J75" s="38"/>
      <c r="K75" s="156"/>
      <c r="L75" s="37"/>
      <c r="M75" s="81"/>
      <c r="N75" s="81"/>
      <c r="O75" s="81"/>
      <c r="P75" s="12"/>
      <c r="Q75" s="12"/>
      <c r="R75" s="88"/>
      <c r="S75" s="80"/>
      <c r="T75" s="81"/>
      <c r="U75" s="81"/>
      <c r="V75" s="81"/>
      <c r="W75" s="80"/>
      <c r="X75" s="81"/>
      <c r="Y75" s="81"/>
      <c r="Z75" s="81"/>
      <c r="AA75" s="81"/>
      <c r="AB75" s="82"/>
    </row>
    <row r="76" spans="1:28" s="33" customFormat="1" hidden="1" x14ac:dyDescent="0.25">
      <c r="A76" s="34"/>
      <c r="B76" s="35" t="e">
        <f>VLOOKUP(A76,'Listas deplegables'!$A$2:$B$19,2,0)</f>
        <v>#N/A</v>
      </c>
      <c r="C76" s="36"/>
      <c r="D76" s="36"/>
      <c r="E76" s="37"/>
      <c r="F76" s="37"/>
      <c r="G76" s="37"/>
      <c r="H76" s="37"/>
      <c r="I76" s="16"/>
      <c r="J76" s="38"/>
      <c r="K76" s="156"/>
      <c r="L76" s="37"/>
      <c r="M76" s="81"/>
      <c r="N76" s="81"/>
      <c r="O76" s="81"/>
      <c r="P76" s="12"/>
      <c r="Q76" s="12"/>
      <c r="R76" s="88"/>
      <c r="S76" s="80"/>
      <c r="T76" s="81"/>
      <c r="U76" s="81"/>
      <c r="V76" s="81"/>
      <c r="W76" s="80"/>
      <c r="X76" s="81"/>
      <c r="Y76" s="81"/>
      <c r="Z76" s="81"/>
      <c r="AA76" s="81"/>
      <c r="AB76" s="82"/>
    </row>
    <row r="77" spans="1:28" s="33" customFormat="1" hidden="1" x14ac:dyDescent="0.25">
      <c r="A77" s="34"/>
      <c r="B77" s="35" t="e">
        <f>VLOOKUP(A77,'Listas deplegables'!$A$2:$B$19,2,0)</f>
        <v>#N/A</v>
      </c>
      <c r="C77" s="36"/>
      <c r="D77" s="36"/>
      <c r="E77" s="37"/>
      <c r="F77" s="37"/>
      <c r="G77" s="37"/>
      <c r="H77" s="37"/>
      <c r="I77" s="16"/>
      <c r="J77" s="38"/>
      <c r="K77" s="156"/>
      <c r="L77" s="37"/>
      <c r="M77" s="81"/>
      <c r="N77" s="81"/>
      <c r="O77" s="81"/>
      <c r="P77" s="12"/>
      <c r="Q77" s="12"/>
      <c r="R77" s="88"/>
      <c r="S77" s="80"/>
      <c r="T77" s="81"/>
      <c r="U77" s="81"/>
      <c r="V77" s="81"/>
      <c r="W77" s="80"/>
      <c r="X77" s="81"/>
      <c r="Y77" s="81"/>
      <c r="Z77" s="81"/>
      <c r="AA77" s="81"/>
      <c r="AB77" s="82"/>
    </row>
    <row r="78" spans="1:28" s="33" customFormat="1" hidden="1" x14ac:dyDescent="0.25">
      <c r="A78" s="34"/>
      <c r="B78" s="35" t="e">
        <f>VLOOKUP(A78,'Listas deplegables'!$A$2:$B$19,2,0)</f>
        <v>#N/A</v>
      </c>
      <c r="C78" s="36"/>
      <c r="D78" s="36"/>
      <c r="E78" s="37"/>
      <c r="F78" s="37"/>
      <c r="G78" s="37"/>
      <c r="H78" s="37"/>
      <c r="I78" s="16"/>
      <c r="J78" s="38"/>
      <c r="K78" s="156"/>
      <c r="L78" s="37"/>
      <c r="M78" s="81"/>
      <c r="N78" s="81"/>
      <c r="O78" s="81"/>
      <c r="P78" s="12"/>
      <c r="Q78" s="12"/>
      <c r="R78" s="88"/>
      <c r="S78" s="80"/>
      <c r="T78" s="81"/>
      <c r="U78" s="81"/>
      <c r="V78" s="81"/>
      <c r="W78" s="80"/>
      <c r="X78" s="81"/>
      <c r="Y78" s="81"/>
      <c r="Z78" s="81"/>
      <c r="AA78" s="81"/>
      <c r="AB78" s="82"/>
    </row>
    <row r="79" spans="1:28" s="33" customFormat="1" hidden="1" x14ac:dyDescent="0.25">
      <c r="A79" s="34"/>
      <c r="B79" s="35" t="e">
        <f>VLOOKUP(A79,'Listas deplegables'!$A$2:$B$19,2,0)</f>
        <v>#N/A</v>
      </c>
      <c r="C79" s="36"/>
      <c r="D79" s="36"/>
      <c r="E79" s="37"/>
      <c r="F79" s="37"/>
      <c r="G79" s="37"/>
      <c r="H79" s="37"/>
      <c r="I79" s="16"/>
      <c r="J79" s="38"/>
      <c r="K79" s="156"/>
      <c r="L79" s="37"/>
      <c r="M79" s="81"/>
      <c r="N79" s="81"/>
      <c r="O79" s="81"/>
      <c r="P79" s="12"/>
      <c r="Q79" s="12"/>
      <c r="R79" s="88"/>
      <c r="S79" s="80"/>
      <c r="T79" s="81"/>
      <c r="U79" s="81"/>
      <c r="V79" s="81"/>
      <c r="W79" s="80"/>
      <c r="X79" s="81"/>
      <c r="Y79" s="81"/>
      <c r="Z79" s="81"/>
      <c r="AA79" s="81"/>
      <c r="AB79" s="82"/>
    </row>
    <row r="80" spans="1:28" s="33" customFormat="1" hidden="1" x14ac:dyDescent="0.25">
      <c r="A80" s="34"/>
      <c r="B80" s="35" t="e">
        <f>VLOOKUP(A80,'Listas deplegables'!$A$2:$B$19,2,0)</f>
        <v>#N/A</v>
      </c>
      <c r="C80" s="36"/>
      <c r="D80" s="36"/>
      <c r="E80" s="37"/>
      <c r="F80" s="37"/>
      <c r="G80" s="37"/>
      <c r="H80" s="37"/>
      <c r="I80" s="16"/>
      <c r="J80" s="38"/>
      <c r="K80" s="156"/>
      <c r="L80" s="37"/>
      <c r="M80" s="81"/>
      <c r="N80" s="81"/>
      <c r="O80" s="81"/>
      <c r="P80" s="12"/>
      <c r="Q80" s="12"/>
      <c r="R80" s="88"/>
      <c r="S80" s="80"/>
      <c r="T80" s="81"/>
      <c r="U80" s="81"/>
      <c r="V80" s="81"/>
      <c r="W80" s="80"/>
      <c r="X80" s="81"/>
      <c r="Y80" s="81"/>
      <c r="Z80" s="81"/>
      <c r="AA80" s="81"/>
      <c r="AB80" s="82"/>
    </row>
    <row r="81" spans="1:28" s="33" customFormat="1" hidden="1" x14ac:dyDescent="0.25">
      <c r="A81" s="34"/>
      <c r="B81" s="35" t="e">
        <f>VLOOKUP(A81,'Listas deplegables'!$A$2:$B$19,2,0)</f>
        <v>#N/A</v>
      </c>
      <c r="C81" s="36"/>
      <c r="D81" s="36"/>
      <c r="E81" s="37"/>
      <c r="F81" s="37"/>
      <c r="G81" s="37"/>
      <c r="H81" s="37"/>
      <c r="I81" s="16"/>
      <c r="J81" s="38"/>
      <c r="K81" s="156"/>
      <c r="L81" s="37"/>
      <c r="M81" s="81"/>
      <c r="N81" s="81"/>
      <c r="O81" s="81"/>
      <c r="P81" s="12"/>
      <c r="Q81" s="12"/>
      <c r="R81" s="88"/>
      <c r="S81" s="80"/>
      <c r="T81" s="81"/>
      <c r="U81" s="81"/>
      <c r="V81" s="81"/>
      <c r="W81" s="80"/>
      <c r="X81" s="81"/>
      <c r="Y81" s="81"/>
      <c r="Z81" s="81"/>
      <c r="AA81" s="81"/>
      <c r="AB81" s="82"/>
    </row>
    <row r="82" spans="1:28" s="33" customFormat="1" hidden="1" x14ac:dyDescent="0.25">
      <c r="A82" s="34"/>
      <c r="B82" s="35" t="e">
        <f>VLOOKUP(A82,'Listas deplegables'!$A$2:$B$19,2,0)</f>
        <v>#N/A</v>
      </c>
      <c r="C82" s="36"/>
      <c r="D82" s="36"/>
      <c r="E82" s="37"/>
      <c r="F82" s="37"/>
      <c r="G82" s="37"/>
      <c r="H82" s="37"/>
      <c r="I82" s="16"/>
      <c r="J82" s="38"/>
      <c r="K82" s="156"/>
      <c r="L82" s="37"/>
      <c r="M82" s="81"/>
      <c r="N82" s="81"/>
      <c r="O82" s="81"/>
      <c r="P82" s="12"/>
      <c r="Q82" s="12"/>
      <c r="R82" s="88"/>
      <c r="S82" s="80"/>
      <c r="T82" s="81"/>
      <c r="U82" s="81"/>
      <c r="V82" s="81"/>
      <c r="W82" s="80"/>
      <c r="X82" s="81"/>
      <c r="Y82" s="81"/>
      <c r="Z82" s="81"/>
      <c r="AA82" s="81"/>
      <c r="AB82" s="82"/>
    </row>
    <row r="83" spans="1:28" s="33" customFormat="1" hidden="1" x14ac:dyDescent="0.25">
      <c r="A83" s="34"/>
      <c r="B83" s="35" t="e">
        <f>VLOOKUP(A83,'Listas deplegables'!$A$2:$B$19,2,0)</f>
        <v>#N/A</v>
      </c>
      <c r="C83" s="36"/>
      <c r="D83" s="36"/>
      <c r="E83" s="37"/>
      <c r="F83" s="37"/>
      <c r="G83" s="37"/>
      <c r="H83" s="37"/>
      <c r="I83" s="16"/>
      <c r="J83" s="38"/>
      <c r="K83" s="156"/>
      <c r="L83" s="37"/>
      <c r="M83" s="81"/>
      <c r="N83" s="81"/>
      <c r="O83" s="81"/>
      <c r="P83" s="12"/>
      <c r="Q83" s="12"/>
      <c r="R83" s="88"/>
      <c r="S83" s="80"/>
      <c r="T83" s="81"/>
      <c r="U83" s="81"/>
      <c r="V83" s="81"/>
      <c r="W83" s="80"/>
      <c r="X83" s="81"/>
      <c r="Y83" s="81"/>
      <c r="Z83" s="81"/>
      <c r="AA83" s="81"/>
      <c r="AB83" s="82"/>
    </row>
    <row r="84" spans="1:28" s="33" customFormat="1" hidden="1" x14ac:dyDescent="0.25">
      <c r="A84" s="34"/>
      <c r="B84" s="35" t="e">
        <f>VLOOKUP(A84,'Listas deplegables'!$A$2:$B$19,2,0)</f>
        <v>#N/A</v>
      </c>
      <c r="C84" s="36"/>
      <c r="D84" s="36"/>
      <c r="E84" s="37"/>
      <c r="F84" s="37"/>
      <c r="G84" s="37"/>
      <c r="H84" s="37"/>
      <c r="I84" s="16"/>
      <c r="J84" s="38"/>
      <c r="K84" s="156"/>
      <c r="L84" s="37"/>
      <c r="M84" s="81"/>
      <c r="N84" s="81"/>
      <c r="O84" s="81"/>
      <c r="P84" s="12"/>
      <c r="Q84" s="12"/>
      <c r="R84" s="88"/>
      <c r="S84" s="80"/>
      <c r="T84" s="81"/>
      <c r="U84" s="81"/>
      <c r="V84" s="81"/>
      <c r="W84" s="80"/>
      <c r="X84" s="81"/>
      <c r="Y84" s="81"/>
      <c r="Z84" s="81"/>
      <c r="AA84" s="81"/>
      <c r="AB84" s="82"/>
    </row>
    <row r="85" spans="1:28" s="33" customFormat="1" hidden="1" x14ac:dyDescent="0.25">
      <c r="A85" s="34"/>
      <c r="B85" s="35" t="e">
        <f>VLOOKUP(A85,'Listas deplegables'!$A$2:$B$19,2,0)</f>
        <v>#N/A</v>
      </c>
      <c r="C85" s="36"/>
      <c r="D85" s="36"/>
      <c r="E85" s="37"/>
      <c r="F85" s="37"/>
      <c r="G85" s="37"/>
      <c r="H85" s="37"/>
      <c r="I85" s="16"/>
      <c r="J85" s="38"/>
      <c r="K85" s="156"/>
      <c r="L85" s="37"/>
      <c r="M85" s="81"/>
      <c r="N85" s="81"/>
      <c r="O85" s="81"/>
      <c r="P85" s="12"/>
      <c r="Q85" s="12"/>
      <c r="R85" s="88"/>
      <c r="S85" s="80"/>
      <c r="T85" s="81"/>
      <c r="U85" s="81"/>
      <c r="V85" s="81"/>
      <c r="W85" s="80"/>
      <c r="X85" s="81"/>
      <c r="Y85" s="81"/>
      <c r="Z85" s="81"/>
      <c r="AA85" s="81"/>
      <c r="AB85" s="82"/>
    </row>
    <row r="86" spans="1:28" s="33" customFormat="1" hidden="1" x14ac:dyDescent="0.25">
      <c r="A86" s="34"/>
      <c r="B86" s="35" t="e">
        <f>VLOOKUP(A86,'Listas deplegables'!$A$2:$B$19,2,0)</f>
        <v>#N/A</v>
      </c>
      <c r="C86" s="36"/>
      <c r="D86" s="36"/>
      <c r="E86" s="37"/>
      <c r="F86" s="37"/>
      <c r="G86" s="37"/>
      <c r="H86" s="37"/>
      <c r="I86" s="16"/>
      <c r="J86" s="38"/>
      <c r="K86" s="156"/>
      <c r="L86" s="37"/>
      <c r="M86" s="81"/>
      <c r="N86" s="81"/>
      <c r="O86" s="81"/>
      <c r="P86" s="12"/>
      <c r="Q86" s="12"/>
      <c r="R86" s="88"/>
      <c r="S86" s="80"/>
      <c r="T86" s="81"/>
      <c r="U86" s="81"/>
      <c r="V86" s="81"/>
      <c r="W86" s="80"/>
      <c r="X86" s="81"/>
      <c r="Y86" s="81"/>
      <c r="Z86" s="81"/>
      <c r="AA86" s="81"/>
      <c r="AB86" s="82"/>
    </row>
    <row r="87" spans="1:28" s="33" customFormat="1" hidden="1" x14ac:dyDescent="0.25">
      <c r="A87" s="34"/>
      <c r="B87" s="35" t="e">
        <f>VLOOKUP(A87,'Listas deplegables'!$A$2:$B$19,2,0)</f>
        <v>#N/A</v>
      </c>
      <c r="C87" s="36"/>
      <c r="D87" s="36"/>
      <c r="E87" s="37"/>
      <c r="F87" s="37"/>
      <c r="G87" s="37"/>
      <c r="H87" s="37"/>
      <c r="I87" s="16"/>
      <c r="J87" s="38"/>
      <c r="K87" s="156"/>
      <c r="L87" s="37"/>
      <c r="M87" s="81"/>
      <c r="N87" s="81"/>
      <c r="O87" s="81"/>
      <c r="P87" s="12"/>
      <c r="Q87" s="12"/>
      <c r="R87" s="88"/>
      <c r="S87" s="80"/>
      <c r="T87" s="81"/>
      <c r="U87" s="81"/>
      <c r="V87" s="81"/>
      <c r="W87" s="80"/>
      <c r="X87" s="81"/>
      <c r="Y87" s="81"/>
      <c r="Z87" s="81"/>
      <c r="AA87" s="81"/>
      <c r="AB87" s="82"/>
    </row>
    <row r="88" spans="1:28" s="33" customFormat="1" hidden="1" x14ac:dyDescent="0.25">
      <c r="A88" s="34"/>
      <c r="B88" s="35" t="e">
        <f>VLOOKUP(A88,'Listas deplegables'!$A$2:$B$19,2,0)</f>
        <v>#N/A</v>
      </c>
      <c r="C88" s="36"/>
      <c r="D88" s="36"/>
      <c r="E88" s="37"/>
      <c r="F88" s="37"/>
      <c r="G88" s="37"/>
      <c r="H88" s="37"/>
      <c r="I88" s="16"/>
      <c r="J88" s="38"/>
      <c r="K88" s="156"/>
      <c r="L88" s="37"/>
      <c r="M88" s="81"/>
      <c r="N88" s="81"/>
      <c r="O88" s="81"/>
      <c r="P88" s="12"/>
      <c r="Q88" s="12"/>
      <c r="R88" s="88"/>
      <c r="S88" s="80"/>
      <c r="T88" s="81"/>
      <c r="U88" s="81"/>
      <c r="V88" s="81"/>
      <c r="W88" s="80"/>
      <c r="X88" s="81"/>
      <c r="Y88" s="81"/>
      <c r="Z88" s="81"/>
      <c r="AA88" s="81"/>
      <c r="AB88" s="82"/>
    </row>
    <row r="89" spans="1:28" s="33" customFormat="1" hidden="1" x14ac:dyDescent="0.25">
      <c r="A89" s="34"/>
      <c r="B89" s="35" t="e">
        <f>VLOOKUP(A89,'Listas deplegables'!$A$2:$B$19,2,0)</f>
        <v>#N/A</v>
      </c>
      <c r="C89" s="36"/>
      <c r="D89" s="36"/>
      <c r="E89" s="37"/>
      <c r="F89" s="37"/>
      <c r="G89" s="37"/>
      <c r="H89" s="37"/>
      <c r="I89" s="16"/>
      <c r="J89" s="38"/>
      <c r="K89" s="156"/>
      <c r="L89" s="37"/>
      <c r="M89" s="81"/>
      <c r="N89" s="81"/>
      <c r="O89" s="81"/>
      <c r="P89" s="12"/>
      <c r="Q89" s="12"/>
      <c r="R89" s="88"/>
      <c r="S89" s="80"/>
      <c r="T89" s="81"/>
      <c r="U89" s="81"/>
      <c r="V89" s="81"/>
      <c r="W89" s="80"/>
      <c r="X89" s="81"/>
      <c r="Y89" s="81"/>
      <c r="Z89" s="81"/>
      <c r="AA89" s="81"/>
      <c r="AB89" s="82"/>
    </row>
    <row r="90" spans="1:28" s="33" customFormat="1" hidden="1" x14ac:dyDescent="0.25">
      <c r="A90" s="34"/>
      <c r="B90" s="35" t="e">
        <f>VLOOKUP(A90,'Listas deplegables'!$A$2:$B$19,2,0)</f>
        <v>#N/A</v>
      </c>
      <c r="C90" s="36"/>
      <c r="D90" s="36"/>
      <c r="E90" s="37"/>
      <c r="F90" s="37"/>
      <c r="G90" s="37"/>
      <c r="H90" s="37"/>
      <c r="I90" s="16"/>
      <c r="J90" s="38"/>
      <c r="K90" s="156"/>
      <c r="L90" s="37"/>
      <c r="M90" s="81"/>
      <c r="N90" s="81"/>
      <c r="O90" s="81"/>
      <c r="P90" s="12"/>
      <c r="Q90" s="12"/>
      <c r="R90" s="88"/>
      <c r="S90" s="80"/>
      <c r="T90" s="81"/>
      <c r="U90" s="81"/>
      <c r="V90" s="81"/>
      <c r="W90" s="80"/>
      <c r="X90" s="81"/>
      <c r="Y90" s="81"/>
      <c r="Z90" s="81"/>
      <c r="AA90" s="81"/>
      <c r="AB90" s="82"/>
    </row>
    <row r="91" spans="1:28" s="33" customFormat="1" hidden="1" x14ac:dyDescent="0.25">
      <c r="A91" s="34"/>
      <c r="B91" s="35" t="e">
        <f>VLOOKUP(A91,'Listas deplegables'!$A$2:$B$19,2,0)</f>
        <v>#N/A</v>
      </c>
      <c r="C91" s="36"/>
      <c r="D91" s="36"/>
      <c r="E91" s="37"/>
      <c r="F91" s="37"/>
      <c r="G91" s="37"/>
      <c r="H91" s="37"/>
      <c r="I91" s="16"/>
      <c r="J91" s="38"/>
      <c r="K91" s="156"/>
      <c r="L91" s="37"/>
      <c r="M91" s="81"/>
      <c r="N91" s="81"/>
      <c r="O91" s="81"/>
      <c r="P91" s="12"/>
      <c r="Q91" s="12"/>
      <c r="R91" s="88"/>
      <c r="S91" s="80"/>
      <c r="T91" s="81"/>
      <c r="U91" s="81"/>
      <c r="V91" s="81"/>
      <c r="W91" s="80"/>
      <c r="X91" s="81"/>
      <c r="Y91" s="81"/>
      <c r="Z91" s="81"/>
      <c r="AA91" s="81"/>
      <c r="AB91" s="82"/>
    </row>
    <row r="92" spans="1:28" s="33" customFormat="1" hidden="1" x14ac:dyDescent="0.25">
      <c r="A92" s="34"/>
      <c r="B92" s="35" t="e">
        <f>VLOOKUP(A92,'Listas deplegables'!$A$2:$B$19,2,0)</f>
        <v>#N/A</v>
      </c>
      <c r="C92" s="36"/>
      <c r="D92" s="36"/>
      <c r="E92" s="37"/>
      <c r="F92" s="37"/>
      <c r="G92" s="37"/>
      <c r="H92" s="37"/>
      <c r="I92" s="16"/>
      <c r="J92" s="38"/>
      <c r="K92" s="156"/>
      <c r="L92" s="37"/>
      <c r="M92" s="81"/>
      <c r="N92" s="81"/>
      <c r="O92" s="81"/>
      <c r="P92" s="12"/>
      <c r="Q92" s="12"/>
      <c r="R92" s="88"/>
      <c r="S92" s="80"/>
      <c r="T92" s="81"/>
      <c r="U92" s="81"/>
      <c r="V92" s="81"/>
      <c r="W92" s="80"/>
      <c r="X92" s="81"/>
      <c r="Y92" s="81"/>
      <c r="Z92" s="81"/>
      <c r="AA92" s="81"/>
      <c r="AB92" s="82"/>
    </row>
    <row r="93" spans="1:28" s="33" customFormat="1" hidden="1" x14ac:dyDescent="0.25">
      <c r="A93" s="34"/>
      <c r="B93" s="35" t="e">
        <f>VLOOKUP(A93,'Listas deplegables'!$A$2:$B$19,2,0)</f>
        <v>#N/A</v>
      </c>
      <c r="C93" s="36"/>
      <c r="D93" s="36"/>
      <c r="E93" s="37"/>
      <c r="F93" s="37"/>
      <c r="G93" s="37"/>
      <c r="H93" s="37"/>
      <c r="I93" s="16"/>
      <c r="J93" s="38"/>
      <c r="K93" s="156"/>
      <c r="L93" s="37"/>
      <c r="M93" s="81"/>
      <c r="N93" s="81"/>
      <c r="O93" s="81"/>
      <c r="P93" s="12"/>
      <c r="Q93" s="12"/>
      <c r="R93" s="88"/>
      <c r="S93" s="80"/>
      <c r="T93" s="81"/>
      <c r="U93" s="81"/>
      <c r="V93" s="81"/>
      <c r="W93" s="80"/>
      <c r="X93" s="81"/>
      <c r="Y93" s="81"/>
      <c r="Z93" s="81"/>
      <c r="AA93" s="81"/>
      <c r="AB93" s="82"/>
    </row>
    <row r="94" spans="1:28" s="33" customFormat="1" hidden="1" x14ac:dyDescent="0.25">
      <c r="A94" s="34"/>
      <c r="B94" s="35" t="e">
        <f>VLOOKUP(A94,'Listas deplegables'!$A$2:$B$19,2,0)</f>
        <v>#N/A</v>
      </c>
      <c r="C94" s="36"/>
      <c r="D94" s="36"/>
      <c r="E94" s="37"/>
      <c r="F94" s="37"/>
      <c r="G94" s="37"/>
      <c r="H94" s="37"/>
      <c r="I94" s="16"/>
      <c r="J94" s="38"/>
      <c r="K94" s="156"/>
      <c r="L94" s="37"/>
      <c r="M94" s="81"/>
      <c r="N94" s="81"/>
      <c r="O94" s="81"/>
      <c r="P94" s="12"/>
      <c r="Q94" s="12"/>
      <c r="R94" s="88"/>
      <c r="S94" s="80"/>
      <c r="T94" s="81"/>
      <c r="U94" s="81"/>
      <c r="V94" s="81"/>
      <c r="W94" s="80"/>
      <c r="X94" s="81"/>
      <c r="Y94" s="81"/>
      <c r="Z94" s="81"/>
      <c r="AA94" s="81"/>
      <c r="AB94" s="82"/>
    </row>
    <row r="95" spans="1:28" s="33" customFormat="1" hidden="1" x14ac:dyDescent="0.25">
      <c r="A95" s="34"/>
      <c r="B95" s="35" t="e">
        <f>VLOOKUP(A95,'Listas deplegables'!$A$2:$B$19,2,0)</f>
        <v>#N/A</v>
      </c>
      <c r="C95" s="36"/>
      <c r="D95" s="36"/>
      <c r="E95" s="37"/>
      <c r="F95" s="37"/>
      <c r="G95" s="37"/>
      <c r="H95" s="37"/>
      <c r="I95" s="16"/>
      <c r="J95" s="38"/>
      <c r="K95" s="156"/>
      <c r="L95" s="37"/>
      <c r="M95" s="81"/>
      <c r="N95" s="81"/>
      <c r="O95" s="81"/>
      <c r="P95" s="12"/>
      <c r="Q95" s="12"/>
      <c r="R95" s="88"/>
      <c r="S95" s="80"/>
      <c r="T95" s="81"/>
      <c r="U95" s="81"/>
      <c r="V95" s="81"/>
      <c r="W95" s="80"/>
      <c r="X95" s="81"/>
      <c r="Y95" s="81"/>
      <c r="Z95" s="81"/>
      <c r="AA95" s="81"/>
      <c r="AB95" s="82"/>
    </row>
    <row r="96" spans="1:28" s="33" customFormat="1" hidden="1" x14ac:dyDescent="0.25">
      <c r="A96" s="34"/>
      <c r="B96" s="35" t="e">
        <f>VLOOKUP(A96,'Listas deplegables'!$A$2:$B$19,2,0)</f>
        <v>#N/A</v>
      </c>
      <c r="C96" s="36"/>
      <c r="D96" s="36"/>
      <c r="E96" s="37"/>
      <c r="F96" s="37"/>
      <c r="G96" s="37"/>
      <c r="H96" s="37"/>
      <c r="I96" s="16"/>
      <c r="J96" s="38"/>
      <c r="K96" s="156"/>
      <c r="L96" s="37"/>
      <c r="M96" s="81"/>
      <c r="N96" s="81"/>
      <c r="O96" s="81"/>
      <c r="P96" s="12"/>
      <c r="Q96" s="12"/>
      <c r="R96" s="88"/>
      <c r="S96" s="80"/>
      <c r="T96" s="81"/>
      <c r="U96" s="81"/>
      <c r="V96" s="81"/>
      <c r="W96" s="80"/>
      <c r="X96" s="81"/>
      <c r="Y96" s="81"/>
      <c r="Z96" s="81"/>
      <c r="AA96" s="81"/>
      <c r="AB96" s="82"/>
    </row>
    <row r="97" spans="1:28" s="33" customFormat="1" hidden="1" x14ac:dyDescent="0.25">
      <c r="A97" s="34"/>
      <c r="B97" s="35" t="e">
        <f>VLOOKUP(A97,'Listas deplegables'!$A$2:$B$19,2,0)</f>
        <v>#N/A</v>
      </c>
      <c r="C97" s="36"/>
      <c r="D97" s="36"/>
      <c r="E97" s="37"/>
      <c r="F97" s="37"/>
      <c r="G97" s="37"/>
      <c r="H97" s="37"/>
      <c r="I97" s="16"/>
      <c r="J97" s="38"/>
      <c r="K97" s="156"/>
      <c r="L97" s="37"/>
      <c r="M97" s="81"/>
      <c r="N97" s="81"/>
      <c r="O97" s="81"/>
      <c r="P97" s="12"/>
      <c r="Q97" s="12"/>
      <c r="R97" s="88"/>
      <c r="S97" s="80"/>
      <c r="T97" s="81"/>
      <c r="U97" s="81"/>
      <c r="V97" s="81"/>
      <c r="W97" s="80"/>
      <c r="X97" s="81"/>
      <c r="Y97" s="81"/>
      <c r="Z97" s="81"/>
      <c r="AA97" s="81"/>
      <c r="AB97" s="82"/>
    </row>
    <row r="98" spans="1:28" s="33" customFormat="1" hidden="1" x14ac:dyDescent="0.25">
      <c r="A98" s="34"/>
      <c r="B98" s="35" t="e">
        <f>VLOOKUP(A98,'Listas deplegables'!$A$2:$B$19,2,0)</f>
        <v>#N/A</v>
      </c>
      <c r="C98" s="36"/>
      <c r="D98" s="36"/>
      <c r="E98" s="37"/>
      <c r="F98" s="37"/>
      <c r="G98" s="37"/>
      <c r="H98" s="37"/>
      <c r="I98" s="16"/>
      <c r="J98" s="38"/>
      <c r="K98" s="156"/>
      <c r="L98" s="37"/>
      <c r="M98" s="81"/>
      <c r="N98" s="81"/>
      <c r="O98" s="81"/>
      <c r="P98" s="12"/>
      <c r="Q98" s="12"/>
      <c r="R98" s="88"/>
      <c r="S98" s="80"/>
      <c r="T98" s="81"/>
      <c r="U98" s="81"/>
      <c r="V98" s="81"/>
      <c r="W98" s="80"/>
      <c r="X98" s="81"/>
      <c r="Y98" s="81"/>
      <c r="Z98" s="81"/>
      <c r="AA98" s="81"/>
      <c r="AB98" s="82"/>
    </row>
    <row r="99" spans="1:28" s="33" customFormat="1" hidden="1" x14ac:dyDescent="0.25">
      <c r="A99" s="34"/>
      <c r="B99" s="35" t="e">
        <f>VLOOKUP(A99,'Listas deplegables'!$A$2:$B$19,2,0)</f>
        <v>#N/A</v>
      </c>
      <c r="C99" s="36"/>
      <c r="D99" s="36"/>
      <c r="E99" s="37"/>
      <c r="F99" s="37"/>
      <c r="G99" s="37"/>
      <c r="H99" s="37"/>
      <c r="I99" s="16"/>
      <c r="J99" s="38"/>
      <c r="K99" s="156"/>
      <c r="L99" s="37"/>
      <c r="M99" s="81"/>
      <c r="N99" s="81"/>
      <c r="O99" s="81"/>
      <c r="P99" s="12"/>
      <c r="Q99" s="12"/>
      <c r="R99" s="88"/>
      <c r="S99" s="80"/>
      <c r="T99" s="81"/>
      <c r="U99" s="81"/>
      <c r="V99" s="81"/>
      <c r="W99" s="80"/>
      <c r="X99" s="81"/>
      <c r="Y99" s="81"/>
      <c r="Z99" s="81"/>
      <c r="AA99" s="81"/>
      <c r="AB99" s="82"/>
    </row>
    <row r="100" spans="1:28" s="33" customFormat="1" hidden="1" x14ac:dyDescent="0.25">
      <c r="A100" s="34"/>
      <c r="B100" s="35" t="e">
        <f>VLOOKUP(A100,'Listas deplegables'!$A$2:$B$19,2,0)</f>
        <v>#N/A</v>
      </c>
      <c r="C100" s="36"/>
      <c r="D100" s="36"/>
      <c r="E100" s="37"/>
      <c r="F100" s="37"/>
      <c r="G100" s="37"/>
      <c r="H100" s="37"/>
      <c r="I100" s="16"/>
      <c r="J100" s="38"/>
      <c r="K100" s="156"/>
      <c r="L100" s="37"/>
      <c r="M100" s="81"/>
      <c r="N100" s="81"/>
      <c r="O100" s="81"/>
      <c r="P100" s="12"/>
      <c r="Q100" s="12"/>
      <c r="R100" s="88"/>
      <c r="S100" s="80"/>
      <c r="T100" s="81"/>
      <c r="U100" s="81"/>
      <c r="V100" s="81"/>
      <c r="W100" s="80"/>
      <c r="X100" s="81"/>
      <c r="Y100" s="81"/>
      <c r="Z100" s="81"/>
      <c r="AA100" s="81"/>
      <c r="AB100" s="82"/>
    </row>
    <row r="101" spans="1:28" s="33" customFormat="1" ht="13.5" hidden="1" thickBot="1" x14ac:dyDescent="0.3">
      <c r="A101" s="41"/>
      <c r="B101" s="42" t="e">
        <f>VLOOKUP(A101,'Listas deplegables'!$A$2:$B$19,2,0)</f>
        <v>#N/A</v>
      </c>
      <c r="C101" s="43"/>
      <c r="D101" s="43"/>
      <c r="E101" s="44"/>
      <c r="F101" s="44"/>
      <c r="G101" s="44"/>
      <c r="H101" s="44"/>
      <c r="I101" s="17"/>
      <c r="J101" s="45"/>
      <c r="K101" s="159"/>
      <c r="L101" s="44"/>
      <c r="M101" s="83"/>
      <c r="N101" s="83"/>
      <c r="O101" s="83"/>
      <c r="P101" s="13"/>
      <c r="Q101" s="13"/>
      <c r="R101" s="84"/>
      <c r="S101" s="85"/>
      <c r="T101" s="83"/>
      <c r="U101" s="83"/>
      <c r="V101" s="86"/>
      <c r="W101" s="85"/>
      <c r="X101" s="83"/>
      <c r="Y101" s="83"/>
      <c r="Z101" s="83"/>
      <c r="AA101" s="83"/>
      <c r="AB101" s="86"/>
    </row>
    <row r="102" spans="1:28" s="10" customFormat="1" hidden="1" x14ac:dyDescent="0.2">
      <c r="A102" s="10" t="s">
        <v>70</v>
      </c>
      <c r="B102" s="19" t="s">
        <v>70</v>
      </c>
      <c r="C102" s="10" t="s">
        <v>70</v>
      </c>
      <c r="E102" s="10" t="s">
        <v>70</v>
      </c>
      <c r="G102" s="10" t="s">
        <v>70</v>
      </c>
      <c r="H102" s="10" t="s">
        <v>70</v>
      </c>
      <c r="I102" s="10" t="s">
        <v>70</v>
      </c>
      <c r="J102" s="10" t="s">
        <v>70</v>
      </c>
      <c r="K102" s="160" t="s">
        <v>70</v>
      </c>
      <c r="L102" s="10" t="s">
        <v>70</v>
      </c>
      <c r="M102" s="19" t="s">
        <v>70</v>
      </c>
      <c r="N102" s="19" t="s">
        <v>70</v>
      </c>
      <c r="O102" s="19" t="s">
        <v>70</v>
      </c>
      <c r="P102" s="19" t="s">
        <v>70</v>
      </c>
      <c r="Q102" s="19" t="s">
        <v>70</v>
      </c>
      <c r="R102" s="19" t="s">
        <v>70</v>
      </c>
      <c r="S102" s="19" t="s">
        <v>70</v>
      </c>
      <c r="T102" s="19" t="s">
        <v>70</v>
      </c>
      <c r="U102" s="19" t="s">
        <v>70</v>
      </c>
      <c r="V102" s="19" t="s">
        <v>70</v>
      </c>
      <c r="W102" s="19" t="s">
        <v>70</v>
      </c>
      <c r="X102" s="19" t="s">
        <v>70</v>
      </c>
      <c r="Y102" s="19" t="s">
        <v>70</v>
      </c>
      <c r="Z102" s="19" t="s">
        <v>70</v>
      </c>
      <c r="AA102" s="19" t="s">
        <v>70</v>
      </c>
      <c r="AB102" s="19" t="s">
        <v>70</v>
      </c>
    </row>
  </sheetData>
  <sheetProtection algorithmName="SHA-512" hashValue="/vKLu4rX49XnOLCy3OW4S0zRQXua1pxBQWsrDVUsSIVUpdDYnAIN37hGXkZBW+AEx3iR+SNkrNbIpMZJU249rQ==" saltValue="x4z+MM9bKtUSdBReMA9xqg==" spinCount="100000" sheet="1" objects="1" scenarios="1"/>
  <autoFilter xmlns:x14="http://schemas.microsoft.com/office/spreadsheetml/2009/9/main" ref="A9:AB102" xr:uid="{4DA643D2-EC6F-4CF6-A94B-95E77FFC3A52}">
    <filterColumn colId="2">
      <filters>
        <mc:AlternateContent xmlns:mc="http://schemas.openxmlformats.org/markup-compatibility/2006">
          <mc:Choice Requires="x14">
            <x14:filter val="_x000a_Posibilidad de afectación económica por falta de un diagnóstico técnico para identificar la vulnerabilidad y estado de los bienes inmuebles, debido a la falta de seguimiento del Plan Anual de muebles e inmuebles y  del parque automotor, que incluyan las eventualidades ."/>
            <x14:filter val="_x000a_Posibilidad de afectación económica por la perdida de bienes consumibles y devolutivos debido a la falta de seguimiento oportuno y al control de los inventarios."/>
            <x14:filter val="Posibilidad de afectación  económica y reputacional por _x000a_ausencias de lineamientos para contigencias asociadas al Servicio de Vigilancia y Seguridad, fallas en la comunicaciòn entre el GIT Administrativa y los servicios tercerizados, debido  a la falta de controles operativos para atender posible afectación en la prestación del servicio de Vigilancia y Seguridad."/>
            <x14:filter val="Posibilidad de afectación econímica por multas, sanciones o investigaciones disciplinarias, fiscales y penales debido a la  liquidación incorrecta de contratos  o no liquidación de los mismos  en los plazos acordados en el contrato o los establecidos por la Ley"/>
            <x14:filter val="Posibilidad de afectación económica por caducidad del medio de control de controversias contractuales, debido a debilidades en el ejercicio de la supervisión sobre los convenios interadministrativos suscritos por el Ministerio del Deporte y los entes territoriales"/>
            <x14:filter val="Posibilidad de afectación económica por multas o sanciones de los entes de control debido a la celebración de Contratos sin que se cumplan con todos los requisitos legales"/>
            <x14:filter val="Posibilidad de afectación económica y reputacional  por la entrega y recepción inoportuna de la información de los programas y servicios de altos logros que impiden tomar decisiones oportunas, debido a la planeación desarticulada con las necesidades de los grupos de valor y la ausencia de acciones estandarizadas para determinar la viabilidad de la atención de imprevistos."/>
            <x14:filter val="Posibilidad de Afectación Económica y Reputacional por falta de procedimientos , errores de digitación y falta de capacitación, temas relacionados con el personal, debido a  inconsistencias en el registro de la gestión presupuestal en el aplicativo SIIF Nación, frente a requerimientos  y soportes asociados a los trámites de expedición del Certificado de Disponibilidad Presupuestal, Registros Presupuestales  y sus operaciones derivadas de adiciones y/o liberaciones, acordes a un compromiso en concordancia al rubro, objeto, valor, renglón etc, que no sean conformes con los lineamientos de la Entidad y/o la legislación vigente."/>
            <x14:filter val="Posibilidad de Afectación Económica y Reputacional por falta de procedimientos, errores de grabación, autorización, debido a incurrir en inconsistencias en el desarrollo de las actividades asociadas a la Elaboración de Estados Financieros y  Reporte de Hechos Económicos que no sean conformes con los lineamientos del proceso de Gestión Financiera y la legislación vigente."/>
            <x14:filter val="Posibilidad de afectación económica y reputacional por la desarticulación de los planes, programas y proyectos, debido a subestimación de las necesidades de los grupos de valor y las metas de Plan Nacional de Desarrollo."/>
            <x14:filter val="Posibilidad de afectación económica y reputacional por las demoras en el inicio de la ejecución de los programas a desarrollar en los convenios interdministrativos o contratos debido a la entrega incompleta y/o inoportuna de la documentación precontractactual en el marco de los convenios y/o contratos"/>
            <x14:filter val="Posibilidad de afectación económica y reputacional por multas o sanciones de los entes de control debido al incumplimiento de las formalidades legales para la selección objetiva del contratista"/>
            <x14:filter val="Posibilidad de afectación reputacional  por falencias en la organización documental de acuerdo a las series y subseries, resistencia al cambio por parte de los funcionarios y contrastistas y Socialización de los  lineamientos documentados que permitan articular la gestión documental.  debido a la  Inadecuada aplicación de los instrumentos archivísticos"/>
            <x14:filter val="Posibilidad de afectación reputacional de la entidad, por falta de implementación de buenas prácticas establecidas por el GIT TICs, obsolescencia, depreciación y daño irreparable de los servidores y equipos tecnológicos del Centro de Cómputo, indisponibilidad de los servicios tecnológicos, incumplimiento de los acuerdos de nivel de servicio en los casos atendidos por Soporte TICs y sistemas de información y equipos tecnológicos desarticulados con las necesidades y/o arquitectura de TI del Ministerio, debido a falta de aprobación de gastos e inversiones en tecnología necesarias para el funcionamiento del Ministerio, falta de una planta de emergencia para respaldo eléctrico de contingencia, planta de personal insuficiente en el GIT TIC's, recorte del rubro presupuestal asignado para el GIT TIC's y escasa gobernabilidad e influencia de la oficina de TI dentro de la estructura de la entidad."/>
            <x14:filter val="Posibilidad de afectación reputacional por   Falta de personal de planta en los procedimientos de inspección y vigilancia, falta de sistemas de información; ausencia de tecnologia. debido a Falta de personal capacitado, herramientas adecuedas o protocolos de supervision establecidos."/>
            <x14:filter val="Posibilidad de afectación Reputacional por  fallas en la articulación entra e intersectorial, que generen discontinuidad en los procesos de política pública, específicamente en su implementación , seguimiento y evaluación."/>
            <x14:filter val="Posibilidad de afectación reputacional por debilidades en el seguimiento al registro de las actuaciones procesales en el sistema e-KOGUI por parte de los abogados que asumen la defensa judicial, debido a la desactualizacion de la informacion reportada de los procesos judiciales en el sistema e-KOGUI."/>
            <x14:filter val="Posibilidad de afectación reputacional por desconocimiento del ejercicio de participacion ciudadana, tanto a nivel interno como externo del Ministerio debido a falta de espacios de aprendizaje en participación ciudadana dirigidos a la ciudadanía."/>
            <x14:filter val="Posibilidad de afectación Reputacional por fallas en articulación sectorial y al interior de la entidad que genere incumplimiento  a la normatividad, por la no aplicación de modelos de políticas públicas."/>
            <x14:filter val="Posibilidad de afectación reputacional por Fallas en la implementación de los procedimientos y lineamientos en el proceso de GTH, debido a fallas en la seguimiento  de verificación de las Evaluaciones del Desempeño Laboral"/>
            <x14:filter val="Posibilidad de afectación Reputacional por falta de claridad en los objetivos para la implementación de la Política de Gestión del Conocimiento y la innovación, limitación de recursos humano en el GIT Gestión del Conocimiento, debido a fallas en la planeación estratégica para la ejecución de actividades enfocadas en el desarrollo de los cuatro ejes de Gestión del conocimiento y la innovación."/>
            <x14:filter val="Posibilidad de afectación reputacional por falta de cultura organizacional a nivel institucional y por la inoportunidad en la respuesta a las PQRSD, debido a la falta de posicionamiento del proceso, de cara a los grupos de valor con los que se relaciona la entidad"/>
            <x14:filter val="Posibilidad de afectación reputacional por falta de seguimiento de los planes, programas y proyectos formulados, debido a la entrega inoportuna de la información por parte de las dependencias"/>
            <x14:filter val="Posibilidad de afectación reputacional por incumplimiento en la ejecución de los  planes y programas del proceso de Gestión del talento Humano por insuficiencia en el presupuesto asignado debido a la debil Planeación Estratégico de Talento Humano."/>
            <x14:filter val="Posibilidad de afectación reputacional por insuficiencia de recursos técnicos, presupuestales o de talento humano, por falta de seguimiento al cumplimiento del PAAI o por falta de entrega de información de por parte de los procesos, debido a la_x000a_deficiente ejecución del Plan Anual de Auditoría Interna  -PAAI."/>
            <x14:filter val="Posibilidad de afectación Reputacional por la falta de apropiación del MIPG, debido a desarticulación entre las políticas y las acciones definidas en los planes institucionales, que incidan en la medición del índice de desempeño"/>
            <x14:filter val="Posibilidad de afectación reputacional por la inobservancia de la normatividad ambiental vigente, aplicable a nivel Administrativo, debido a la falta de procedimientos que soporten la documentación del proceso de Gestión Ambiental."/>
            <x14:filter val="Posibilidad de afectación reputacional, por incumplir los tiempos planificados para la revision y seguimiento de los proyectos viabilizados, debido, a la entrega inoportuna de la información o reporte equivocado de los avances  de cada una de las regiones  afectando la etapa de seguimiento"/>
            <x14:filter val="Posibilidad de afectación reputacional, por represamiento de las noticias disciplinarias, pendientes por reparto, para iniciar impulso procesal debido a fallas en el monitoreo de las quejas y/o denuncias disciplinarias, allegadas por los canales atención del Ministerio Del Deporte"/>
            <x14:filter val="Posibilidad de la afectación reputacional por inoportunidad en la difusión de las notas de prensa debido a inconsistencias evidenciadas en la notas de prensa._x000a__x000a_"/>
          </mc:Choice>
          <mc:Fallback>
            <filter val="_x000a_Posibilidad de afectación económica por la perdida de bienes consumibles y devolutivos debido a la falta de seguimiento oportuno y al control de los inventarios."/>
            <filter val="Posibilidad de afectación económica por multas o sanciones de los entes de control debido a la celebración de Contratos sin que se cumplan con todos los requisitos legales"/>
            <filter val="Posibilidad de afectación económica y reputacional por la desarticulación de los planes, programas y proyectos, debido a subestimación de las necesidades de los grupos de valor y las metas de Plan Nacional de Desarrollo."/>
            <filter val="Posibilidad de afectación económica y reputacional por multas o sanciones de los entes de control debido al incumplimiento de las formalidades legales para la selección objetiva del contratista"/>
            <filter val="Posibilidad de afectación Reputacional por  fallas en la articulación entra e intersectorial, que generen discontinuidad en los procesos de política pública, específicamente en su implementación , seguimiento y evaluación."/>
            <filter val="Posibilidad de afectación reputacional por desconocimiento del ejercicio de participacion ciudadana, tanto a nivel interno como externo del Ministerio debido a falta de espacios de aprendizaje en participación ciudadana dirigidos a la ciudadanía."/>
            <filter val="Posibilidad de afectación Reputacional por fallas en articulación sectorial y al interior de la entidad que genere incumplimiento  a la normatividad, por la no aplicación de modelos de políticas públicas."/>
            <filter val="Posibilidad de afectación reputacional por Fallas en la implementación de los procedimientos y lineamientos en el proceso de GTH, debido a fallas en la seguimiento  de verificación de las Evaluaciones del Desempeño Laboral"/>
            <filter val="Posibilidad de afectación reputacional por falta de seguimiento de los planes, programas y proyectos formulados, debido a la entrega inoportuna de la información por parte de las dependencias"/>
            <filter val="Posibilidad de afectación reputacional por incumplimiento en la ejecución de los  planes y programas del proceso de Gestión del talento Humano por insuficiencia en el presupuesto asignado debido a la debil Planeación Estratégico de Talento Humano."/>
            <filter val="Posibilidad de afectación Reputacional por la falta de apropiación del MIPG, debido a desarticulación entre las políticas y las acciones definidas en los planes institucionales, que incidan en la medición del índice de desempeño"/>
            <filter val="Posibilidad de afectación reputacional por la inobservancia de la normatividad ambiental vigente, aplicable a nivel Administrativo, debido a la falta de procedimientos que soporten la documentación del proceso de Gestión Ambiental."/>
            <filter val="Posibilidad de la afectación reputacional por inoportunidad en la difusión de las notas de prensa debido a inconsistencias evidenciadas en la notas de prensa._x000a__x000a_"/>
          </mc:Fallback>
        </mc:AlternateContent>
      </filters>
    </filterColumn>
  </autoFilter>
  <mergeCells count="26">
    <mergeCell ref="AB35:AB36"/>
    <mergeCell ref="AB37:AB39"/>
    <mergeCell ref="AB40:AB41"/>
    <mergeCell ref="AB13:AB15"/>
    <mergeCell ref="AB18:AB22"/>
    <mergeCell ref="AB23:AB25"/>
    <mergeCell ref="AB26:AB27"/>
    <mergeCell ref="AB33:AB34"/>
    <mergeCell ref="AB28:AB29"/>
    <mergeCell ref="AB30:AB31"/>
    <mergeCell ref="A8:I8"/>
    <mergeCell ref="J8:R8"/>
    <mergeCell ref="S8:V8"/>
    <mergeCell ref="W8:AB8"/>
    <mergeCell ref="AB11:AB12"/>
    <mergeCell ref="L4:M5"/>
    <mergeCell ref="A1:AB1"/>
    <mergeCell ref="A6:AB6"/>
    <mergeCell ref="K4:K5"/>
    <mergeCell ref="K2:M3"/>
    <mergeCell ref="AB59:AB60"/>
    <mergeCell ref="AB61:AB62"/>
    <mergeCell ref="AB63:AB64"/>
    <mergeCell ref="AB47:AB48"/>
    <mergeCell ref="AB49:AB54"/>
    <mergeCell ref="AB55:AB56"/>
  </mergeCell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18">
        <x14:dataValidation type="list" allowBlank="1" showInputMessage="1" showErrorMessage="1" xr:uid="{5464BB3B-FFD0-4399-B341-930A1CCBBE3D}">
          <x14:formula1>
            <xm:f>'Listas deplegables'!$A$2:$A$19</xm:f>
          </x14:formula1>
          <xm:sqref>A103:A138 A10:A101</xm:sqref>
        </x14:dataValidation>
        <x14:dataValidation type="list" allowBlank="1" showInputMessage="1" showErrorMessage="1" xr:uid="{81AC6984-D366-48D7-8CC5-8894B02D6859}">
          <x14:formula1>
            <xm:f>'Listas deplegables'!$K$2:$K$3</xm:f>
          </x14:formula1>
          <xm:sqref>K4 D33:D37 D40 D42:D47 D49 D55:D59 D61 D63 D65:D66</xm:sqref>
        </x14:dataValidation>
        <x14:dataValidation type="list" allowBlank="1" showInputMessage="1" showErrorMessage="1" xr:uid="{499BBA7C-9128-4B26-8FAF-F55F3E105986}">
          <x14:formula1>
            <xm:f>'Listas deplegables'!$L$2:$L$4</xm:f>
          </x14:formula1>
          <xm:sqref>L4</xm:sqref>
        </x14:dataValidation>
        <x14:dataValidation type="list" allowBlank="1" showInputMessage="1" showErrorMessage="1" xr:uid="{E019166F-5BBF-4531-AECE-BB869AA4B103}">
          <x14:formula1>
            <xm:f>'Listas deplegables'!$E$2:$E$4</xm:f>
          </x14:formula1>
          <xm:sqref>R32:R35 R10:R30 R39:R101 J10:J101 M10:N101 O10:O65 O67:O101</xm:sqref>
        </x14:dataValidation>
        <x14:dataValidation type="list" allowBlank="1" showInputMessage="1" showErrorMessage="1" xr:uid="{75821A34-46AA-4DB0-9B73-642643FFEE87}">
          <x14:formula1>
            <xm:f>'Listas deplegables'!$H$2:$H$4</xm:f>
          </x14:formula1>
          <xm:sqref>U101:V101 S10:S101</xm:sqref>
        </x14:dataValidation>
        <x14:dataValidation type="list" allowBlank="1" showInputMessage="1" showErrorMessage="1" xr:uid="{CE9E84E5-9FC1-4879-BC55-ED391EBF7596}">
          <x14:formula1>
            <xm:f>'Listas deplegables'!$J$2:$J$3</xm:f>
          </x14:formula1>
          <xm:sqref>D26 D28 D30 D32</xm:sqref>
        </x14:dataValidation>
        <x14:dataValidation type="list" allowBlank="1" showInputMessage="1" showErrorMessage="1" xr:uid="{E29FA11B-9A8C-4F78-980A-A27C61AC8CC7}">
          <x14:formula1>
            <xm:f>'Listas deplegables'!$E$2:$E$6</xm:f>
          </x14:formula1>
          <xm:sqref>R36:R38 O66</xm:sqref>
        </x14:dataValidation>
        <x14:dataValidation type="list" allowBlank="1" showInputMessage="1" showErrorMessage="1" xr:uid="{FD7A97C1-A23A-4484-ABC4-1208B5553D7F}">
          <x14:formula1>
            <xm:f>'Listas deplegables'!$E$2:$E$5</xm:f>
          </x14:formula1>
          <xm:sqref>R31</xm:sqref>
        </x14:dataValidation>
        <x14:dataValidation type="list" allowBlank="1" showInputMessage="1" showErrorMessage="1" xr:uid="{98584A38-7C65-4959-88FC-A3A29340E67C}">
          <x14:formula1>
            <xm:f>'Listas deplegables'!$E$2:$E$3</xm:f>
          </x14:formula1>
          <xm:sqref>D10:D24</xm:sqref>
        </x14:dataValidation>
        <x14:dataValidation type="list" allowBlank="1" showInputMessage="1" showErrorMessage="1" xr:uid="{00665E3C-606F-4224-B3D0-AB804D1AA88B}">
          <x14:formula1>
            <xm:f>'Listas deplegables'!$G$2:$G$5</xm:f>
          </x14:formula1>
          <xm:sqref>I10:I22 I25:I101 Q10:Q101</xm:sqref>
        </x14:dataValidation>
        <x14:dataValidation type="list" allowBlank="1" showInputMessage="1" showErrorMessage="1" xr:uid="{096D3AC4-7F8A-450B-9BBE-3AE84BE8F650}">
          <x14:formula1>
            <xm:f>'Listas deplegables'!$K$2:$K$5</xm:f>
          </x14:formula1>
          <xm:sqref>AA1:AA16 AA18:AA54 AA58:AA1048576</xm:sqref>
        </x14:dataValidation>
        <x14:dataValidation type="list" allowBlank="1" showInputMessage="1" showErrorMessage="1" xr:uid="{12014C88-6ADA-49E5-A434-C4D65BCBC3D8}">
          <x14:formula1>
            <xm:f>'Listas deplegables'!$K$2:$K$4</xm:f>
          </x14:formula1>
          <xm:sqref>AA17 AA55:AA57</xm:sqref>
        </x14:dataValidation>
        <x14:dataValidation type="list" allowBlank="1" showInputMessage="1" showErrorMessage="1" xr:uid="{228ABEBD-103F-434B-ABF0-25516893AF6D}">
          <x14:formula1>
            <xm:f>'Listas deplegables'!$H$2:$H$5</xm:f>
          </x14:formula1>
          <xm:sqref>U10:V100</xm:sqref>
        </x14:dataValidation>
        <x14:dataValidation type="list" allowBlank="1" showInputMessage="1" showErrorMessage="1" xr:uid="{8803F9CA-8A20-4473-87EF-A96F973630D5}">
          <x14:formula1>
            <xm:f>'Listas deplegables'!$F$2:$F$5</xm:f>
          </x14:formula1>
          <xm:sqref>L10:L101</xm:sqref>
        </x14:dataValidation>
        <x14:dataValidation type="list" allowBlank="1" showInputMessage="1" showErrorMessage="1" xr:uid="{C8B83021-09BD-4BAF-BEBE-F6A9167473D3}">
          <x14:formula1>
            <xm:f>'Listas deplegables'!$I$2:$I$5</xm:f>
          </x14:formula1>
          <xm:sqref>P10:P101</xm:sqref>
        </x14:dataValidation>
        <x14:dataValidation type="list" allowBlank="1" showInputMessage="1" showErrorMessage="1" xr:uid="{5492B70C-4DB9-4697-82C1-C3A2E3A856BD}">
          <x14:formula1>
            <xm:f>'Listas deplegables'!$J$2:$J$4</xm:f>
          </x14:formula1>
          <xm:sqref>W10:W101</xm:sqref>
        </x14:dataValidation>
        <x14:dataValidation type="list" allowBlank="1" showInputMessage="1" showErrorMessage="1" xr:uid="{8445AE53-B66B-4DAE-A765-0961D8B5FFC9}">
          <x14:formula1>
            <xm:f>'Listas deplegables'!$J$2:$J$5</xm:f>
          </x14:formula1>
          <xm:sqref>X10:Z101</xm:sqref>
        </x14:dataValidation>
        <x14:dataValidation type="list" allowBlank="1" showInputMessage="1" showErrorMessage="1" xr:uid="{F11359A4-1AE1-4C96-8278-161FA765158D}">
          <x14:formula1>
            <xm:f>'Listas deplegables'!$D$2:$D$5</xm:f>
          </x14:formula1>
          <xm:sqref>H10:H101</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29E87-1A0D-4927-8ABB-7B4F9E4C9F91}">
  <sheetPr filterMode="1"/>
  <dimension ref="A1:AB98"/>
  <sheetViews>
    <sheetView showGridLines="0" topLeftCell="B1" zoomScale="80" zoomScaleNormal="80" zoomScaleSheetLayoutView="50" workbookViewId="0">
      <selection activeCell="C12" sqref="C12"/>
    </sheetView>
  </sheetViews>
  <sheetFormatPr baseColWidth="10" defaultColWidth="11.42578125" defaultRowHeight="12.75" x14ac:dyDescent="0.2"/>
  <cols>
    <col min="1" max="1" width="28.28515625" style="4" bestFit="1" customWidth="1"/>
    <col min="2" max="2" width="7" style="20" customWidth="1"/>
    <col min="3" max="3" width="55.7109375" style="4" customWidth="1"/>
    <col min="4" max="4" width="18.42578125" style="4" customWidth="1"/>
    <col min="5" max="5" width="13.5703125" style="4" customWidth="1"/>
    <col min="6" max="6" width="17.7109375" style="4" customWidth="1"/>
    <col min="7" max="7" width="17.28515625" style="4" customWidth="1"/>
    <col min="8" max="8" width="13.5703125" style="4" customWidth="1"/>
    <col min="9" max="9" width="11.42578125" style="4"/>
    <col min="10" max="10" width="21.28515625" style="4" customWidth="1"/>
    <col min="11" max="11" width="65.85546875" style="4" customWidth="1"/>
    <col min="12" max="12" width="11.42578125" style="4" customWidth="1"/>
    <col min="13" max="13" width="15.5703125" style="4" customWidth="1"/>
    <col min="14" max="14" width="23.7109375" style="4" customWidth="1"/>
    <col min="15" max="16" width="22.85546875" style="4" customWidth="1"/>
    <col min="17" max="18" width="21.5703125" style="4" customWidth="1"/>
    <col min="19" max="19" width="19.85546875" style="4" customWidth="1"/>
    <col min="20" max="20" width="40.85546875" style="4" customWidth="1"/>
    <col min="21" max="21" width="25.28515625" style="4" customWidth="1"/>
    <col min="22" max="22" width="26.140625" style="4" customWidth="1"/>
    <col min="23" max="23" width="20.28515625" style="4" customWidth="1"/>
    <col min="24" max="24" width="22.42578125" style="4" customWidth="1"/>
    <col min="25" max="25" width="22.5703125" style="4" customWidth="1"/>
    <col min="26" max="26" width="20" style="4" customWidth="1"/>
    <col min="27" max="27" width="13.42578125" style="4" bestFit="1" customWidth="1"/>
    <col min="28" max="28" width="73.7109375" style="4" customWidth="1"/>
    <col min="29" max="16384" width="11.42578125" style="4"/>
  </cols>
  <sheetData>
    <row r="1" spans="1:28" ht="17.100000000000001" customHeight="1" thickBot="1" x14ac:dyDescent="0.25">
      <c r="A1" s="301" t="s">
        <v>143</v>
      </c>
      <c r="B1" s="301"/>
      <c r="C1" s="301"/>
      <c r="D1" s="301"/>
      <c r="E1" s="301"/>
      <c r="F1" s="301"/>
      <c r="G1" s="301"/>
      <c r="H1" s="301"/>
      <c r="I1" s="301"/>
      <c r="J1" s="301"/>
      <c r="K1" s="301"/>
      <c r="L1" s="301"/>
      <c r="M1" s="301"/>
      <c r="N1" s="301"/>
      <c r="O1" s="301"/>
      <c r="P1" s="301"/>
      <c r="Q1" s="301"/>
      <c r="R1" s="301"/>
      <c r="S1" s="301"/>
      <c r="T1" s="301"/>
      <c r="U1" s="301"/>
      <c r="V1" s="301"/>
      <c r="W1" s="301"/>
      <c r="X1" s="301"/>
      <c r="Y1" s="301"/>
      <c r="Z1" s="301"/>
      <c r="AA1" s="301"/>
      <c r="AB1" s="301"/>
    </row>
    <row r="2" spans="1:28" ht="17.100000000000001" customHeight="1" x14ac:dyDescent="0.2">
      <c r="A2" s="5"/>
      <c r="B2" s="6" t="s">
        <v>0</v>
      </c>
      <c r="C2" s="6"/>
      <c r="D2" s="6"/>
      <c r="E2" s="5"/>
      <c r="F2" s="5"/>
      <c r="G2" s="5"/>
      <c r="I2" s="305" t="s">
        <v>144</v>
      </c>
      <c r="J2" s="306"/>
      <c r="K2" s="307"/>
      <c r="O2" s="1"/>
      <c r="P2" s="1"/>
      <c r="Q2" s="1"/>
      <c r="R2" s="1"/>
      <c r="S2" s="1"/>
      <c r="T2" s="1"/>
      <c r="U2" s="1"/>
      <c r="V2" s="1"/>
      <c r="W2" s="1"/>
      <c r="X2" s="1"/>
      <c r="Y2" s="1"/>
      <c r="Z2" s="1"/>
      <c r="AA2" s="1"/>
      <c r="AB2" s="3"/>
    </row>
    <row r="3" spans="1:28" ht="17.100000000000001" customHeight="1" thickBot="1" x14ac:dyDescent="0.25">
      <c r="A3" s="5"/>
      <c r="B3" s="6" t="s">
        <v>1</v>
      </c>
      <c r="C3" s="6"/>
      <c r="D3" s="6"/>
      <c r="E3" s="5"/>
      <c r="F3" s="5"/>
      <c r="G3" s="5"/>
      <c r="I3" s="308"/>
      <c r="J3" s="309"/>
      <c r="K3" s="310"/>
      <c r="O3" s="1"/>
      <c r="P3" s="1"/>
      <c r="Q3" s="1"/>
      <c r="R3" s="1"/>
      <c r="S3" s="1"/>
      <c r="T3" s="1"/>
      <c r="U3" s="1"/>
      <c r="V3" s="1"/>
      <c r="W3" s="1"/>
      <c r="X3" s="1"/>
      <c r="Y3" s="1"/>
      <c r="Z3" s="1"/>
      <c r="AA3" s="1"/>
      <c r="AB3" s="3"/>
    </row>
    <row r="4" spans="1:28" ht="17.100000000000001" customHeight="1" x14ac:dyDescent="0.2">
      <c r="A4" s="5"/>
      <c r="B4" s="6" t="s">
        <v>2</v>
      </c>
      <c r="C4" s="6"/>
      <c r="D4" s="6"/>
      <c r="E4" s="5"/>
      <c r="F4" s="5"/>
      <c r="G4" s="5"/>
      <c r="I4" s="303" t="s">
        <v>3</v>
      </c>
      <c r="J4" s="297" t="s">
        <v>4</v>
      </c>
      <c r="K4" s="298"/>
      <c r="N4" s="1"/>
      <c r="O4" s="1"/>
      <c r="P4" s="1"/>
      <c r="Q4" s="1"/>
      <c r="R4" s="1"/>
      <c r="S4" s="1"/>
      <c r="T4" s="1"/>
      <c r="U4" s="1"/>
      <c r="V4" s="1"/>
      <c r="W4" s="1"/>
      <c r="X4" s="1"/>
      <c r="Y4" s="1"/>
      <c r="Z4" s="1"/>
      <c r="AA4" s="1"/>
      <c r="AB4" s="3"/>
    </row>
    <row r="5" spans="1:28" ht="17.100000000000001" customHeight="1" thickBot="1" x14ac:dyDescent="0.25">
      <c r="A5" s="7"/>
      <c r="B5" s="8"/>
      <c r="C5" s="2"/>
      <c r="D5" s="2"/>
      <c r="E5" s="7"/>
      <c r="F5" s="7"/>
      <c r="G5" s="1"/>
      <c r="I5" s="304"/>
      <c r="J5" s="299"/>
      <c r="K5" s="300"/>
      <c r="L5" s="1"/>
      <c r="M5" s="2"/>
      <c r="N5" s="1"/>
      <c r="O5" s="1"/>
      <c r="P5" s="1"/>
      <c r="Q5" s="1"/>
      <c r="R5" s="1"/>
      <c r="S5" s="1"/>
      <c r="T5" s="1"/>
      <c r="U5" s="1"/>
      <c r="V5" s="1"/>
      <c r="W5" s="1"/>
      <c r="X5" s="1"/>
      <c r="Y5" s="1"/>
      <c r="Z5" s="1"/>
      <c r="AA5" s="1"/>
      <c r="AB5" s="3"/>
    </row>
    <row r="6" spans="1:28" ht="17.100000000000001" customHeight="1" x14ac:dyDescent="0.2">
      <c r="A6" s="302" t="s">
        <v>71</v>
      </c>
      <c r="B6" s="302"/>
      <c r="C6" s="302"/>
      <c r="D6" s="302"/>
      <c r="E6" s="302"/>
      <c r="F6" s="302"/>
      <c r="G6" s="302"/>
      <c r="H6" s="302"/>
      <c r="I6" s="302"/>
      <c r="J6" s="302"/>
      <c r="K6" s="302"/>
      <c r="L6" s="302"/>
      <c r="M6" s="302"/>
      <c r="N6" s="302"/>
      <c r="O6" s="302"/>
      <c r="P6" s="302"/>
      <c r="Q6" s="302"/>
      <c r="R6" s="302"/>
      <c r="S6" s="302"/>
      <c r="T6" s="302"/>
      <c r="U6" s="302"/>
      <c r="V6" s="302"/>
      <c r="W6" s="302"/>
      <c r="X6" s="302"/>
      <c r="Y6" s="302"/>
      <c r="Z6" s="302"/>
      <c r="AA6" s="302"/>
      <c r="AB6" s="302"/>
    </row>
    <row r="7" spans="1:28" s="1" customFormat="1" ht="17.100000000000001" customHeight="1" thickBot="1" x14ac:dyDescent="0.2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row>
    <row r="8" spans="1:28" ht="15.75" customHeight="1" thickBot="1" x14ac:dyDescent="0.25">
      <c r="A8" s="311" t="s">
        <v>6</v>
      </c>
      <c r="B8" s="312"/>
      <c r="C8" s="312"/>
      <c r="D8" s="312"/>
      <c r="E8" s="312"/>
      <c r="F8" s="312"/>
      <c r="G8" s="312"/>
      <c r="H8" s="312"/>
      <c r="I8" s="313"/>
      <c r="J8" s="314" t="s">
        <v>7</v>
      </c>
      <c r="K8" s="315"/>
      <c r="L8" s="315"/>
      <c r="M8" s="315"/>
      <c r="N8" s="315"/>
      <c r="O8" s="315"/>
      <c r="P8" s="315"/>
      <c r="Q8" s="315"/>
      <c r="R8" s="315"/>
      <c r="S8" s="316" t="s">
        <v>8</v>
      </c>
      <c r="T8" s="317"/>
      <c r="U8" s="317"/>
      <c r="V8" s="318"/>
      <c r="W8" s="314" t="s">
        <v>9</v>
      </c>
      <c r="X8" s="315"/>
      <c r="Y8" s="315"/>
      <c r="Z8" s="315"/>
      <c r="AA8" s="315"/>
      <c r="AB8" s="333"/>
    </row>
    <row r="9" spans="1:28" ht="52.5" customHeight="1" thickBot="1" x14ac:dyDescent="0.25">
      <c r="A9" s="100" t="s">
        <v>10</v>
      </c>
      <c r="B9" s="100" t="s">
        <v>11</v>
      </c>
      <c r="C9" s="100" t="s">
        <v>12</v>
      </c>
      <c r="D9" s="100" t="s">
        <v>150</v>
      </c>
      <c r="E9" s="100" t="s">
        <v>239</v>
      </c>
      <c r="F9" s="100" t="s">
        <v>14</v>
      </c>
      <c r="G9" s="100" t="s">
        <v>15</v>
      </c>
      <c r="H9" s="100" t="s">
        <v>16</v>
      </c>
      <c r="I9" s="100" t="s">
        <v>17</v>
      </c>
      <c r="J9" s="105" t="s">
        <v>18</v>
      </c>
      <c r="K9" s="101" t="s">
        <v>19</v>
      </c>
      <c r="L9" s="101" t="s">
        <v>20</v>
      </c>
      <c r="M9" s="102" t="s">
        <v>72</v>
      </c>
      <c r="N9" s="101" t="s">
        <v>22</v>
      </c>
      <c r="O9" s="102" t="s">
        <v>23</v>
      </c>
      <c r="P9" s="101" t="s">
        <v>24</v>
      </c>
      <c r="Q9" s="102" t="s">
        <v>25</v>
      </c>
      <c r="R9" s="102" t="s">
        <v>26</v>
      </c>
      <c r="S9" s="103" t="s">
        <v>27</v>
      </c>
      <c r="T9" s="104" t="s">
        <v>28</v>
      </c>
      <c r="U9" s="103" t="s">
        <v>29</v>
      </c>
      <c r="V9" s="104" t="s">
        <v>30</v>
      </c>
      <c r="W9" s="101" t="s">
        <v>31</v>
      </c>
      <c r="X9" s="101" t="s">
        <v>32</v>
      </c>
      <c r="Y9" s="101" t="s">
        <v>33</v>
      </c>
      <c r="Z9" s="101" t="s">
        <v>34</v>
      </c>
      <c r="AA9" s="101" t="s">
        <v>35</v>
      </c>
      <c r="AB9" s="101" t="s">
        <v>73</v>
      </c>
    </row>
    <row r="10" spans="1:28" s="33" customFormat="1" ht="89.25" customHeight="1" thickBot="1" x14ac:dyDescent="0.3">
      <c r="A10" s="57" t="s">
        <v>84</v>
      </c>
      <c r="B10" s="25" t="str">
        <f>VLOOKUP(A10,'Listas deplegables'!$A$2:$B$19,2,0)</f>
        <v xml:space="preserve"> DE</v>
      </c>
      <c r="C10" s="21" t="s">
        <v>155</v>
      </c>
      <c r="D10" s="27" t="s">
        <v>38</v>
      </c>
      <c r="E10" s="106">
        <v>45762</v>
      </c>
      <c r="F10" s="106" t="s">
        <v>206</v>
      </c>
      <c r="G10" s="106">
        <v>45782</v>
      </c>
      <c r="H10" s="27" t="s">
        <v>39</v>
      </c>
      <c r="I10" s="11" t="s">
        <v>48</v>
      </c>
      <c r="J10" s="27" t="s">
        <v>3</v>
      </c>
      <c r="K10" s="165" t="s">
        <v>163</v>
      </c>
      <c r="L10" s="27" t="s">
        <v>41</v>
      </c>
      <c r="M10" s="27" t="s">
        <v>3</v>
      </c>
      <c r="N10" s="27" t="s">
        <v>3</v>
      </c>
      <c r="O10" s="27" t="s">
        <v>3</v>
      </c>
      <c r="P10" s="11" t="s">
        <v>74</v>
      </c>
      <c r="Q10" s="11" t="s">
        <v>50</v>
      </c>
      <c r="R10" s="27" t="s">
        <v>38</v>
      </c>
      <c r="S10" s="27" t="s">
        <v>3</v>
      </c>
      <c r="T10" s="26" t="s">
        <v>171</v>
      </c>
      <c r="U10" s="76" t="s">
        <v>43</v>
      </c>
      <c r="V10" s="76" t="s">
        <v>43</v>
      </c>
      <c r="W10" s="27" t="s">
        <v>38</v>
      </c>
      <c r="X10" s="27" t="s">
        <v>43</v>
      </c>
      <c r="Y10" s="27" t="s">
        <v>43</v>
      </c>
      <c r="Z10" s="27" t="s">
        <v>43</v>
      </c>
      <c r="AA10" s="27" t="s">
        <v>3</v>
      </c>
      <c r="AB10" s="324" t="s">
        <v>179</v>
      </c>
    </row>
    <row r="11" spans="1:28" s="33" customFormat="1" ht="102" hidden="1" thickBot="1" x14ac:dyDescent="0.3">
      <c r="A11" s="60" t="s">
        <v>84</v>
      </c>
      <c r="B11" s="42" t="str">
        <f>VLOOKUP(A11,'Listas deplegables'!$A$2:$B$19,2,0)</f>
        <v xml:space="preserve"> DE</v>
      </c>
      <c r="C11" s="44"/>
      <c r="D11" s="44"/>
      <c r="E11" s="44"/>
      <c r="F11" s="44"/>
      <c r="G11" s="44"/>
      <c r="H11" s="44"/>
      <c r="I11" s="13"/>
      <c r="J11" s="44" t="s">
        <v>3</v>
      </c>
      <c r="K11" s="168" t="s">
        <v>165</v>
      </c>
      <c r="L11" s="44" t="s">
        <v>41</v>
      </c>
      <c r="M11" s="44" t="s">
        <v>38</v>
      </c>
      <c r="N11" s="44" t="s">
        <v>3</v>
      </c>
      <c r="O11" s="44" t="s">
        <v>3</v>
      </c>
      <c r="P11" s="13" t="s">
        <v>74</v>
      </c>
      <c r="Q11" s="13" t="s">
        <v>50</v>
      </c>
      <c r="R11" s="44" t="s">
        <v>3</v>
      </c>
      <c r="S11" s="44"/>
      <c r="T11" s="44"/>
      <c r="U11" s="83"/>
      <c r="V11" s="83"/>
      <c r="W11" s="44"/>
      <c r="X11" s="44"/>
      <c r="Y11" s="44"/>
      <c r="Z11" s="44"/>
      <c r="AA11" s="44"/>
      <c r="AB11" s="325"/>
    </row>
    <row r="12" spans="1:28" s="33" customFormat="1" ht="230.25" thickBot="1" x14ac:dyDescent="0.3">
      <c r="A12" s="144" t="s">
        <v>37</v>
      </c>
      <c r="B12" s="71" t="str">
        <f>VLOOKUP(A12,'Listas deplegables'!$A$2:$B$19,2,0)</f>
        <v xml:space="preserve"> GC</v>
      </c>
      <c r="C12" s="64" t="s">
        <v>178</v>
      </c>
      <c r="D12" s="65" t="s">
        <v>38</v>
      </c>
      <c r="E12" s="110">
        <v>45649</v>
      </c>
      <c r="F12" s="110">
        <v>45777</v>
      </c>
      <c r="G12" s="110">
        <v>45782</v>
      </c>
      <c r="H12" s="65" t="s">
        <v>39</v>
      </c>
      <c r="I12" s="68" t="s">
        <v>48</v>
      </c>
      <c r="J12" s="65" t="s">
        <v>3</v>
      </c>
      <c r="K12" s="170" t="s">
        <v>181</v>
      </c>
      <c r="L12" s="65" t="s">
        <v>41</v>
      </c>
      <c r="M12" s="65" t="s">
        <v>38</v>
      </c>
      <c r="N12" s="65" t="s">
        <v>3</v>
      </c>
      <c r="O12" s="65" t="s">
        <v>38</v>
      </c>
      <c r="P12" s="68" t="s">
        <v>42</v>
      </c>
      <c r="Q12" s="68" t="s">
        <v>48</v>
      </c>
      <c r="R12" s="65" t="s">
        <v>3</v>
      </c>
      <c r="S12" s="65" t="s">
        <v>3</v>
      </c>
      <c r="T12" s="64" t="s">
        <v>45</v>
      </c>
      <c r="U12" s="89" t="s">
        <v>43</v>
      </c>
      <c r="V12" s="89" t="s">
        <v>43</v>
      </c>
      <c r="W12" s="65" t="s">
        <v>38</v>
      </c>
      <c r="X12" s="65" t="s">
        <v>43</v>
      </c>
      <c r="Y12" s="65" t="s">
        <v>43</v>
      </c>
      <c r="Z12" s="65" t="s">
        <v>43</v>
      </c>
      <c r="AA12" s="65" t="s">
        <v>3</v>
      </c>
      <c r="AB12" s="114" t="s">
        <v>184</v>
      </c>
    </row>
    <row r="13" spans="1:28" s="33" customFormat="1" ht="115.5" thickBot="1" x14ac:dyDescent="0.3">
      <c r="A13" s="57" t="s">
        <v>49</v>
      </c>
      <c r="B13" s="25" t="str">
        <f>VLOOKUP(A13,'Listas deplegables'!$A$2:$B$19,2,0)</f>
        <v xml:space="preserve"> AL</v>
      </c>
      <c r="C13" s="21" t="s">
        <v>204</v>
      </c>
      <c r="D13" s="27" t="s">
        <v>38</v>
      </c>
      <c r="E13" s="106">
        <v>45610</v>
      </c>
      <c r="F13" s="27" t="s">
        <v>206</v>
      </c>
      <c r="G13" s="106">
        <v>45783</v>
      </c>
      <c r="H13" s="27" t="s">
        <v>47</v>
      </c>
      <c r="I13" s="11" t="s">
        <v>50</v>
      </c>
      <c r="J13" s="27" t="s">
        <v>3</v>
      </c>
      <c r="K13" s="165" t="s">
        <v>209</v>
      </c>
      <c r="L13" s="27" t="s">
        <v>44</v>
      </c>
      <c r="M13" s="27" t="s">
        <v>38</v>
      </c>
      <c r="N13" s="27" t="s">
        <v>3</v>
      </c>
      <c r="O13" s="27" t="s">
        <v>3</v>
      </c>
      <c r="P13" s="11" t="s">
        <v>42</v>
      </c>
      <c r="Q13" s="11" t="s">
        <v>50</v>
      </c>
      <c r="R13" s="27" t="s">
        <v>3</v>
      </c>
      <c r="S13" s="27" t="s">
        <v>3</v>
      </c>
      <c r="T13" s="21" t="s">
        <v>212</v>
      </c>
      <c r="U13" s="76" t="s">
        <v>43</v>
      </c>
      <c r="V13" s="76" t="s">
        <v>43</v>
      </c>
      <c r="W13" s="27" t="s">
        <v>38</v>
      </c>
      <c r="X13" s="27" t="s">
        <v>43</v>
      </c>
      <c r="Y13" s="27" t="s">
        <v>43</v>
      </c>
      <c r="Z13" s="27" t="s">
        <v>43</v>
      </c>
      <c r="AA13" s="27" t="s">
        <v>38</v>
      </c>
      <c r="AB13" s="291" t="s">
        <v>215</v>
      </c>
    </row>
    <row r="14" spans="1:28" s="33" customFormat="1" ht="123" hidden="1" customHeight="1" x14ac:dyDescent="0.3">
      <c r="A14" s="48" t="s">
        <v>49</v>
      </c>
      <c r="B14" s="35" t="str">
        <f>VLOOKUP(A14,'Listas deplegables'!$A$2:$B$19,2,0)</f>
        <v xml:space="preserve"> AL</v>
      </c>
      <c r="C14" s="22"/>
      <c r="D14" s="37"/>
      <c r="E14" s="112"/>
      <c r="F14" s="112"/>
      <c r="G14" s="112"/>
      <c r="H14" s="37"/>
      <c r="I14" s="12"/>
      <c r="J14" s="37" t="s">
        <v>3</v>
      </c>
      <c r="K14" s="155" t="s">
        <v>210</v>
      </c>
      <c r="L14" s="37" t="s">
        <v>41</v>
      </c>
      <c r="M14" s="37" t="s">
        <v>38</v>
      </c>
      <c r="N14" s="37" t="s">
        <v>3</v>
      </c>
      <c r="O14" s="37" t="s">
        <v>3</v>
      </c>
      <c r="P14" s="12" t="s">
        <v>42</v>
      </c>
      <c r="Q14" s="12" t="s">
        <v>50</v>
      </c>
      <c r="R14" s="37" t="s">
        <v>38</v>
      </c>
      <c r="S14" s="37"/>
      <c r="T14" s="22"/>
      <c r="U14" s="92"/>
      <c r="V14" s="92"/>
      <c r="W14" s="37"/>
      <c r="X14" s="37"/>
      <c r="Y14" s="37"/>
      <c r="Z14" s="37"/>
      <c r="AA14" s="37"/>
      <c r="AB14" s="331"/>
    </row>
    <row r="15" spans="1:28" s="33" customFormat="1" ht="122.25" hidden="1" customHeight="1" thickBot="1" x14ac:dyDescent="0.3">
      <c r="A15" s="60" t="s">
        <v>49</v>
      </c>
      <c r="B15" s="42" t="str">
        <f>VLOOKUP(A15,'Listas deplegables'!$A$2:$B$19,2,0)</f>
        <v xml:space="preserve"> AL</v>
      </c>
      <c r="C15" s="44"/>
      <c r="D15" s="44"/>
      <c r="E15" s="44"/>
      <c r="F15" s="44"/>
      <c r="G15" s="44"/>
      <c r="H15" s="44"/>
      <c r="I15" s="13"/>
      <c r="J15" s="44" t="s">
        <v>3</v>
      </c>
      <c r="K15" s="168" t="s">
        <v>211</v>
      </c>
      <c r="L15" s="44" t="s">
        <v>41</v>
      </c>
      <c r="M15" s="44" t="s">
        <v>38</v>
      </c>
      <c r="N15" s="44" t="s">
        <v>3</v>
      </c>
      <c r="O15" s="44" t="s">
        <v>3</v>
      </c>
      <c r="P15" s="13" t="s">
        <v>42</v>
      </c>
      <c r="Q15" s="13" t="s">
        <v>50</v>
      </c>
      <c r="R15" s="44" t="s">
        <v>3</v>
      </c>
      <c r="S15" s="44"/>
      <c r="T15" s="23"/>
      <c r="U15" s="107"/>
      <c r="V15" s="107"/>
      <c r="W15" s="44"/>
      <c r="X15" s="44"/>
      <c r="Y15" s="44"/>
      <c r="Z15" s="44"/>
      <c r="AA15" s="44"/>
      <c r="AB15" s="292"/>
    </row>
    <row r="16" spans="1:28" s="33" customFormat="1" ht="138" customHeight="1" thickBot="1" x14ac:dyDescent="0.3">
      <c r="A16" s="57" t="s">
        <v>51</v>
      </c>
      <c r="B16" s="25" t="str">
        <f>VLOOKUP(A16,'Listas deplegables'!$A$2:$B$19,2,0)</f>
        <v xml:space="preserve"> IVC</v>
      </c>
      <c r="C16" s="21" t="s">
        <v>217</v>
      </c>
      <c r="D16" s="27" t="s">
        <v>38</v>
      </c>
      <c r="E16" s="106">
        <v>45616</v>
      </c>
      <c r="F16" s="27" t="s">
        <v>156</v>
      </c>
      <c r="G16" s="106">
        <v>45783</v>
      </c>
      <c r="H16" s="27" t="s">
        <v>47</v>
      </c>
      <c r="I16" s="11" t="s">
        <v>50</v>
      </c>
      <c r="J16" s="27" t="s">
        <v>3</v>
      </c>
      <c r="K16" s="165" t="s">
        <v>220</v>
      </c>
      <c r="L16" s="27" t="s">
        <v>41</v>
      </c>
      <c r="M16" s="27" t="s">
        <v>38</v>
      </c>
      <c r="N16" s="27" t="s">
        <v>3</v>
      </c>
      <c r="O16" s="27" t="s">
        <v>3</v>
      </c>
      <c r="P16" s="11" t="s">
        <v>74</v>
      </c>
      <c r="Q16" s="11" t="s">
        <v>50</v>
      </c>
      <c r="R16" s="27" t="s">
        <v>38</v>
      </c>
      <c r="S16" s="27" t="s">
        <v>3</v>
      </c>
      <c r="T16" s="21" t="s">
        <v>224</v>
      </c>
      <c r="U16" s="76" t="s">
        <v>38</v>
      </c>
      <c r="V16" s="76" t="s">
        <v>38</v>
      </c>
      <c r="W16" s="27" t="s">
        <v>60</v>
      </c>
      <c r="X16" s="27" t="s">
        <v>60</v>
      </c>
      <c r="Y16" s="27" t="s">
        <v>60</v>
      </c>
      <c r="Z16" s="27" t="s">
        <v>60</v>
      </c>
      <c r="AA16" s="27" t="s">
        <v>38</v>
      </c>
      <c r="AB16" s="291" t="s">
        <v>226</v>
      </c>
    </row>
    <row r="17" spans="1:28" s="33" customFormat="1" ht="125.25" hidden="1" customHeight="1" thickBot="1" x14ac:dyDescent="0.3">
      <c r="A17" s="60" t="s">
        <v>51</v>
      </c>
      <c r="B17" s="42" t="str">
        <f>VLOOKUP(A17,'Listas deplegables'!$A$2:$B$19,2,0)</f>
        <v xml:space="preserve"> IVC</v>
      </c>
      <c r="C17" s="23"/>
      <c r="D17" s="44"/>
      <c r="E17" s="108"/>
      <c r="F17" s="108"/>
      <c r="G17" s="108"/>
      <c r="H17" s="44"/>
      <c r="I17" s="13"/>
      <c r="J17" s="27" t="s">
        <v>3</v>
      </c>
      <c r="K17" s="168" t="s">
        <v>221</v>
      </c>
      <c r="L17" s="44" t="s">
        <v>41</v>
      </c>
      <c r="M17" s="44" t="s">
        <v>38</v>
      </c>
      <c r="N17" s="44" t="s">
        <v>3</v>
      </c>
      <c r="O17" s="44" t="s">
        <v>3</v>
      </c>
      <c r="P17" s="13" t="s">
        <v>74</v>
      </c>
      <c r="Q17" s="13" t="s">
        <v>50</v>
      </c>
      <c r="R17" s="44" t="s">
        <v>38</v>
      </c>
      <c r="S17" s="44" t="s">
        <v>3</v>
      </c>
      <c r="T17" s="23" t="s">
        <v>225</v>
      </c>
      <c r="U17" s="107" t="s">
        <v>38</v>
      </c>
      <c r="V17" s="107" t="s">
        <v>38</v>
      </c>
      <c r="W17" s="44"/>
      <c r="X17" s="44"/>
      <c r="Y17" s="44"/>
      <c r="Z17" s="44"/>
      <c r="AA17" s="44"/>
      <c r="AB17" s="292"/>
    </row>
    <row r="18" spans="1:28" s="33" customFormat="1" ht="204.75" thickBot="1" x14ac:dyDescent="0.3">
      <c r="A18" s="144" t="s">
        <v>52</v>
      </c>
      <c r="B18" s="71" t="str">
        <f>VLOOKUP(A18,'Listas deplegables'!$A$2:$B$19,2,0)</f>
        <v xml:space="preserve"> FD</v>
      </c>
      <c r="C18" s="64" t="s">
        <v>229</v>
      </c>
      <c r="D18" s="65" t="s">
        <v>38</v>
      </c>
      <c r="E18" s="182">
        <v>45616</v>
      </c>
      <c r="F18" s="182">
        <v>45777</v>
      </c>
      <c r="G18" s="182" t="s">
        <v>156</v>
      </c>
      <c r="H18" s="65" t="s">
        <v>47</v>
      </c>
      <c r="I18" s="68" t="s">
        <v>50</v>
      </c>
      <c r="J18" s="65" t="s">
        <v>3</v>
      </c>
      <c r="K18" s="170" t="s">
        <v>232</v>
      </c>
      <c r="L18" s="65" t="s">
        <v>41</v>
      </c>
      <c r="M18" s="65" t="s">
        <v>38</v>
      </c>
      <c r="N18" s="65" t="s">
        <v>3</v>
      </c>
      <c r="O18" s="65" t="s">
        <v>3</v>
      </c>
      <c r="P18" s="68" t="s">
        <v>74</v>
      </c>
      <c r="Q18" s="68" t="s">
        <v>50</v>
      </c>
      <c r="R18" s="65" t="s">
        <v>38</v>
      </c>
      <c r="S18" s="65" t="s">
        <v>3</v>
      </c>
      <c r="T18" s="64" t="s">
        <v>234</v>
      </c>
      <c r="U18" s="65" t="s">
        <v>38</v>
      </c>
      <c r="V18" s="65" t="s">
        <v>38</v>
      </c>
      <c r="W18" s="65" t="s">
        <v>38</v>
      </c>
      <c r="X18" s="65" t="s">
        <v>43</v>
      </c>
      <c r="Y18" s="65" t="s">
        <v>43</v>
      </c>
      <c r="Z18" s="65" t="s">
        <v>43</v>
      </c>
      <c r="AA18" s="65" t="s">
        <v>38</v>
      </c>
      <c r="AB18" s="114" t="s">
        <v>236</v>
      </c>
    </row>
    <row r="19" spans="1:28" s="33" customFormat="1" ht="191.25" customHeight="1" thickBot="1" x14ac:dyDescent="0.3">
      <c r="A19" s="57" t="s">
        <v>53</v>
      </c>
      <c r="B19" s="25" t="str">
        <f>VLOOKUP(A19,'Listas deplegables'!$A$2:$B$19,2,0)</f>
        <v xml:space="preserve"> ATC</v>
      </c>
      <c r="C19" s="21" t="s">
        <v>238</v>
      </c>
      <c r="D19" s="27" t="s">
        <v>38</v>
      </c>
      <c r="E19" s="106">
        <v>45595</v>
      </c>
      <c r="F19" s="106">
        <v>45777</v>
      </c>
      <c r="G19" s="106">
        <v>45783</v>
      </c>
      <c r="H19" s="27" t="s">
        <v>47</v>
      </c>
      <c r="I19" s="11" t="s">
        <v>48</v>
      </c>
      <c r="J19" s="27" t="s">
        <v>3</v>
      </c>
      <c r="K19" s="165" t="s">
        <v>241</v>
      </c>
      <c r="L19" s="27" t="s">
        <v>41</v>
      </c>
      <c r="M19" s="27" t="s">
        <v>3</v>
      </c>
      <c r="N19" s="27" t="s">
        <v>3</v>
      </c>
      <c r="O19" s="27" t="s">
        <v>3</v>
      </c>
      <c r="P19" s="11" t="s">
        <v>74</v>
      </c>
      <c r="Q19" s="11" t="s">
        <v>48</v>
      </c>
      <c r="R19" s="27" t="s">
        <v>3</v>
      </c>
      <c r="S19" s="27" t="s">
        <v>3</v>
      </c>
      <c r="T19" s="21" t="s">
        <v>243</v>
      </c>
      <c r="U19" s="76" t="s">
        <v>43</v>
      </c>
      <c r="V19" s="76" t="s">
        <v>43</v>
      </c>
      <c r="W19" s="27" t="s">
        <v>38</v>
      </c>
      <c r="X19" s="27" t="s">
        <v>43</v>
      </c>
      <c r="Y19" s="27" t="s">
        <v>43</v>
      </c>
      <c r="Z19" s="27" t="s">
        <v>43</v>
      </c>
      <c r="AA19" s="27" t="s">
        <v>3</v>
      </c>
      <c r="AB19" s="293" t="s">
        <v>246</v>
      </c>
    </row>
    <row r="20" spans="1:28" s="33" customFormat="1" ht="51.75" hidden="1" thickBot="1" x14ac:dyDescent="0.3">
      <c r="A20" s="183" t="s">
        <v>53</v>
      </c>
      <c r="B20" s="143" t="str">
        <f>VLOOKUP(A20,'Listas deplegables'!$A$2:$B$19,2,0)</f>
        <v xml:space="preserve"> ATC</v>
      </c>
      <c r="C20" s="61"/>
      <c r="D20" s="61"/>
      <c r="E20" s="61"/>
      <c r="F20" s="61"/>
      <c r="G20" s="61"/>
      <c r="H20" s="61"/>
      <c r="I20" s="146"/>
      <c r="J20" s="149"/>
      <c r="K20" s="184"/>
      <c r="L20" s="61"/>
      <c r="M20" s="61"/>
      <c r="N20" s="61"/>
      <c r="O20" s="61"/>
      <c r="P20" s="147"/>
      <c r="Q20" s="147"/>
      <c r="R20" s="62"/>
      <c r="S20" s="185" t="s">
        <v>3</v>
      </c>
      <c r="T20" s="186" t="s">
        <v>244</v>
      </c>
      <c r="U20" s="107" t="s">
        <v>43</v>
      </c>
      <c r="V20" s="107" t="s">
        <v>43</v>
      </c>
      <c r="W20" s="185"/>
      <c r="X20" s="61"/>
      <c r="Y20" s="61"/>
      <c r="Z20" s="61"/>
      <c r="AA20" s="61"/>
      <c r="AB20" s="294"/>
    </row>
    <row r="21" spans="1:28" s="33" customFormat="1" ht="128.25" thickBot="1" x14ac:dyDescent="0.3">
      <c r="A21" s="144" t="s">
        <v>55</v>
      </c>
      <c r="B21" s="71" t="str">
        <f>VLOOKUP(A21,'Listas deplegables'!$A$2:$B$19,2,0)</f>
        <v xml:space="preserve"> SI</v>
      </c>
      <c r="C21" s="64" t="s">
        <v>249</v>
      </c>
      <c r="D21" s="65" t="s">
        <v>38</v>
      </c>
      <c r="E21" s="110">
        <v>45658</v>
      </c>
      <c r="F21" s="110">
        <v>45769</v>
      </c>
      <c r="G21" s="110">
        <v>45778</v>
      </c>
      <c r="H21" s="65" t="s">
        <v>56</v>
      </c>
      <c r="I21" s="66" t="s">
        <v>50</v>
      </c>
      <c r="J21" s="67" t="s">
        <v>3</v>
      </c>
      <c r="K21" s="170" t="s">
        <v>250</v>
      </c>
      <c r="L21" s="65" t="s">
        <v>41</v>
      </c>
      <c r="M21" s="65" t="s">
        <v>38</v>
      </c>
      <c r="N21" s="65" t="s">
        <v>3</v>
      </c>
      <c r="O21" s="65" t="s">
        <v>3</v>
      </c>
      <c r="P21" s="68" t="s">
        <v>74</v>
      </c>
      <c r="Q21" s="68" t="s">
        <v>50</v>
      </c>
      <c r="R21" s="69" t="s">
        <v>43</v>
      </c>
      <c r="S21" s="63" t="s">
        <v>3</v>
      </c>
      <c r="T21" s="64" t="s">
        <v>258</v>
      </c>
      <c r="U21" s="89" t="s">
        <v>43</v>
      </c>
      <c r="V21" s="89" t="s">
        <v>43</v>
      </c>
      <c r="W21" s="63" t="s">
        <v>38</v>
      </c>
      <c r="X21" s="65" t="s">
        <v>43</v>
      </c>
      <c r="Y21" s="65" t="s">
        <v>43</v>
      </c>
      <c r="Z21" s="65" t="s">
        <v>43</v>
      </c>
      <c r="AA21" s="65" t="s">
        <v>3</v>
      </c>
      <c r="AB21" s="114" t="s">
        <v>259</v>
      </c>
    </row>
    <row r="22" spans="1:28" s="33" customFormat="1" ht="128.25" thickBot="1" x14ac:dyDescent="0.3">
      <c r="A22" s="57" t="s">
        <v>57</v>
      </c>
      <c r="B22" s="25" t="str">
        <f>VLOOKUP(A22,'Listas deplegables'!$A$2:$B$19,2,0)</f>
        <v xml:space="preserve"> GT</v>
      </c>
      <c r="C22" s="21" t="s">
        <v>263</v>
      </c>
      <c r="D22" s="27" t="s">
        <v>38</v>
      </c>
      <c r="E22" s="96">
        <v>45590</v>
      </c>
      <c r="F22" s="96">
        <v>45772</v>
      </c>
      <c r="G22" s="96">
        <v>45782</v>
      </c>
      <c r="H22" s="27" t="s">
        <v>56</v>
      </c>
      <c r="I22" s="58" t="s">
        <v>48</v>
      </c>
      <c r="J22" s="59" t="s">
        <v>3</v>
      </c>
      <c r="K22" s="165" t="s">
        <v>269</v>
      </c>
      <c r="L22" s="27" t="s">
        <v>41</v>
      </c>
      <c r="M22" s="27" t="s">
        <v>3</v>
      </c>
      <c r="N22" s="27" t="s">
        <v>3</v>
      </c>
      <c r="O22" s="27" t="s">
        <v>3</v>
      </c>
      <c r="P22" s="11" t="s">
        <v>74</v>
      </c>
      <c r="Q22" s="11" t="s">
        <v>50</v>
      </c>
      <c r="R22" s="76" t="s">
        <v>54</v>
      </c>
      <c r="S22" s="24" t="s">
        <v>3</v>
      </c>
      <c r="T22" s="21" t="s">
        <v>275</v>
      </c>
      <c r="U22" s="27" t="s">
        <v>38</v>
      </c>
      <c r="V22" s="32" t="s">
        <v>38</v>
      </c>
      <c r="W22" s="24" t="s">
        <v>38</v>
      </c>
      <c r="X22" s="27" t="s">
        <v>43</v>
      </c>
      <c r="Y22" s="27" t="s">
        <v>43</v>
      </c>
      <c r="Z22" s="27" t="s">
        <v>43</v>
      </c>
      <c r="AA22" s="27" t="s">
        <v>3</v>
      </c>
      <c r="AB22" s="291" t="s">
        <v>274</v>
      </c>
    </row>
    <row r="23" spans="1:28" s="33" customFormat="1" ht="79.5" hidden="1" thickBot="1" x14ac:dyDescent="0.3">
      <c r="A23" s="99" t="s">
        <v>57</v>
      </c>
      <c r="B23" s="35" t="str">
        <f>VLOOKUP(A23,'Listas deplegables'!$A$2:$B$19,2,0)</f>
        <v xml:space="preserve"> GT</v>
      </c>
      <c r="C23" s="22"/>
      <c r="D23" s="37"/>
      <c r="E23" s="112"/>
      <c r="F23" s="112"/>
      <c r="G23" s="112"/>
      <c r="H23" s="37"/>
      <c r="I23" s="16"/>
      <c r="J23" s="38" t="s">
        <v>3</v>
      </c>
      <c r="K23" s="155" t="s">
        <v>270</v>
      </c>
      <c r="L23" s="37" t="s">
        <v>41</v>
      </c>
      <c r="M23" s="37" t="s">
        <v>3</v>
      </c>
      <c r="N23" s="37" t="s">
        <v>3</v>
      </c>
      <c r="O23" s="37" t="s">
        <v>3</v>
      </c>
      <c r="P23" s="12" t="s">
        <v>74</v>
      </c>
      <c r="Q23" s="12" t="s">
        <v>50</v>
      </c>
      <c r="R23" s="92" t="s">
        <v>54</v>
      </c>
      <c r="S23" s="34" t="s">
        <v>3</v>
      </c>
      <c r="T23" s="22" t="s">
        <v>276</v>
      </c>
      <c r="U23" s="37" t="s">
        <v>38</v>
      </c>
      <c r="V23" s="92" t="s">
        <v>54</v>
      </c>
      <c r="W23" s="34"/>
      <c r="X23" s="37"/>
      <c r="Y23" s="37"/>
      <c r="Z23" s="37"/>
      <c r="AA23" s="37"/>
      <c r="AB23" s="332"/>
    </row>
    <row r="24" spans="1:28" s="33" customFormat="1" ht="79.5" hidden="1" thickBot="1" x14ac:dyDescent="0.3">
      <c r="A24" s="183" t="s">
        <v>57</v>
      </c>
      <c r="B24" s="42" t="str">
        <f>VLOOKUP(A24,'Listas deplegables'!$A$2:$B$19,2,0)</f>
        <v xml:space="preserve"> GT</v>
      </c>
      <c r="C24" s="44"/>
      <c r="D24" s="44"/>
      <c r="E24" s="44"/>
      <c r="F24" s="44"/>
      <c r="G24" s="44"/>
      <c r="H24" s="44"/>
      <c r="I24" s="17"/>
      <c r="J24" s="45" t="s">
        <v>3</v>
      </c>
      <c r="K24" s="168" t="s">
        <v>268</v>
      </c>
      <c r="L24" s="44" t="s">
        <v>41</v>
      </c>
      <c r="M24" s="44" t="s">
        <v>3</v>
      </c>
      <c r="N24" s="44" t="s">
        <v>3</v>
      </c>
      <c r="O24" s="44" t="s">
        <v>3</v>
      </c>
      <c r="P24" s="13" t="s">
        <v>74</v>
      </c>
      <c r="Q24" s="13" t="s">
        <v>50</v>
      </c>
      <c r="R24" s="83" t="s">
        <v>38</v>
      </c>
      <c r="S24" s="41" t="s">
        <v>3</v>
      </c>
      <c r="T24" s="23" t="s">
        <v>277</v>
      </c>
      <c r="U24" s="44" t="s">
        <v>38</v>
      </c>
      <c r="V24" s="92" t="s">
        <v>43</v>
      </c>
      <c r="W24" s="41"/>
      <c r="X24" s="44"/>
      <c r="Y24" s="44"/>
      <c r="Z24" s="44"/>
      <c r="AA24" s="44"/>
      <c r="AB24" s="296"/>
    </row>
    <row r="25" spans="1:28" s="33" customFormat="1" ht="165.75" customHeight="1" thickBot="1" x14ac:dyDescent="0.3">
      <c r="A25" s="150" t="s">
        <v>57</v>
      </c>
      <c r="B25" s="189" t="str">
        <f>VLOOKUP(A25,'Listas deplegables'!$A$2:$B$19,2,0)</f>
        <v xml:space="preserve"> GT</v>
      </c>
      <c r="C25" s="21" t="s">
        <v>264</v>
      </c>
      <c r="D25" s="27" t="s">
        <v>38</v>
      </c>
      <c r="E25" s="96">
        <v>45590</v>
      </c>
      <c r="F25" s="96">
        <v>45772</v>
      </c>
      <c r="G25" s="96">
        <v>45782</v>
      </c>
      <c r="H25" s="27" t="s">
        <v>56</v>
      </c>
      <c r="I25" s="58" t="s">
        <v>48</v>
      </c>
      <c r="J25" s="59" t="s">
        <v>3</v>
      </c>
      <c r="K25" s="165" t="s">
        <v>266</v>
      </c>
      <c r="L25" s="27" t="s">
        <v>44</v>
      </c>
      <c r="M25" s="27" t="s">
        <v>3</v>
      </c>
      <c r="N25" s="27" t="s">
        <v>3</v>
      </c>
      <c r="O25" s="27" t="s">
        <v>3</v>
      </c>
      <c r="P25" s="11" t="s">
        <v>74</v>
      </c>
      <c r="Q25" s="11" t="s">
        <v>50</v>
      </c>
      <c r="R25" s="76" t="s">
        <v>54</v>
      </c>
      <c r="S25" s="24" t="s">
        <v>3</v>
      </c>
      <c r="T25" s="21" t="s">
        <v>278</v>
      </c>
      <c r="U25" s="27" t="s">
        <v>3</v>
      </c>
      <c r="V25" s="32" t="s">
        <v>3</v>
      </c>
      <c r="W25" s="24" t="s">
        <v>38</v>
      </c>
      <c r="X25" s="27" t="s">
        <v>43</v>
      </c>
      <c r="Y25" s="27" t="s">
        <v>43</v>
      </c>
      <c r="Z25" s="27" t="s">
        <v>43</v>
      </c>
      <c r="AA25" s="27" t="s">
        <v>3</v>
      </c>
      <c r="AB25" s="291" t="s">
        <v>274</v>
      </c>
    </row>
    <row r="26" spans="1:28" s="33" customFormat="1" ht="79.5" hidden="1" thickBot="1" x14ac:dyDescent="0.3">
      <c r="A26" s="150" t="s">
        <v>57</v>
      </c>
      <c r="B26" s="190" t="str">
        <f>VLOOKUP(A26,'Listas deplegables'!$A$2:$B$19,2,0)</f>
        <v xml:space="preserve"> GT</v>
      </c>
      <c r="C26" s="37"/>
      <c r="D26" s="37"/>
      <c r="E26" s="37"/>
      <c r="F26" s="37"/>
      <c r="G26" s="37"/>
      <c r="H26" s="37"/>
      <c r="I26" s="16"/>
      <c r="J26" s="38" t="s">
        <v>3</v>
      </c>
      <c r="K26" s="155" t="s">
        <v>270</v>
      </c>
      <c r="L26" s="37" t="s">
        <v>41</v>
      </c>
      <c r="M26" s="37" t="s">
        <v>38</v>
      </c>
      <c r="N26" s="37" t="s">
        <v>3</v>
      </c>
      <c r="O26" s="37" t="s">
        <v>3</v>
      </c>
      <c r="P26" s="12" t="s">
        <v>74</v>
      </c>
      <c r="Q26" s="12" t="s">
        <v>50</v>
      </c>
      <c r="R26" s="92" t="s">
        <v>54</v>
      </c>
      <c r="S26" s="34" t="s">
        <v>3</v>
      </c>
      <c r="T26" s="22" t="s">
        <v>279</v>
      </c>
      <c r="U26" s="81" t="s">
        <v>43</v>
      </c>
      <c r="V26" s="82" t="s">
        <v>43</v>
      </c>
      <c r="W26" s="34"/>
      <c r="X26" s="37"/>
      <c r="Y26" s="37"/>
      <c r="Z26" s="37"/>
      <c r="AA26" s="37"/>
      <c r="AB26" s="331"/>
    </row>
    <row r="27" spans="1:28" s="33" customFormat="1" ht="79.5" hidden="1" thickBot="1" x14ac:dyDescent="0.3">
      <c r="A27" s="188" t="s">
        <v>57</v>
      </c>
      <c r="B27" s="191" t="str">
        <f>VLOOKUP(A27,'Listas deplegables'!$A$2:$B$19,2,0)</f>
        <v xml:space="preserve"> GT</v>
      </c>
      <c r="C27" s="44"/>
      <c r="D27" s="44"/>
      <c r="E27" s="44"/>
      <c r="F27" s="44"/>
      <c r="G27" s="44"/>
      <c r="H27" s="44"/>
      <c r="I27" s="17"/>
      <c r="J27" s="45" t="s">
        <v>3</v>
      </c>
      <c r="K27" s="168" t="s">
        <v>268</v>
      </c>
      <c r="L27" s="44" t="s">
        <v>41</v>
      </c>
      <c r="M27" s="44" t="s">
        <v>3</v>
      </c>
      <c r="N27" s="44" t="s">
        <v>3</v>
      </c>
      <c r="O27" s="44" t="s">
        <v>3</v>
      </c>
      <c r="P27" s="13" t="s">
        <v>74</v>
      </c>
      <c r="Q27" s="13" t="s">
        <v>50</v>
      </c>
      <c r="R27" s="83" t="s">
        <v>38</v>
      </c>
      <c r="S27" s="41"/>
      <c r="T27" s="44"/>
      <c r="U27" s="107"/>
      <c r="V27" s="107"/>
      <c r="W27" s="41"/>
      <c r="X27" s="44"/>
      <c r="Y27" s="44"/>
      <c r="Z27" s="44"/>
      <c r="AA27" s="44"/>
      <c r="AB27" s="292"/>
    </row>
    <row r="28" spans="1:28" s="33" customFormat="1" ht="179.25" thickBot="1" x14ac:dyDescent="0.3">
      <c r="A28" s="57" t="s">
        <v>57</v>
      </c>
      <c r="B28" s="25" t="str">
        <f>VLOOKUP(A28,'Listas deplegables'!$A$2:$B$19,2,0)</f>
        <v xml:space="preserve"> GT</v>
      </c>
      <c r="C28" s="21" t="s">
        <v>265</v>
      </c>
      <c r="D28" s="27" t="s">
        <v>38</v>
      </c>
      <c r="E28" s="96">
        <v>45590</v>
      </c>
      <c r="F28" s="96">
        <v>45772</v>
      </c>
      <c r="G28" s="96">
        <v>45782</v>
      </c>
      <c r="H28" s="27" t="s">
        <v>56</v>
      </c>
      <c r="I28" s="58" t="s">
        <v>48</v>
      </c>
      <c r="J28" s="59" t="s">
        <v>3</v>
      </c>
      <c r="K28" s="165" t="s">
        <v>270</v>
      </c>
      <c r="L28" s="27" t="s">
        <v>41</v>
      </c>
      <c r="M28" s="27" t="s">
        <v>38</v>
      </c>
      <c r="N28" s="27" t="s">
        <v>3</v>
      </c>
      <c r="O28" s="27" t="s">
        <v>3</v>
      </c>
      <c r="P28" s="11" t="s">
        <v>74</v>
      </c>
      <c r="Q28" s="11" t="s">
        <v>48</v>
      </c>
      <c r="R28" s="79" t="s">
        <v>54</v>
      </c>
      <c r="S28" s="24" t="s">
        <v>3</v>
      </c>
      <c r="T28" s="21" t="s">
        <v>280</v>
      </c>
      <c r="U28" s="27" t="s">
        <v>38</v>
      </c>
      <c r="V28" s="32" t="s">
        <v>38</v>
      </c>
      <c r="W28" s="24" t="s">
        <v>38</v>
      </c>
      <c r="X28" s="27" t="s">
        <v>43</v>
      </c>
      <c r="Y28" s="27" t="s">
        <v>43</v>
      </c>
      <c r="Z28" s="27" t="s">
        <v>43</v>
      </c>
      <c r="AA28" s="27" t="s">
        <v>3</v>
      </c>
      <c r="AB28" s="291" t="s">
        <v>274</v>
      </c>
    </row>
    <row r="29" spans="1:28" s="33" customFormat="1" ht="79.5" hidden="1" thickBot="1" x14ac:dyDescent="0.3">
      <c r="A29" s="183" t="s">
        <v>57</v>
      </c>
      <c r="B29" s="42" t="str">
        <f>VLOOKUP(A29,'Listas deplegables'!$A$2:$B$19,2,0)</f>
        <v xml:space="preserve"> GT</v>
      </c>
      <c r="C29" s="44"/>
      <c r="D29" s="44"/>
      <c r="E29" s="44"/>
      <c r="F29" s="44"/>
      <c r="G29" s="44"/>
      <c r="H29" s="44"/>
      <c r="I29" s="17"/>
      <c r="J29" s="45" t="s">
        <v>3</v>
      </c>
      <c r="K29" s="168" t="s">
        <v>268</v>
      </c>
      <c r="L29" s="44" t="s">
        <v>41</v>
      </c>
      <c r="M29" s="44" t="s">
        <v>3</v>
      </c>
      <c r="N29" s="44" t="s">
        <v>3</v>
      </c>
      <c r="O29" s="44" t="s">
        <v>3</v>
      </c>
      <c r="P29" s="13" t="s">
        <v>74</v>
      </c>
      <c r="Q29" s="13" t="s">
        <v>48</v>
      </c>
      <c r="R29" s="86" t="s">
        <v>54</v>
      </c>
      <c r="S29" s="41"/>
      <c r="T29" s="44"/>
      <c r="U29" s="107"/>
      <c r="V29" s="107"/>
      <c r="W29" s="41"/>
      <c r="X29" s="44"/>
      <c r="Y29" s="44"/>
      <c r="Z29" s="44"/>
      <c r="AA29" s="44"/>
      <c r="AB29" s="296"/>
    </row>
    <row r="30" spans="1:28" s="33" customFormat="1" ht="217.5" thickBot="1" x14ac:dyDescent="0.3">
      <c r="A30" s="144" t="s">
        <v>58</v>
      </c>
      <c r="B30" s="71" t="str">
        <f>VLOOKUP(A30,'Listas deplegables'!$A$2:$B$19,2,0)</f>
        <v xml:space="preserve"> GH</v>
      </c>
      <c r="C30" s="64" t="s">
        <v>283</v>
      </c>
      <c r="D30" s="65" t="s">
        <v>38</v>
      </c>
      <c r="E30" s="110">
        <v>45643</v>
      </c>
      <c r="F30" s="110">
        <v>45775</v>
      </c>
      <c r="G30" s="110">
        <v>45783</v>
      </c>
      <c r="H30" s="65" t="s">
        <v>56</v>
      </c>
      <c r="I30" s="66" t="s">
        <v>50</v>
      </c>
      <c r="J30" s="67" t="s">
        <v>3</v>
      </c>
      <c r="K30" s="170" t="s">
        <v>287</v>
      </c>
      <c r="L30" s="65" t="s">
        <v>41</v>
      </c>
      <c r="M30" s="65" t="s">
        <v>38</v>
      </c>
      <c r="N30" s="65" t="s">
        <v>3</v>
      </c>
      <c r="O30" s="65" t="s">
        <v>38</v>
      </c>
      <c r="P30" s="68" t="s">
        <v>74</v>
      </c>
      <c r="Q30" s="68" t="s">
        <v>50</v>
      </c>
      <c r="R30" s="69" t="s">
        <v>3</v>
      </c>
      <c r="S30" s="63" t="s">
        <v>3</v>
      </c>
      <c r="T30" s="64" t="s">
        <v>291</v>
      </c>
      <c r="U30" s="65" t="s">
        <v>3</v>
      </c>
      <c r="V30" s="89" t="s">
        <v>54</v>
      </c>
      <c r="W30" s="63" t="s">
        <v>38</v>
      </c>
      <c r="X30" s="65" t="s">
        <v>43</v>
      </c>
      <c r="Y30" s="65" t="s">
        <v>43</v>
      </c>
      <c r="Z30" s="65" t="s">
        <v>43</v>
      </c>
      <c r="AA30" s="65" t="s">
        <v>38</v>
      </c>
      <c r="AB30" s="114" t="s">
        <v>292</v>
      </c>
    </row>
    <row r="31" spans="1:28" s="33" customFormat="1" ht="141" thickBot="1" x14ac:dyDescent="0.3">
      <c r="A31" s="57" t="s">
        <v>59</v>
      </c>
      <c r="B31" s="25" t="str">
        <f>VLOOKUP(A31,'Listas deplegables'!$A$2:$B$19,2,0)</f>
        <v xml:space="preserve"> GD</v>
      </c>
      <c r="C31" s="26" t="s">
        <v>296</v>
      </c>
      <c r="D31" s="27" t="s">
        <v>38</v>
      </c>
      <c r="E31" s="106">
        <v>45645</v>
      </c>
      <c r="F31" s="106" t="s">
        <v>156</v>
      </c>
      <c r="G31" s="106">
        <v>45783</v>
      </c>
      <c r="H31" s="27" t="s">
        <v>56</v>
      </c>
      <c r="I31" s="11" t="s">
        <v>50</v>
      </c>
      <c r="J31" s="27" t="s">
        <v>3</v>
      </c>
      <c r="K31" s="165" t="s">
        <v>299</v>
      </c>
      <c r="L31" s="27" t="s">
        <v>41</v>
      </c>
      <c r="M31" s="27" t="s">
        <v>3</v>
      </c>
      <c r="N31" s="27" t="s">
        <v>3</v>
      </c>
      <c r="O31" s="27" t="s">
        <v>3</v>
      </c>
      <c r="P31" s="11" t="s">
        <v>42</v>
      </c>
      <c r="Q31" s="11" t="s">
        <v>50</v>
      </c>
      <c r="R31" s="29" t="s">
        <v>3</v>
      </c>
      <c r="S31" s="24" t="s">
        <v>3</v>
      </c>
      <c r="T31" s="21" t="s">
        <v>302</v>
      </c>
      <c r="U31" s="27" t="s">
        <v>3</v>
      </c>
      <c r="V31" s="32" t="s">
        <v>3</v>
      </c>
      <c r="W31" s="24" t="s">
        <v>60</v>
      </c>
      <c r="X31" s="27" t="s">
        <v>60</v>
      </c>
      <c r="Y31" s="27" t="s">
        <v>60</v>
      </c>
      <c r="Z31" s="27" t="s">
        <v>60</v>
      </c>
      <c r="AA31" s="27" t="s">
        <v>38</v>
      </c>
      <c r="AB31" s="291" t="s">
        <v>305</v>
      </c>
    </row>
    <row r="32" spans="1:28" s="33" customFormat="1" ht="67.5" hidden="1" customHeight="1" x14ac:dyDescent="0.3">
      <c r="A32" s="99" t="s">
        <v>59</v>
      </c>
      <c r="B32" s="35" t="str">
        <f>VLOOKUP(A32,'Listas deplegables'!$A$2:$B$19,2,0)</f>
        <v xml:space="preserve"> GD</v>
      </c>
      <c r="C32" s="37"/>
      <c r="D32" s="37"/>
      <c r="E32" s="37"/>
      <c r="F32" s="37"/>
      <c r="G32" s="37"/>
      <c r="H32" s="37"/>
      <c r="I32" s="16"/>
      <c r="J32" s="38" t="s">
        <v>3</v>
      </c>
      <c r="K32" s="155" t="s">
        <v>300</v>
      </c>
      <c r="L32" s="37" t="s">
        <v>41</v>
      </c>
      <c r="M32" s="37" t="s">
        <v>3</v>
      </c>
      <c r="N32" s="37" t="s">
        <v>3</v>
      </c>
      <c r="O32" s="37" t="s">
        <v>3</v>
      </c>
      <c r="P32" s="12" t="s">
        <v>42</v>
      </c>
      <c r="Q32" s="12" t="s">
        <v>50</v>
      </c>
      <c r="R32" s="39" t="s">
        <v>38</v>
      </c>
      <c r="S32" s="34" t="s">
        <v>3</v>
      </c>
      <c r="T32" s="22" t="s">
        <v>303</v>
      </c>
      <c r="U32" s="37" t="s">
        <v>38</v>
      </c>
      <c r="V32" s="39" t="s">
        <v>38</v>
      </c>
      <c r="W32" s="34"/>
      <c r="X32" s="37"/>
      <c r="Y32" s="37"/>
      <c r="Z32" s="37"/>
      <c r="AA32" s="37"/>
      <c r="AB32" s="331"/>
    </row>
    <row r="33" spans="1:28" s="33" customFormat="1" ht="102" hidden="1" thickBot="1" x14ac:dyDescent="0.3">
      <c r="A33" s="183" t="s">
        <v>59</v>
      </c>
      <c r="B33" s="42" t="str">
        <f>VLOOKUP(A33,'Listas deplegables'!$A$2:$B$19,2,0)</f>
        <v xml:space="preserve"> GD</v>
      </c>
      <c r="C33" s="44"/>
      <c r="D33" s="44"/>
      <c r="E33" s="44"/>
      <c r="F33" s="44"/>
      <c r="G33" s="44"/>
      <c r="H33" s="44"/>
      <c r="I33" s="17"/>
      <c r="J33" s="45" t="s">
        <v>3</v>
      </c>
      <c r="K33" s="168" t="s">
        <v>301</v>
      </c>
      <c r="L33" s="44" t="s">
        <v>41</v>
      </c>
      <c r="M33" s="44" t="s">
        <v>3</v>
      </c>
      <c r="N33" s="44" t="s">
        <v>3</v>
      </c>
      <c r="O33" s="44" t="s">
        <v>3</v>
      </c>
      <c r="P33" s="13" t="s">
        <v>42</v>
      </c>
      <c r="Q33" s="13" t="s">
        <v>50</v>
      </c>
      <c r="R33" s="62" t="s">
        <v>43</v>
      </c>
      <c r="S33" s="41" t="s">
        <v>3</v>
      </c>
      <c r="T33" s="23" t="s">
        <v>304</v>
      </c>
      <c r="U33" s="44" t="s">
        <v>3</v>
      </c>
      <c r="V33" s="47" t="s">
        <v>3</v>
      </c>
      <c r="W33" s="41"/>
      <c r="X33" s="44"/>
      <c r="Y33" s="44"/>
      <c r="Z33" s="44"/>
      <c r="AA33" s="44"/>
      <c r="AB33" s="292"/>
    </row>
    <row r="34" spans="1:28" s="33" customFormat="1" ht="217.5" thickBot="1" x14ac:dyDescent="0.3">
      <c r="A34" s="144" t="s">
        <v>61</v>
      </c>
      <c r="B34" s="71" t="str">
        <f>VLOOKUP(A34,'Listas deplegables'!$A$2:$B$19,2,0)</f>
        <v xml:space="preserve"> BS</v>
      </c>
      <c r="C34" s="64" t="s">
        <v>309</v>
      </c>
      <c r="D34" s="65" t="s">
        <v>38</v>
      </c>
      <c r="E34" s="110">
        <v>45642</v>
      </c>
      <c r="F34" s="110">
        <v>45770</v>
      </c>
      <c r="G34" s="110">
        <v>45783</v>
      </c>
      <c r="H34" s="65" t="s">
        <v>56</v>
      </c>
      <c r="I34" s="66" t="s">
        <v>48</v>
      </c>
      <c r="J34" s="67" t="s">
        <v>3</v>
      </c>
      <c r="K34" s="170" t="s">
        <v>314</v>
      </c>
      <c r="L34" s="65" t="s">
        <v>41</v>
      </c>
      <c r="M34" s="65" t="s">
        <v>38</v>
      </c>
      <c r="N34" s="65" t="s">
        <v>3</v>
      </c>
      <c r="O34" s="65" t="s">
        <v>3</v>
      </c>
      <c r="P34" s="68" t="s">
        <v>74</v>
      </c>
      <c r="Q34" s="68" t="s">
        <v>50</v>
      </c>
      <c r="R34" s="69" t="s">
        <v>3</v>
      </c>
      <c r="S34" s="63" t="s">
        <v>3</v>
      </c>
      <c r="T34" s="64" t="s">
        <v>318</v>
      </c>
      <c r="U34" s="65" t="s">
        <v>3</v>
      </c>
      <c r="V34" s="70" t="s">
        <v>3</v>
      </c>
      <c r="W34" s="63" t="s">
        <v>38</v>
      </c>
      <c r="X34" s="65" t="s">
        <v>43</v>
      </c>
      <c r="Y34" s="65" t="s">
        <v>43</v>
      </c>
      <c r="Z34" s="65" t="s">
        <v>43</v>
      </c>
      <c r="AA34" s="65" t="s">
        <v>3</v>
      </c>
      <c r="AB34" s="114" t="s">
        <v>322</v>
      </c>
    </row>
    <row r="35" spans="1:28" s="33" customFormat="1" ht="204" customHeight="1" thickBot="1" x14ac:dyDescent="0.3">
      <c r="A35" s="57" t="s">
        <v>62</v>
      </c>
      <c r="B35" s="25" t="str">
        <f>VLOOKUP(A35,'Listas deplegables'!$A$2:$B$19,2,0)</f>
        <v xml:space="preserve"> GF</v>
      </c>
      <c r="C35" s="21" t="s">
        <v>325</v>
      </c>
      <c r="D35" s="27" t="s">
        <v>38</v>
      </c>
      <c r="E35" s="106">
        <v>45589</v>
      </c>
      <c r="F35" s="106">
        <v>45772</v>
      </c>
      <c r="G35" s="106">
        <v>45782</v>
      </c>
      <c r="H35" s="27" t="s">
        <v>56</v>
      </c>
      <c r="I35" s="58" t="s">
        <v>40</v>
      </c>
      <c r="J35" s="59" t="s">
        <v>3</v>
      </c>
      <c r="K35" s="165" t="s">
        <v>334</v>
      </c>
      <c r="L35" s="27" t="s">
        <v>44</v>
      </c>
      <c r="M35" s="27" t="s">
        <v>3</v>
      </c>
      <c r="N35" s="27" t="s">
        <v>3</v>
      </c>
      <c r="O35" s="27" t="s">
        <v>3</v>
      </c>
      <c r="P35" s="11" t="s">
        <v>42</v>
      </c>
      <c r="Q35" s="11" t="s">
        <v>40</v>
      </c>
      <c r="R35" s="29" t="s">
        <v>3</v>
      </c>
      <c r="S35" s="24" t="s">
        <v>3</v>
      </c>
      <c r="T35" s="21" t="s">
        <v>343</v>
      </c>
      <c r="U35" s="27" t="s">
        <v>3</v>
      </c>
      <c r="V35" s="32" t="s">
        <v>3</v>
      </c>
      <c r="W35" s="24" t="s">
        <v>38</v>
      </c>
      <c r="X35" s="27" t="s">
        <v>43</v>
      </c>
      <c r="Y35" s="27" t="s">
        <v>43</v>
      </c>
      <c r="Z35" s="27" t="s">
        <v>43</v>
      </c>
      <c r="AA35" s="27" t="s">
        <v>3</v>
      </c>
      <c r="AB35" s="291" t="s">
        <v>347</v>
      </c>
    </row>
    <row r="36" spans="1:28" s="33" customFormat="1" ht="90.75" hidden="1" thickBot="1" x14ac:dyDescent="0.3">
      <c r="A36" s="60" t="s">
        <v>62</v>
      </c>
      <c r="B36" s="42" t="str">
        <f>VLOOKUP(A36,'Listas deplegables'!$A$2:$B$19,2,0)</f>
        <v xml:space="preserve"> GF</v>
      </c>
      <c r="C36" s="44"/>
      <c r="D36" s="44"/>
      <c r="E36" s="44"/>
      <c r="F36" s="44"/>
      <c r="G36" s="44"/>
      <c r="H36" s="44"/>
      <c r="I36" s="17"/>
      <c r="J36" s="45" t="s">
        <v>3</v>
      </c>
      <c r="K36" s="168" t="s">
        <v>335</v>
      </c>
      <c r="L36" s="44" t="s">
        <v>44</v>
      </c>
      <c r="M36" s="44" t="s">
        <v>3</v>
      </c>
      <c r="N36" s="44" t="s">
        <v>3</v>
      </c>
      <c r="O36" s="44" t="s">
        <v>3</v>
      </c>
      <c r="P36" s="13" t="s">
        <v>42</v>
      </c>
      <c r="Q36" s="13" t="s">
        <v>40</v>
      </c>
      <c r="R36" s="46" t="s">
        <v>3</v>
      </c>
      <c r="S36" s="41" t="s">
        <v>3</v>
      </c>
      <c r="T36" s="23" t="s">
        <v>344</v>
      </c>
      <c r="U36" s="44" t="s">
        <v>3</v>
      </c>
      <c r="V36" s="47" t="s">
        <v>3</v>
      </c>
      <c r="W36" s="41"/>
      <c r="X36" s="44"/>
      <c r="Y36" s="44"/>
      <c r="Z36" s="44"/>
      <c r="AA36" s="44"/>
      <c r="AB36" s="292"/>
    </row>
    <row r="37" spans="1:28" s="33" customFormat="1" ht="192" thickBot="1" x14ac:dyDescent="0.3">
      <c r="A37" s="144" t="s">
        <v>63</v>
      </c>
      <c r="B37" s="71" t="str">
        <f>VLOOKUP(A37,'Listas deplegables'!$A$2:$B$19,2,0)</f>
        <v xml:space="preserve"> GJ</v>
      </c>
      <c r="C37" s="72" t="s">
        <v>349</v>
      </c>
      <c r="D37" s="65" t="s">
        <v>38</v>
      </c>
      <c r="E37" s="110">
        <v>45595</v>
      </c>
      <c r="F37" s="110">
        <v>45772</v>
      </c>
      <c r="G37" s="110">
        <v>45783</v>
      </c>
      <c r="H37" s="65" t="s">
        <v>56</v>
      </c>
      <c r="I37" s="66" t="s">
        <v>50</v>
      </c>
      <c r="J37" s="67" t="s">
        <v>3</v>
      </c>
      <c r="K37" s="175" t="s">
        <v>352</v>
      </c>
      <c r="L37" s="65" t="s">
        <v>41</v>
      </c>
      <c r="M37" s="89" t="s">
        <v>3</v>
      </c>
      <c r="N37" s="89" t="s">
        <v>3</v>
      </c>
      <c r="O37" s="89" t="s">
        <v>3</v>
      </c>
      <c r="P37" s="68" t="s">
        <v>74</v>
      </c>
      <c r="Q37" s="68" t="s">
        <v>50</v>
      </c>
      <c r="R37" s="69" t="s">
        <v>3</v>
      </c>
      <c r="S37" s="63" t="s">
        <v>3</v>
      </c>
      <c r="T37" s="64" t="s">
        <v>357</v>
      </c>
      <c r="U37" s="65" t="s">
        <v>3</v>
      </c>
      <c r="V37" s="70" t="s">
        <v>3</v>
      </c>
      <c r="W37" s="63" t="s">
        <v>38</v>
      </c>
      <c r="X37" s="65" t="s">
        <v>43</v>
      </c>
      <c r="Y37" s="65" t="s">
        <v>43</v>
      </c>
      <c r="Z37" s="65" t="s">
        <v>43</v>
      </c>
      <c r="AA37" s="65" t="s">
        <v>3</v>
      </c>
      <c r="AB37" s="114" t="s">
        <v>346</v>
      </c>
    </row>
    <row r="38" spans="1:28" s="33" customFormat="1" ht="204.75" thickBot="1" x14ac:dyDescent="0.3">
      <c r="A38" s="144" t="s">
        <v>64</v>
      </c>
      <c r="B38" s="71" t="str">
        <f>VLOOKUP(A38,'Listas deplegables'!$A$2:$B$19,2,0)</f>
        <v xml:space="preserve"> RF</v>
      </c>
      <c r="C38" s="64" t="s">
        <v>362</v>
      </c>
      <c r="D38" s="65" t="s">
        <v>38</v>
      </c>
      <c r="E38" s="110">
        <v>45610</v>
      </c>
      <c r="F38" s="110">
        <v>45770</v>
      </c>
      <c r="G38" s="110">
        <v>45783</v>
      </c>
      <c r="H38" s="110" t="s">
        <v>56</v>
      </c>
      <c r="I38" s="66" t="s">
        <v>48</v>
      </c>
      <c r="J38" s="67" t="s">
        <v>3</v>
      </c>
      <c r="K38" s="170" t="s">
        <v>368</v>
      </c>
      <c r="L38" s="65" t="s">
        <v>41</v>
      </c>
      <c r="M38" s="65" t="s">
        <v>3</v>
      </c>
      <c r="N38" s="65" t="s">
        <v>3</v>
      </c>
      <c r="O38" s="65" t="s">
        <v>3</v>
      </c>
      <c r="P38" s="68" t="s">
        <v>42</v>
      </c>
      <c r="Q38" s="68" t="s">
        <v>50</v>
      </c>
      <c r="R38" s="69" t="s">
        <v>3</v>
      </c>
      <c r="S38" s="63" t="s">
        <v>3</v>
      </c>
      <c r="T38" s="64" t="s">
        <v>375</v>
      </c>
      <c r="U38" s="65" t="s">
        <v>38</v>
      </c>
      <c r="V38" s="70" t="s">
        <v>38</v>
      </c>
      <c r="W38" s="63" t="s">
        <v>38</v>
      </c>
      <c r="X38" s="65" t="s">
        <v>43</v>
      </c>
      <c r="Y38" s="65" t="s">
        <v>43</v>
      </c>
      <c r="Z38" s="65" t="s">
        <v>43</v>
      </c>
      <c r="AA38" s="65" t="s">
        <v>3</v>
      </c>
      <c r="AB38" s="114" t="s">
        <v>376</v>
      </c>
    </row>
    <row r="39" spans="1:28" s="33" customFormat="1" ht="219" customHeight="1" thickBot="1" x14ac:dyDescent="0.3">
      <c r="A39" s="144" t="s">
        <v>67</v>
      </c>
      <c r="B39" s="71" t="str">
        <f>VLOOKUP(A39,'Listas deplegables'!$A$2:$B$19,2,0)</f>
        <v xml:space="preserve"> EI</v>
      </c>
      <c r="C39" s="64" t="s">
        <v>378</v>
      </c>
      <c r="D39" s="65" t="s">
        <v>38</v>
      </c>
      <c r="E39" s="110">
        <v>45782</v>
      </c>
      <c r="F39" s="110">
        <v>45782</v>
      </c>
      <c r="G39" s="110">
        <v>45783</v>
      </c>
      <c r="H39" s="65" t="s">
        <v>68</v>
      </c>
      <c r="I39" s="66" t="s">
        <v>50</v>
      </c>
      <c r="J39" s="67" t="s">
        <v>3</v>
      </c>
      <c r="K39" s="170" t="s">
        <v>383</v>
      </c>
      <c r="L39" s="65" t="s">
        <v>41</v>
      </c>
      <c r="M39" s="65" t="s">
        <v>3</v>
      </c>
      <c r="N39" s="65" t="s">
        <v>3</v>
      </c>
      <c r="O39" s="65" t="s">
        <v>3</v>
      </c>
      <c r="P39" s="68" t="s">
        <v>42</v>
      </c>
      <c r="Q39" s="68" t="s">
        <v>50</v>
      </c>
      <c r="R39" s="62" t="s">
        <v>43</v>
      </c>
      <c r="S39" s="63" t="s">
        <v>3</v>
      </c>
      <c r="T39" s="64" t="s">
        <v>384</v>
      </c>
      <c r="U39" s="65" t="s">
        <v>3</v>
      </c>
      <c r="V39" s="107" t="s">
        <v>43</v>
      </c>
      <c r="W39" s="63" t="s">
        <v>38</v>
      </c>
      <c r="X39" s="65" t="s">
        <v>43</v>
      </c>
      <c r="Y39" s="65" t="s">
        <v>43</v>
      </c>
      <c r="Z39" s="65" t="s">
        <v>43</v>
      </c>
      <c r="AA39" s="65" t="s">
        <v>3</v>
      </c>
      <c r="AB39" s="114" t="s">
        <v>385</v>
      </c>
    </row>
    <row r="40" spans="1:28" s="33" customFormat="1" ht="320.25" customHeight="1" thickBot="1" x14ac:dyDescent="0.3">
      <c r="A40" s="144" t="s">
        <v>69</v>
      </c>
      <c r="B40" s="71" t="str">
        <f>VLOOKUP(A40,'Listas deplegables'!$A$2:$B$19,2,0)</f>
        <v xml:space="preserve"> PD</v>
      </c>
      <c r="C40" s="64" t="s">
        <v>386</v>
      </c>
      <c r="D40" s="65" t="s">
        <v>38</v>
      </c>
      <c r="E40" s="110" t="s">
        <v>157</v>
      </c>
      <c r="F40" s="110">
        <v>45769</v>
      </c>
      <c r="G40" s="110">
        <v>45783</v>
      </c>
      <c r="H40" s="65" t="s">
        <v>68</v>
      </c>
      <c r="I40" s="66" t="s">
        <v>50</v>
      </c>
      <c r="J40" s="67" t="s">
        <v>3</v>
      </c>
      <c r="K40" s="170" t="s">
        <v>391</v>
      </c>
      <c r="L40" s="65" t="s">
        <v>41</v>
      </c>
      <c r="M40" s="65" t="s">
        <v>3</v>
      </c>
      <c r="N40" s="65" t="s">
        <v>3</v>
      </c>
      <c r="O40" s="65" t="s">
        <v>3</v>
      </c>
      <c r="P40" s="68" t="s">
        <v>42</v>
      </c>
      <c r="Q40" s="68" t="s">
        <v>50</v>
      </c>
      <c r="R40" s="69" t="s">
        <v>3</v>
      </c>
      <c r="S40" s="63" t="s">
        <v>3</v>
      </c>
      <c r="T40" s="64" t="s">
        <v>392</v>
      </c>
      <c r="U40" s="65" t="s">
        <v>3</v>
      </c>
      <c r="V40" s="70" t="s">
        <v>3</v>
      </c>
      <c r="W40" s="63" t="s">
        <v>38</v>
      </c>
      <c r="X40" s="65" t="s">
        <v>43</v>
      </c>
      <c r="Y40" s="65" t="s">
        <v>43</v>
      </c>
      <c r="Z40" s="65" t="s">
        <v>43</v>
      </c>
      <c r="AA40" s="65" t="s">
        <v>3</v>
      </c>
      <c r="AB40" s="181" t="s">
        <v>393</v>
      </c>
    </row>
    <row r="41" spans="1:28" s="33" customFormat="1" ht="195.75" customHeight="1" x14ac:dyDescent="0.25">
      <c r="A41" s="57" t="s">
        <v>109</v>
      </c>
      <c r="B41" s="25" t="str">
        <f>VLOOKUP(A41,'Listas deplegables'!$A$2:$B$19,2,0)</f>
        <v xml:space="preserve"> GA</v>
      </c>
      <c r="C41" s="21" t="s">
        <v>395</v>
      </c>
      <c r="D41" s="27" t="s">
        <v>38</v>
      </c>
      <c r="E41" s="106">
        <v>45955</v>
      </c>
      <c r="F41" s="106">
        <v>45776</v>
      </c>
      <c r="G41" s="106">
        <v>45783</v>
      </c>
      <c r="H41" s="27" t="s">
        <v>56</v>
      </c>
      <c r="I41" s="58" t="s">
        <v>50</v>
      </c>
      <c r="J41" s="59" t="s">
        <v>3</v>
      </c>
      <c r="K41" s="165" t="s">
        <v>398</v>
      </c>
      <c r="L41" s="27" t="s">
        <v>41</v>
      </c>
      <c r="M41" s="27" t="s">
        <v>3</v>
      </c>
      <c r="N41" s="27" t="s">
        <v>3</v>
      </c>
      <c r="O41" s="27" t="s">
        <v>3</v>
      </c>
      <c r="P41" s="11" t="s">
        <v>42</v>
      </c>
      <c r="Q41" s="11" t="s">
        <v>50</v>
      </c>
      <c r="R41" s="29" t="s">
        <v>3</v>
      </c>
      <c r="S41" s="24" t="s">
        <v>3</v>
      </c>
      <c r="T41" s="21" t="s">
        <v>400</v>
      </c>
      <c r="U41" s="27" t="s">
        <v>3</v>
      </c>
      <c r="V41" s="32" t="s">
        <v>3</v>
      </c>
      <c r="W41" s="24" t="s">
        <v>38</v>
      </c>
      <c r="X41" s="27" t="s">
        <v>43</v>
      </c>
      <c r="Y41" s="27" t="s">
        <v>43</v>
      </c>
      <c r="Z41" s="27" t="s">
        <v>43</v>
      </c>
      <c r="AA41" s="27" t="s">
        <v>3</v>
      </c>
      <c r="AB41" s="291" t="s">
        <v>403</v>
      </c>
    </row>
    <row r="42" spans="1:28" s="33" customFormat="1" ht="167.25" hidden="1" customHeight="1" thickBot="1" x14ac:dyDescent="0.3">
      <c r="A42" s="183" t="s">
        <v>109</v>
      </c>
      <c r="B42" s="143" t="str">
        <f>VLOOKUP(A42,'Listas deplegables'!$A$2:$B$19,2,0)</f>
        <v xml:space="preserve"> GA</v>
      </c>
      <c r="C42" s="61"/>
      <c r="D42" s="61"/>
      <c r="E42" s="61"/>
      <c r="F42" s="61"/>
      <c r="G42" s="61"/>
      <c r="H42" s="61"/>
      <c r="I42" s="146"/>
      <c r="J42" s="149" t="s">
        <v>3</v>
      </c>
      <c r="K42" s="197" t="s">
        <v>399</v>
      </c>
      <c r="L42" s="61" t="s">
        <v>41</v>
      </c>
      <c r="M42" s="61" t="s">
        <v>3</v>
      </c>
      <c r="N42" s="61" t="s">
        <v>3</v>
      </c>
      <c r="O42" s="61" t="s">
        <v>3</v>
      </c>
      <c r="P42" s="147" t="s">
        <v>42</v>
      </c>
      <c r="Q42" s="147" t="s">
        <v>50</v>
      </c>
      <c r="R42" s="62" t="s">
        <v>3</v>
      </c>
      <c r="S42" s="185" t="s">
        <v>3</v>
      </c>
      <c r="T42" s="186" t="s">
        <v>401</v>
      </c>
      <c r="U42" s="61" t="s">
        <v>3</v>
      </c>
      <c r="V42" s="192" t="s">
        <v>3</v>
      </c>
      <c r="W42" s="185"/>
      <c r="X42" s="61"/>
      <c r="Y42" s="61"/>
      <c r="Z42" s="61"/>
      <c r="AA42" s="61"/>
      <c r="AB42" s="331"/>
    </row>
    <row r="43" spans="1:28" s="33" customFormat="1" ht="15" hidden="1" customHeight="1" x14ac:dyDescent="0.25">
      <c r="A43" s="99"/>
      <c r="B43" s="49" t="e">
        <f>VLOOKUP(A43,'Listas deplegables'!$A$2:$B$19,2,0)</f>
        <v>#N/A</v>
      </c>
      <c r="C43" s="31"/>
      <c r="D43" s="31"/>
      <c r="E43" s="31"/>
      <c r="F43" s="31"/>
      <c r="G43" s="31"/>
      <c r="H43" s="31"/>
      <c r="I43" s="51"/>
      <c r="J43" s="52"/>
      <c r="K43" s="161"/>
      <c r="L43" s="31"/>
      <c r="M43" s="31"/>
      <c r="N43" s="31"/>
      <c r="O43" s="31"/>
      <c r="P43" s="53"/>
      <c r="Q43" s="53"/>
      <c r="R43" s="54"/>
      <c r="S43" s="55"/>
      <c r="T43" s="31"/>
      <c r="U43" s="31"/>
      <c r="V43" s="56"/>
      <c r="W43" s="55"/>
      <c r="X43" s="31"/>
      <c r="Y43" s="31"/>
      <c r="Z43" s="31"/>
      <c r="AA43" s="31"/>
      <c r="AB43" s="331"/>
    </row>
    <row r="44" spans="1:28" s="33" customFormat="1" ht="15" hidden="1" customHeight="1" x14ac:dyDescent="0.25">
      <c r="A44" s="48"/>
      <c r="B44" s="35" t="e">
        <f>VLOOKUP(A44,'Listas deplegables'!$A$2:$B$19,2,0)</f>
        <v>#N/A</v>
      </c>
      <c r="C44" s="37"/>
      <c r="D44" s="37"/>
      <c r="E44" s="37"/>
      <c r="F44" s="37"/>
      <c r="G44" s="37"/>
      <c r="H44" s="37"/>
      <c r="I44" s="16"/>
      <c r="J44" s="38"/>
      <c r="K44" s="162"/>
      <c r="L44" s="37"/>
      <c r="M44" s="37"/>
      <c r="N44" s="37"/>
      <c r="O44" s="37"/>
      <c r="P44" s="12"/>
      <c r="Q44" s="12"/>
      <c r="R44" s="40"/>
      <c r="S44" s="34"/>
      <c r="T44" s="37"/>
      <c r="U44" s="37"/>
      <c r="V44" s="39"/>
      <c r="W44" s="34"/>
      <c r="X44" s="37"/>
      <c r="Y44" s="37"/>
      <c r="Z44" s="37"/>
      <c r="AA44" s="37"/>
      <c r="AB44" s="331"/>
    </row>
    <row r="45" spans="1:28" s="33" customFormat="1" ht="15" hidden="1" customHeight="1" x14ac:dyDescent="0.25">
      <c r="A45" s="48"/>
      <c r="B45" s="35" t="e">
        <f>VLOOKUP(A45,'Listas deplegables'!$A$2:$B$19,2,0)</f>
        <v>#N/A</v>
      </c>
      <c r="C45" s="37"/>
      <c r="D45" s="37"/>
      <c r="E45" s="37"/>
      <c r="F45" s="37"/>
      <c r="G45" s="37"/>
      <c r="H45" s="37"/>
      <c r="I45" s="16"/>
      <c r="J45" s="38"/>
      <c r="K45" s="162"/>
      <c r="L45" s="37"/>
      <c r="M45" s="37"/>
      <c r="N45" s="37"/>
      <c r="O45" s="37"/>
      <c r="P45" s="12"/>
      <c r="Q45" s="12"/>
      <c r="R45" s="40"/>
      <c r="S45" s="34"/>
      <c r="T45" s="37"/>
      <c r="U45" s="37"/>
      <c r="V45" s="39"/>
      <c r="W45" s="34"/>
      <c r="X45" s="37"/>
      <c r="Y45" s="37"/>
      <c r="Z45" s="37"/>
      <c r="AA45" s="37"/>
      <c r="AB45" s="331"/>
    </row>
    <row r="46" spans="1:28" s="33" customFormat="1" ht="15" hidden="1" customHeight="1" x14ac:dyDescent="0.25">
      <c r="A46" s="48"/>
      <c r="B46" s="35" t="e">
        <f>VLOOKUP(A46,'Listas deplegables'!$A$2:$B$19,2,0)</f>
        <v>#N/A</v>
      </c>
      <c r="C46" s="37"/>
      <c r="D46" s="37"/>
      <c r="E46" s="37"/>
      <c r="F46" s="37"/>
      <c r="G46" s="37"/>
      <c r="H46" s="37"/>
      <c r="I46" s="16"/>
      <c r="J46" s="38"/>
      <c r="K46" s="162"/>
      <c r="L46" s="37"/>
      <c r="M46" s="37"/>
      <c r="N46" s="37"/>
      <c r="O46" s="37"/>
      <c r="P46" s="12"/>
      <c r="Q46" s="12"/>
      <c r="R46" s="40"/>
      <c r="S46" s="34"/>
      <c r="T46" s="37"/>
      <c r="U46" s="37"/>
      <c r="V46" s="39"/>
      <c r="W46" s="34"/>
      <c r="X46" s="37"/>
      <c r="Y46" s="37"/>
      <c r="Z46" s="37"/>
      <c r="AA46" s="37"/>
      <c r="AB46" s="331"/>
    </row>
    <row r="47" spans="1:28" s="33" customFormat="1" ht="15" hidden="1" customHeight="1" x14ac:dyDescent="0.25">
      <c r="A47" s="48"/>
      <c r="B47" s="35" t="e">
        <f>VLOOKUP(A47,'Listas deplegables'!$A$2:$B$19,2,0)</f>
        <v>#N/A</v>
      </c>
      <c r="C47" s="37"/>
      <c r="D47" s="37"/>
      <c r="E47" s="37"/>
      <c r="F47" s="37"/>
      <c r="G47" s="37"/>
      <c r="H47" s="37"/>
      <c r="I47" s="16"/>
      <c r="J47" s="38"/>
      <c r="K47" s="162"/>
      <c r="L47" s="37"/>
      <c r="M47" s="37"/>
      <c r="N47" s="37"/>
      <c r="O47" s="37"/>
      <c r="P47" s="12"/>
      <c r="Q47" s="12"/>
      <c r="R47" s="40"/>
      <c r="S47" s="34"/>
      <c r="T47" s="37"/>
      <c r="U47" s="37"/>
      <c r="V47" s="39"/>
      <c r="W47" s="34"/>
      <c r="X47" s="37"/>
      <c r="Y47" s="37"/>
      <c r="Z47" s="37"/>
      <c r="AA47" s="37"/>
      <c r="AB47" s="331"/>
    </row>
    <row r="48" spans="1:28" s="33" customFormat="1" ht="15" hidden="1" customHeight="1" x14ac:dyDescent="0.25">
      <c r="A48" s="48"/>
      <c r="B48" s="35" t="e">
        <f>VLOOKUP(A48,'Listas deplegables'!$A$2:$B$19,2,0)</f>
        <v>#N/A</v>
      </c>
      <c r="C48" s="37"/>
      <c r="D48" s="37"/>
      <c r="E48" s="37"/>
      <c r="F48" s="37"/>
      <c r="G48" s="37"/>
      <c r="H48" s="37"/>
      <c r="I48" s="16"/>
      <c r="J48" s="38"/>
      <c r="K48" s="162"/>
      <c r="L48" s="37"/>
      <c r="M48" s="37"/>
      <c r="N48" s="37"/>
      <c r="O48" s="37"/>
      <c r="P48" s="12"/>
      <c r="Q48" s="12"/>
      <c r="R48" s="40"/>
      <c r="S48" s="34"/>
      <c r="T48" s="37"/>
      <c r="U48" s="37"/>
      <c r="V48" s="39"/>
      <c r="W48" s="34"/>
      <c r="X48" s="37"/>
      <c r="Y48" s="37"/>
      <c r="Z48" s="37"/>
      <c r="AA48" s="37"/>
      <c r="AB48" s="331"/>
    </row>
    <row r="49" spans="1:28" s="33" customFormat="1" ht="15" hidden="1" customHeight="1" x14ac:dyDescent="0.25">
      <c r="A49" s="48"/>
      <c r="B49" s="35" t="e">
        <f>VLOOKUP(A49,'Listas deplegables'!$A$2:$B$19,2,0)</f>
        <v>#N/A</v>
      </c>
      <c r="C49" s="37"/>
      <c r="D49" s="37"/>
      <c r="E49" s="37"/>
      <c r="F49" s="37"/>
      <c r="G49" s="37"/>
      <c r="H49" s="37"/>
      <c r="I49" s="16"/>
      <c r="J49" s="38"/>
      <c r="K49" s="162"/>
      <c r="L49" s="37"/>
      <c r="M49" s="37"/>
      <c r="N49" s="37"/>
      <c r="O49" s="37"/>
      <c r="P49" s="12"/>
      <c r="Q49" s="12"/>
      <c r="R49" s="40"/>
      <c r="S49" s="34"/>
      <c r="T49" s="37"/>
      <c r="U49" s="37"/>
      <c r="V49" s="39"/>
      <c r="W49" s="34"/>
      <c r="X49" s="37"/>
      <c r="Y49" s="37"/>
      <c r="Z49" s="37"/>
      <c r="AA49" s="37"/>
      <c r="AB49" s="331"/>
    </row>
    <row r="50" spans="1:28" s="33" customFormat="1" ht="15" hidden="1" customHeight="1" x14ac:dyDescent="0.25">
      <c r="A50" s="48"/>
      <c r="B50" s="35" t="e">
        <f>VLOOKUP(A50,'Listas deplegables'!$A$2:$B$19,2,0)</f>
        <v>#N/A</v>
      </c>
      <c r="C50" s="37"/>
      <c r="D50" s="37"/>
      <c r="E50" s="37"/>
      <c r="F50" s="37"/>
      <c r="G50" s="37"/>
      <c r="H50" s="37"/>
      <c r="I50" s="16"/>
      <c r="J50" s="38"/>
      <c r="K50" s="162"/>
      <c r="L50" s="37"/>
      <c r="M50" s="37"/>
      <c r="N50" s="37"/>
      <c r="O50" s="37"/>
      <c r="P50" s="12"/>
      <c r="Q50" s="12"/>
      <c r="R50" s="40"/>
      <c r="S50" s="34"/>
      <c r="T50" s="37"/>
      <c r="U50" s="37"/>
      <c r="V50" s="39"/>
      <c r="W50" s="34"/>
      <c r="X50" s="37"/>
      <c r="Y50" s="37"/>
      <c r="Z50" s="37"/>
      <c r="AA50" s="37"/>
      <c r="AB50" s="331"/>
    </row>
    <row r="51" spans="1:28" s="33" customFormat="1" ht="15" hidden="1" customHeight="1" x14ac:dyDescent="0.25">
      <c r="A51" s="48"/>
      <c r="B51" s="35" t="e">
        <f>VLOOKUP(A51,'Listas deplegables'!$A$2:$B$19,2,0)</f>
        <v>#N/A</v>
      </c>
      <c r="C51" s="37"/>
      <c r="D51" s="37"/>
      <c r="E51" s="37"/>
      <c r="F51" s="37"/>
      <c r="G51" s="37"/>
      <c r="H51" s="37"/>
      <c r="I51" s="16"/>
      <c r="J51" s="38"/>
      <c r="K51" s="162"/>
      <c r="L51" s="37"/>
      <c r="M51" s="37"/>
      <c r="N51" s="37"/>
      <c r="O51" s="37"/>
      <c r="P51" s="12"/>
      <c r="Q51" s="12"/>
      <c r="R51" s="40"/>
      <c r="S51" s="34"/>
      <c r="T51" s="37"/>
      <c r="U51" s="37"/>
      <c r="V51" s="39"/>
      <c r="W51" s="34"/>
      <c r="X51" s="37"/>
      <c r="Y51" s="37"/>
      <c r="Z51" s="37"/>
      <c r="AA51" s="37"/>
      <c r="AB51" s="331"/>
    </row>
    <row r="52" spans="1:28" s="33" customFormat="1" ht="15" hidden="1" customHeight="1" x14ac:dyDescent="0.25">
      <c r="A52" s="48"/>
      <c r="B52" s="35" t="e">
        <f>VLOOKUP(A52,'Listas deplegables'!$A$2:$B$19,2,0)</f>
        <v>#N/A</v>
      </c>
      <c r="C52" s="37"/>
      <c r="D52" s="37"/>
      <c r="E52" s="37"/>
      <c r="F52" s="37"/>
      <c r="G52" s="37"/>
      <c r="H52" s="37"/>
      <c r="I52" s="16"/>
      <c r="J52" s="38"/>
      <c r="K52" s="162"/>
      <c r="L52" s="37"/>
      <c r="M52" s="37"/>
      <c r="N52" s="37"/>
      <c r="O52" s="37"/>
      <c r="P52" s="12"/>
      <c r="Q52" s="12"/>
      <c r="R52" s="40"/>
      <c r="S52" s="34"/>
      <c r="T52" s="37"/>
      <c r="U52" s="37"/>
      <c r="V52" s="39"/>
      <c r="W52" s="34"/>
      <c r="X52" s="37"/>
      <c r="Y52" s="37"/>
      <c r="Z52" s="37"/>
      <c r="AA52" s="37"/>
      <c r="AB52" s="331"/>
    </row>
    <row r="53" spans="1:28" s="33" customFormat="1" ht="15" hidden="1" customHeight="1" x14ac:dyDescent="0.25">
      <c r="A53" s="48"/>
      <c r="B53" s="35" t="e">
        <f>VLOOKUP(A53,'Listas deplegables'!$A$2:$B$19,2,0)</f>
        <v>#N/A</v>
      </c>
      <c r="C53" s="37"/>
      <c r="D53" s="37"/>
      <c r="E53" s="37"/>
      <c r="F53" s="37"/>
      <c r="G53" s="37"/>
      <c r="H53" s="37"/>
      <c r="I53" s="16"/>
      <c r="J53" s="38"/>
      <c r="K53" s="162"/>
      <c r="L53" s="37"/>
      <c r="M53" s="37"/>
      <c r="N53" s="37"/>
      <c r="O53" s="37"/>
      <c r="P53" s="12"/>
      <c r="Q53" s="12"/>
      <c r="R53" s="40"/>
      <c r="S53" s="34"/>
      <c r="T53" s="37"/>
      <c r="U53" s="37"/>
      <c r="V53" s="39"/>
      <c r="W53" s="34"/>
      <c r="X53" s="37"/>
      <c r="Y53" s="37"/>
      <c r="Z53" s="37"/>
      <c r="AA53" s="37"/>
      <c r="AB53" s="331"/>
    </row>
    <row r="54" spans="1:28" s="33" customFormat="1" ht="15" hidden="1" customHeight="1" x14ac:dyDescent="0.25">
      <c r="A54" s="48"/>
      <c r="B54" s="35" t="e">
        <f>VLOOKUP(A54,'Listas deplegables'!$A$2:$B$19,2,0)</f>
        <v>#N/A</v>
      </c>
      <c r="C54" s="37"/>
      <c r="D54" s="37"/>
      <c r="E54" s="37"/>
      <c r="F54" s="37"/>
      <c r="G54" s="37"/>
      <c r="H54" s="37"/>
      <c r="I54" s="16"/>
      <c r="J54" s="38"/>
      <c r="K54" s="162"/>
      <c r="L54" s="37"/>
      <c r="M54" s="37"/>
      <c r="N54" s="37"/>
      <c r="O54" s="37"/>
      <c r="P54" s="12"/>
      <c r="Q54" s="12"/>
      <c r="R54" s="40"/>
      <c r="S54" s="34"/>
      <c r="T54" s="37"/>
      <c r="U54" s="37"/>
      <c r="V54" s="39"/>
      <c r="W54" s="34"/>
      <c r="X54" s="37"/>
      <c r="Y54" s="37"/>
      <c r="Z54" s="37"/>
      <c r="AA54" s="37"/>
      <c r="AB54" s="331"/>
    </row>
    <row r="55" spans="1:28" s="33" customFormat="1" ht="15" hidden="1" customHeight="1" x14ac:dyDescent="0.25">
      <c r="A55" s="48"/>
      <c r="B55" s="35" t="e">
        <f>VLOOKUP(A55,'Listas deplegables'!$A$2:$B$19,2,0)</f>
        <v>#N/A</v>
      </c>
      <c r="C55" s="37"/>
      <c r="D55" s="37"/>
      <c r="E55" s="37"/>
      <c r="F55" s="37"/>
      <c r="G55" s="37"/>
      <c r="H55" s="37"/>
      <c r="I55" s="16"/>
      <c r="J55" s="38"/>
      <c r="K55" s="162"/>
      <c r="L55" s="37"/>
      <c r="M55" s="37"/>
      <c r="N55" s="37"/>
      <c r="O55" s="37"/>
      <c r="P55" s="12"/>
      <c r="Q55" s="12"/>
      <c r="R55" s="40"/>
      <c r="S55" s="34"/>
      <c r="T55" s="37"/>
      <c r="U55" s="37"/>
      <c r="V55" s="39"/>
      <c r="W55" s="34"/>
      <c r="X55" s="37"/>
      <c r="Y55" s="37"/>
      <c r="Z55" s="37"/>
      <c r="AA55" s="37"/>
      <c r="AB55" s="331"/>
    </row>
    <row r="56" spans="1:28" s="33" customFormat="1" ht="15" hidden="1" customHeight="1" x14ac:dyDescent="0.25">
      <c r="A56" s="48"/>
      <c r="B56" s="35" t="e">
        <f>VLOOKUP(A56,'Listas deplegables'!$A$2:$B$19,2,0)</f>
        <v>#N/A</v>
      </c>
      <c r="C56" s="37"/>
      <c r="D56" s="37"/>
      <c r="E56" s="37"/>
      <c r="F56" s="37"/>
      <c r="G56" s="37"/>
      <c r="H56" s="37"/>
      <c r="I56" s="16"/>
      <c r="J56" s="38"/>
      <c r="K56" s="162"/>
      <c r="L56" s="37"/>
      <c r="M56" s="37"/>
      <c r="N56" s="37"/>
      <c r="O56" s="37"/>
      <c r="P56" s="12"/>
      <c r="Q56" s="12"/>
      <c r="R56" s="40"/>
      <c r="S56" s="34"/>
      <c r="T56" s="37"/>
      <c r="U56" s="37"/>
      <c r="V56" s="39"/>
      <c r="W56" s="34"/>
      <c r="X56" s="37"/>
      <c r="Y56" s="37"/>
      <c r="Z56" s="37"/>
      <c r="AA56" s="37"/>
      <c r="AB56" s="331"/>
    </row>
    <row r="57" spans="1:28" s="33" customFormat="1" ht="15" hidden="1" customHeight="1" x14ac:dyDescent="0.25">
      <c r="A57" s="48"/>
      <c r="B57" s="35" t="e">
        <f>VLOOKUP(A57,'Listas deplegables'!$A$2:$B$19,2,0)</f>
        <v>#N/A</v>
      </c>
      <c r="C57" s="37"/>
      <c r="D57" s="37"/>
      <c r="E57" s="37"/>
      <c r="F57" s="37"/>
      <c r="G57" s="37"/>
      <c r="H57" s="37"/>
      <c r="I57" s="16"/>
      <c r="J57" s="38"/>
      <c r="K57" s="162"/>
      <c r="L57" s="37"/>
      <c r="M57" s="37"/>
      <c r="N57" s="37"/>
      <c r="O57" s="37"/>
      <c r="P57" s="12"/>
      <c r="Q57" s="12"/>
      <c r="R57" s="40"/>
      <c r="S57" s="34"/>
      <c r="T57" s="37"/>
      <c r="U57" s="37"/>
      <c r="V57" s="39"/>
      <c r="W57" s="34"/>
      <c r="X57" s="37"/>
      <c r="Y57" s="37"/>
      <c r="Z57" s="37"/>
      <c r="AA57" s="37"/>
      <c r="AB57" s="331"/>
    </row>
    <row r="58" spans="1:28" s="33" customFormat="1" ht="15" hidden="1" customHeight="1" x14ac:dyDescent="0.25">
      <c r="A58" s="48"/>
      <c r="B58" s="35" t="e">
        <f>VLOOKUP(A58,'Listas deplegables'!$A$2:$B$19,2,0)</f>
        <v>#N/A</v>
      </c>
      <c r="C58" s="37"/>
      <c r="D58" s="37"/>
      <c r="E58" s="37"/>
      <c r="F58" s="37"/>
      <c r="G58" s="37"/>
      <c r="H58" s="37"/>
      <c r="I58" s="16"/>
      <c r="J58" s="38"/>
      <c r="K58" s="162"/>
      <c r="L58" s="37"/>
      <c r="M58" s="37"/>
      <c r="N58" s="37"/>
      <c r="O58" s="37"/>
      <c r="P58" s="12"/>
      <c r="Q58" s="12"/>
      <c r="R58" s="40"/>
      <c r="S58" s="34"/>
      <c r="T58" s="37"/>
      <c r="U58" s="37"/>
      <c r="V58" s="39"/>
      <c r="W58" s="34"/>
      <c r="X58" s="37"/>
      <c r="Y58" s="37"/>
      <c r="Z58" s="37"/>
      <c r="AA58" s="37"/>
      <c r="AB58" s="331"/>
    </row>
    <row r="59" spans="1:28" s="33" customFormat="1" ht="15" hidden="1" customHeight="1" x14ac:dyDescent="0.25">
      <c r="A59" s="48"/>
      <c r="B59" s="35" t="e">
        <f>VLOOKUP(A59,'Listas deplegables'!$A$2:$B$19,2,0)</f>
        <v>#N/A</v>
      </c>
      <c r="C59" s="37"/>
      <c r="D59" s="37"/>
      <c r="E59" s="37"/>
      <c r="F59" s="37"/>
      <c r="G59" s="37"/>
      <c r="H59" s="37"/>
      <c r="I59" s="16"/>
      <c r="J59" s="38"/>
      <c r="K59" s="162"/>
      <c r="L59" s="37"/>
      <c r="M59" s="37"/>
      <c r="N59" s="37"/>
      <c r="O59" s="37"/>
      <c r="P59" s="12"/>
      <c r="Q59" s="12"/>
      <c r="R59" s="40"/>
      <c r="S59" s="34"/>
      <c r="T59" s="37"/>
      <c r="U59" s="37"/>
      <c r="V59" s="39"/>
      <c r="W59" s="34"/>
      <c r="X59" s="37"/>
      <c r="Y59" s="37"/>
      <c r="Z59" s="37"/>
      <c r="AA59" s="37"/>
      <c r="AB59" s="331"/>
    </row>
    <row r="60" spans="1:28" s="33" customFormat="1" ht="15" hidden="1" customHeight="1" x14ac:dyDescent="0.25">
      <c r="A60" s="48"/>
      <c r="B60" s="35" t="e">
        <f>VLOOKUP(A60,'Listas deplegables'!$A$2:$B$19,2,0)</f>
        <v>#N/A</v>
      </c>
      <c r="C60" s="37"/>
      <c r="D60" s="37"/>
      <c r="E60" s="37"/>
      <c r="F60" s="37"/>
      <c r="G60" s="37"/>
      <c r="H60" s="37"/>
      <c r="I60" s="16"/>
      <c r="J60" s="38"/>
      <c r="K60" s="162"/>
      <c r="L60" s="37"/>
      <c r="M60" s="37"/>
      <c r="N60" s="37"/>
      <c r="O60" s="37"/>
      <c r="P60" s="12"/>
      <c r="Q60" s="12"/>
      <c r="R60" s="40"/>
      <c r="S60" s="34"/>
      <c r="T60" s="37"/>
      <c r="U60" s="37"/>
      <c r="V60" s="39"/>
      <c r="W60" s="34"/>
      <c r="X60" s="37"/>
      <c r="Y60" s="37"/>
      <c r="Z60" s="37"/>
      <c r="AA60" s="37"/>
      <c r="AB60" s="331"/>
    </row>
    <row r="61" spans="1:28" s="33" customFormat="1" ht="15" hidden="1" customHeight="1" x14ac:dyDescent="0.25">
      <c r="A61" s="48"/>
      <c r="B61" s="35" t="e">
        <f>VLOOKUP(A61,'Listas deplegables'!$A$2:$B$19,2,0)</f>
        <v>#N/A</v>
      </c>
      <c r="C61" s="37"/>
      <c r="D61" s="37"/>
      <c r="E61" s="37"/>
      <c r="F61" s="37"/>
      <c r="G61" s="37"/>
      <c r="H61" s="37"/>
      <c r="I61" s="16"/>
      <c r="J61" s="38"/>
      <c r="K61" s="162"/>
      <c r="L61" s="37"/>
      <c r="M61" s="37"/>
      <c r="N61" s="37"/>
      <c r="O61" s="37"/>
      <c r="P61" s="12"/>
      <c r="Q61" s="12"/>
      <c r="R61" s="40"/>
      <c r="S61" s="34"/>
      <c r="T61" s="37"/>
      <c r="U61" s="37"/>
      <c r="V61" s="39"/>
      <c r="W61" s="34"/>
      <c r="X61" s="37"/>
      <c r="Y61" s="37"/>
      <c r="Z61" s="37"/>
      <c r="AA61" s="37"/>
      <c r="AB61" s="331"/>
    </row>
    <row r="62" spans="1:28" s="33" customFormat="1" ht="15" hidden="1" customHeight="1" x14ac:dyDescent="0.25">
      <c r="A62" s="48"/>
      <c r="B62" s="35" t="e">
        <f>VLOOKUP(A62,'Listas deplegables'!$A$2:$B$19,2,0)</f>
        <v>#N/A</v>
      </c>
      <c r="C62" s="37"/>
      <c r="D62" s="37"/>
      <c r="E62" s="37"/>
      <c r="F62" s="37"/>
      <c r="G62" s="37"/>
      <c r="H62" s="37"/>
      <c r="I62" s="16"/>
      <c r="J62" s="38"/>
      <c r="K62" s="162"/>
      <c r="L62" s="37"/>
      <c r="M62" s="37"/>
      <c r="N62" s="37"/>
      <c r="O62" s="37"/>
      <c r="P62" s="12"/>
      <c r="Q62" s="12"/>
      <c r="R62" s="40"/>
      <c r="S62" s="34"/>
      <c r="T62" s="37"/>
      <c r="U62" s="37"/>
      <c r="V62" s="39"/>
      <c r="W62" s="34"/>
      <c r="X62" s="37"/>
      <c r="Y62" s="37"/>
      <c r="Z62" s="37"/>
      <c r="AA62" s="37"/>
      <c r="AB62" s="331"/>
    </row>
    <row r="63" spans="1:28" s="33" customFormat="1" ht="15" hidden="1" customHeight="1" x14ac:dyDescent="0.25">
      <c r="A63" s="48"/>
      <c r="B63" s="35" t="e">
        <f>VLOOKUP(A63,'Listas deplegables'!$A$2:$B$19,2,0)</f>
        <v>#N/A</v>
      </c>
      <c r="C63" s="37"/>
      <c r="D63" s="37"/>
      <c r="E63" s="37"/>
      <c r="F63" s="37"/>
      <c r="G63" s="37"/>
      <c r="H63" s="37"/>
      <c r="I63" s="16"/>
      <c r="J63" s="38"/>
      <c r="K63" s="162"/>
      <c r="L63" s="37"/>
      <c r="M63" s="37"/>
      <c r="N63" s="37"/>
      <c r="O63" s="37"/>
      <c r="P63" s="12"/>
      <c r="Q63" s="12"/>
      <c r="R63" s="40"/>
      <c r="S63" s="34"/>
      <c r="T63" s="37"/>
      <c r="U63" s="37"/>
      <c r="V63" s="39"/>
      <c r="W63" s="34"/>
      <c r="X63" s="37"/>
      <c r="Y63" s="37"/>
      <c r="Z63" s="37"/>
      <c r="AA63" s="37"/>
      <c r="AB63" s="331"/>
    </row>
    <row r="64" spans="1:28" s="33" customFormat="1" ht="15" hidden="1" customHeight="1" x14ac:dyDescent="0.25">
      <c r="A64" s="48"/>
      <c r="B64" s="35" t="e">
        <f>VLOOKUP(A64,'Listas deplegables'!$A$2:$B$19,2,0)</f>
        <v>#N/A</v>
      </c>
      <c r="C64" s="37"/>
      <c r="D64" s="37"/>
      <c r="E64" s="37"/>
      <c r="F64" s="37"/>
      <c r="G64" s="37"/>
      <c r="H64" s="37"/>
      <c r="I64" s="16"/>
      <c r="J64" s="38"/>
      <c r="K64" s="162"/>
      <c r="L64" s="37"/>
      <c r="M64" s="37"/>
      <c r="N64" s="37"/>
      <c r="O64" s="37"/>
      <c r="P64" s="12"/>
      <c r="Q64" s="12"/>
      <c r="R64" s="40"/>
      <c r="S64" s="34"/>
      <c r="T64" s="37"/>
      <c r="U64" s="37"/>
      <c r="V64" s="39"/>
      <c r="W64" s="34"/>
      <c r="X64" s="37"/>
      <c r="Y64" s="37"/>
      <c r="Z64" s="37"/>
      <c r="AA64" s="37"/>
      <c r="AB64" s="331"/>
    </row>
    <row r="65" spans="1:28" s="33" customFormat="1" ht="15" hidden="1" customHeight="1" x14ac:dyDescent="0.25">
      <c r="A65" s="48"/>
      <c r="B65" s="35" t="e">
        <f>VLOOKUP(A65,'Listas deplegables'!$A$2:$B$19,2,0)</f>
        <v>#N/A</v>
      </c>
      <c r="C65" s="37"/>
      <c r="D65" s="37"/>
      <c r="E65" s="37"/>
      <c r="F65" s="37"/>
      <c r="G65" s="37"/>
      <c r="H65" s="37"/>
      <c r="I65" s="16"/>
      <c r="J65" s="38"/>
      <c r="K65" s="162"/>
      <c r="L65" s="37"/>
      <c r="M65" s="37"/>
      <c r="N65" s="37"/>
      <c r="O65" s="37"/>
      <c r="P65" s="12"/>
      <c r="Q65" s="12"/>
      <c r="R65" s="40"/>
      <c r="S65" s="34"/>
      <c r="T65" s="37"/>
      <c r="U65" s="37"/>
      <c r="V65" s="39"/>
      <c r="W65" s="34"/>
      <c r="X65" s="37"/>
      <c r="Y65" s="37"/>
      <c r="Z65" s="37"/>
      <c r="AA65" s="37"/>
      <c r="AB65" s="331"/>
    </row>
    <row r="66" spans="1:28" s="33" customFormat="1" ht="15" hidden="1" customHeight="1" x14ac:dyDescent="0.25">
      <c r="A66" s="48"/>
      <c r="B66" s="35" t="e">
        <f>VLOOKUP(A66,'Listas deplegables'!$A$2:$B$19,2,0)</f>
        <v>#N/A</v>
      </c>
      <c r="C66" s="37"/>
      <c r="D66" s="37"/>
      <c r="E66" s="37"/>
      <c r="F66" s="37"/>
      <c r="G66" s="37"/>
      <c r="H66" s="37"/>
      <c r="I66" s="16"/>
      <c r="J66" s="38"/>
      <c r="K66" s="162"/>
      <c r="L66" s="37"/>
      <c r="M66" s="37"/>
      <c r="N66" s="37"/>
      <c r="O66" s="37"/>
      <c r="P66" s="12"/>
      <c r="Q66" s="12"/>
      <c r="R66" s="40"/>
      <c r="S66" s="34"/>
      <c r="T66" s="37"/>
      <c r="U66" s="37"/>
      <c r="V66" s="39"/>
      <c r="W66" s="34"/>
      <c r="X66" s="37"/>
      <c r="Y66" s="37"/>
      <c r="Z66" s="37"/>
      <c r="AA66" s="37"/>
      <c r="AB66" s="331"/>
    </row>
    <row r="67" spans="1:28" s="33" customFormat="1" ht="15" hidden="1" customHeight="1" x14ac:dyDescent="0.25">
      <c r="A67" s="48"/>
      <c r="B67" s="35" t="e">
        <f>VLOOKUP(A67,'Listas deplegables'!$A$2:$B$19,2,0)</f>
        <v>#N/A</v>
      </c>
      <c r="C67" s="37"/>
      <c r="D67" s="37"/>
      <c r="E67" s="37"/>
      <c r="F67" s="37"/>
      <c r="G67" s="37"/>
      <c r="H67" s="37"/>
      <c r="I67" s="16"/>
      <c r="J67" s="38"/>
      <c r="K67" s="162"/>
      <c r="L67" s="37"/>
      <c r="M67" s="37"/>
      <c r="N67" s="37"/>
      <c r="O67" s="37"/>
      <c r="P67" s="12"/>
      <c r="Q67" s="12"/>
      <c r="R67" s="40"/>
      <c r="S67" s="34"/>
      <c r="T67" s="37"/>
      <c r="U67" s="37"/>
      <c r="V67" s="39"/>
      <c r="W67" s="34"/>
      <c r="X67" s="37"/>
      <c r="Y67" s="37"/>
      <c r="Z67" s="37"/>
      <c r="AA67" s="37"/>
      <c r="AB67" s="331"/>
    </row>
    <row r="68" spans="1:28" s="33" customFormat="1" ht="15" hidden="1" customHeight="1" x14ac:dyDescent="0.25">
      <c r="A68" s="48"/>
      <c r="B68" s="35" t="e">
        <f>VLOOKUP(A68,'Listas deplegables'!$A$2:$B$19,2,0)</f>
        <v>#N/A</v>
      </c>
      <c r="C68" s="37"/>
      <c r="D68" s="37"/>
      <c r="E68" s="37"/>
      <c r="F68" s="37"/>
      <c r="G68" s="37"/>
      <c r="H68" s="37"/>
      <c r="I68" s="16"/>
      <c r="J68" s="38"/>
      <c r="K68" s="162"/>
      <c r="L68" s="37"/>
      <c r="M68" s="37"/>
      <c r="N68" s="37"/>
      <c r="O68" s="37"/>
      <c r="P68" s="12"/>
      <c r="Q68" s="12"/>
      <c r="R68" s="40"/>
      <c r="S68" s="34"/>
      <c r="T68" s="37"/>
      <c r="U68" s="37"/>
      <c r="V68" s="39"/>
      <c r="W68" s="34"/>
      <c r="X68" s="37"/>
      <c r="Y68" s="37"/>
      <c r="Z68" s="37"/>
      <c r="AA68" s="37"/>
      <c r="AB68" s="331"/>
    </row>
    <row r="69" spans="1:28" s="33" customFormat="1" ht="15" hidden="1" customHeight="1" x14ac:dyDescent="0.25">
      <c r="A69" s="48"/>
      <c r="B69" s="35" t="e">
        <f>VLOOKUP(A69,'Listas deplegables'!$A$2:$B$19,2,0)</f>
        <v>#N/A</v>
      </c>
      <c r="C69" s="37"/>
      <c r="D69" s="37"/>
      <c r="E69" s="37"/>
      <c r="F69" s="37"/>
      <c r="G69" s="37"/>
      <c r="H69" s="37"/>
      <c r="I69" s="16"/>
      <c r="J69" s="38"/>
      <c r="K69" s="162"/>
      <c r="L69" s="37"/>
      <c r="M69" s="37"/>
      <c r="N69" s="37"/>
      <c r="O69" s="37"/>
      <c r="P69" s="12"/>
      <c r="Q69" s="12"/>
      <c r="R69" s="40"/>
      <c r="S69" s="34"/>
      <c r="T69" s="37"/>
      <c r="U69" s="37"/>
      <c r="V69" s="39"/>
      <c r="W69" s="34"/>
      <c r="X69" s="37"/>
      <c r="Y69" s="37"/>
      <c r="Z69" s="37"/>
      <c r="AA69" s="37"/>
      <c r="AB69" s="331"/>
    </row>
    <row r="70" spans="1:28" s="33" customFormat="1" ht="15" hidden="1" customHeight="1" x14ac:dyDescent="0.25">
      <c r="A70" s="48"/>
      <c r="B70" s="35" t="e">
        <f>VLOOKUP(A70,'Listas deplegables'!$A$2:$B$19,2,0)</f>
        <v>#N/A</v>
      </c>
      <c r="C70" s="37"/>
      <c r="D70" s="37"/>
      <c r="E70" s="37"/>
      <c r="F70" s="37"/>
      <c r="G70" s="37"/>
      <c r="H70" s="37"/>
      <c r="I70" s="16"/>
      <c r="J70" s="38"/>
      <c r="K70" s="162"/>
      <c r="L70" s="37"/>
      <c r="M70" s="37"/>
      <c r="N70" s="37"/>
      <c r="O70" s="37"/>
      <c r="P70" s="12"/>
      <c r="Q70" s="12"/>
      <c r="R70" s="40"/>
      <c r="S70" s="34"/>
      <c r="T70" s="37"/>
      <c r="U70" s="37"/>
      <c r="V70" s="39"/>
      <c r="W70" s="34"/>
      <c r="X70" s="37"/>
      <c r="Y70" s="37"/>
      <c r="Z70" s="37"/>
      <c r="AA70" s="37"/>
      <c r="AB70" s="331"/>
    </row>
    <row r="71" spans="1:28" s="33" customFormat="1" ht="15" hidden="1" customHeight="1" x14ac:dyDescent="0.25">
      <c r="A71" s="48"/>
      <c r="B71" s="35" t="e">
        <f>VLOOKUP(A71,'Listas deplegables'!$A$2:$B$19,2,0)</f>
        <v>#N/A</v>
      </c>
      <c r="C71" s="37"/>
      <c r="D71" s="37"/>
      <c r="E71" s="37"/>
      <c r="F71" s="37"/>
      <c r="G71" s="37"/>
      <c r="H71" s="37"/>
      <c r="I71" s="16"/>
      <c r="J71" s="38"/>
      <c r="K71" s="162"/>
      <c r="L71" s="37"/>
      <c r="M71" s="37"/>
      <c r="N71" s="37"/>
      <c r="O71" s="37"/>
      <c r="P71" s="12"/>
      <c r="Q71" s="12"/>
      <c r="R71" s="40"/>
      <c r="S71" s="34"/>
      <c r="T71" s="37"/>
      <c r="U71" s="37"/>
      <c r="V71" s="39"/>
      <c r="W71" s="34"/>
      <c r="X71" s="37"/>
      <c r="Y71" s="37"/>
      <c r="Z71" s="37"/>
      <c r="AA71" s="37"/>
      <c r="AB71" s="331"/>
    </row>
    <row r="72" spans="1:28" s="33" customFormat="1" ht="15" hidden="1" customHeight="1" x14ac:dyDescent="0.25">
      <c r="A72" s="48"/>
      <c r="B72" s="35" t="e">
        <f>VLOOKUP(A72,'Listas deplegables'!$A$2:$B$19,2,0)</f>
        <v>#N/A</v>
      </c>
      <c r="C72" s="37"/>
      <c r="D72" s="37"/>
      <c r="E72" s="37"/>
      <c r="F72" s="37"/>
      <c r="G72" s="37"/>
      <c r="H72" s="37"/>
      <c r="I72" s="16"/>
      <c r="J72" s="38"/>
      <c r="K72" s="162"/>
      <c r="L72" s="37"/>
      <c r="M72" s="37"/>
      <c r="N72" s="37"/>
      <c r="O72" s="37"/>
      <c r="P72" s="12"/>
      <c r="Q72" s="12"/>
      <c r="R72" s="40"/>
      <c r="S72" s="34"/>
      <c r="T72" s="37"/>
      <c r="U72" s="37"/>
      <c r="V72" s="39"/>
      <c r="W72" s="34"/>
      <c r="X72" s="37"/>
      <c r="Y72" s="37"/>
      <c r="Z72" s="37"/>
      <c r="AA72" s="37"/>
      <c r="AB72" s="331"/>
    </row>
    <row r="73" spans="1:28" s="33" customFormat="1" ht="15" hidden="1" customHeight="1" x14ac:dyDescent="0.25">
      <c r="A73" s="48"/>
      <c r="B73" s="35" t="e">
        <f>VLOOKUP(A73,'Listas deplegables'!$A$2:$B$19,2,0)</f>
        <v>#N/A</v>
      </c>
      <c r="C73" s="37"/>
      <c r="D73" s="37"/>
      <c r="E73" s="37"/>
      <c r="F73" s="37"/>
      <c r="G73" s="37"/>
      <c r="H73" s="37"/>
      <c r="I73" s="16"/>
      <c r="J73" s="38"/>
      <c r="K73" s="162"/>
      <c r="L73" s="37"/>
      <c r="M73" s="37"/>
      <c r="N73" s="37"/>
      <c r="O73" s="37"/>
      <c r="P73" s="12"/>
      <c r="Q73" s="12"/>
      <c r="R73" s="40"/>
      <c r="S73" s="34"/>
      <c r="T73" s="37"/>
      <c r="U73" s="37"/>
      <c r="V73" s="39"/>
      <c r="W73" s="34"/>
      <c r="X73" s="37"/>
      <c r="Y73" s="37"/>
      <c r="Z73" s="37"/>
      <c r="AA73" s="37"/>
      <c r="AB73" s="331"/>
    </row>
    <row r="74" spans="1:28" s="33" customFormat="1" ht="15" hidden="1" customHeight="1" x14ac:dyDescent="0.25">
      <c r="A74" s="48"/>
      <c r="B74" s="35" t="e">
        <f>VLOOKUP(A74,'Listas deplegables'!$A$2:$B$19,2,0)</f>
        <v>#N/A</v>
      </c>
      <c r="C74" s="37"/>
      <c r="D74" s="37"/>
      <c r="E74" s="37"/>
      <c r="F74" s="37"/>
      <c r="G74" s="37"/>
      <c r="H74" s="37"/>
      <c r="I74" s="16"/>
      <c r="J74" s="38"/>
      <c r="K74" s="162"/>
      <c r="L74" s="37"/>
      <c r="M74" s="37"/>
      <c r="N74" s="37"/>
      <c r="O74" s="37"/>
      <c r="P74" s="12"/>
      <c r="Q74" s="12"/>
      <c r="R74" s="40"/>
      <c r="S74" s="34"/>
      <c r="T74" s="37"/>
      <c r="U74" s="37"/>
      <c r="V74" s="39"/>
      <c r="W74" s="34"/>
      <c r="X74" s="37"/>
      <c r="Y74" s="37"/>
      <c r="Z74" s="37"/>
      <c r="AA74" s="37"/>
      <c r="AB74" s="331"/>
    </row>
    <row r="75" spans="1:28" s="33" customFormat="1" ht="15" hidden="1" customHeight="1" x14ac:dyDescent="0.25">
      <c r="A75" s="48"/>
      <c r="B75" s="35" t="e">
        <f>VLOOKUP(A75,'Listas deplegables'!$A$2:$B$19,2,0)</f>
        <v>#N/A</v>
      </c>
      <c r="C75" s="37"/>
      <c r="D75" s="37"/>
      <c r="E75" s="37"/>
      <c r="F75" s="37"/>
      <c r="G75" s="37"/>
      <c r="H75" s="37"/>
      <c r="I75" s="16"/>
      <c r="J75" s="38"/>
      <c r="K75" s="162"/>
      <c r="L75" s="37"/>
      <c r="M75" s="37"/>
      <c r="N75" s="37"/>
      <c r="O75" s="37"/>
      <c r="P75" s="12"/>
      <c r="Q75" s="12"/>
      <c r="R75" s="40"/>
      <c r="S75" s="34"/>
      <c r="T75" s="37"/>
      <c r="U75" s="37"/>
      <c r="V75" s="39"/>
      <c r="W75" s="34"/>
      <c r="X75" s="37"/>
      <c r="Y75" s="37"/>
      <c r="Z75" s="37"/>
      <c r="AA75" s="37"/>
      <c r="AB75" s="331"/>
    </row>
    <row r="76" spans="1:28" s="33" customFormat="1" ht="15" hidden="1" customHeight="1" x14ac:dyDescent="0.25">
      <c r="A76" s="48"/>
      <c r="B76" s="35" t="e">
        <f>VLOOKUP(A76,'Listas deplegables'!$A$2:$B$19,2,0)</f>
        <v>#N/A</v>
      </c>
      <c r="C76" s="37"/>
      <c r="D76" s="37"/>
      <c r="E76" s="37"/>
      <c r="F76" s="37"/>
      <c r="G76" s="37"/>
      <c r="H76" s="37"/>
      <c r="I76" s="16"/>
      <c r="J76" s="38"/>
      <c r="K76" s="162"/>
      <c r="L76" s="37"/>
      <c r="M76" s="37"/>
      <c r="N76" s="37"/>
      <c r="O76" s="37"/>
      <c r="P76" s="12"/>
      <c r="Q76" s="12"/>
      <c r="R76" s="40"/>
      <c r="S76" s="34"/>
      <c r="T76" s="37"/>
      <c r="U76" s="37"/>
      <c r="V76" s="39"/>
      <c r="W76" s="34"/>
      <c r="X76" s="37"/>
      <c r="Y76" s="37"/>
      <c r="Z76" s="37"/>
      <c r="AA76" s="37"/>
      <c r="AB76" s="331"/>
    </row>
    <row r="77" spans="1:28" s="33" customFormat="1" ht="15" hidden="1" customHeight="1" x14ac:dyDescent="0.25">
      <c r="A77" s="48"/>
      <c r="B77" s="35" t="e">
        <f>VLOOKUP(A77,'Listas deplegables'!$A$2:$B$19,2,0)</f>
        <v>#N/A</v>
      </c>
      <c r="C77" s="37"/>
      <c r="D77" s="37"/>
      <c r="E77" s="37"/>
      <c r="F77" s="37"/>
      <c r="G77" s="37"/>
      <c r="H77" s="37"/>
      <c r="I77" s="16"/>
      <c r="J77" s="38"/>
      <c r="K77" s="162"/>
      <c r="L77" s="37"/>
      <c r="M77" s="37"/>
      <c r="N77" s="37"/>
      <c r="O77" s="37"/>
      <c r="P77" s="12"/>
      <c r="Q77" s="12"/>
      <c r="R77" s="40"/>
      <c r="S77" s="34"/>
      <c r="T77" s="37"/>
      <c r="U77" s="37"/>
      <c r="V77" s="39"/>
      <c r="W77" s="34"/>
      <c r="X77" s="37"/>
      <c r="Y77" s="37"/>
      <c r="Z77" s="37"/>
      <c r="AA77" s="37"/>
      <c r="AB77" s="331"/>
    </row>
    <row r="78" spans="1:28" s="33" customFormat="1" ht="15" hidden="1" customHeight="1" x14ac:dyDescent="0.25">
      <c r="A78" s="48"/>
      <c r="B78" s="35" t="e">
        <f>VLOOKUP(A78,'Listas deplegables'!$A$2:$B$19,2,0)</f>
        <v>#N/A</v>
      </c>
      <c r="C78" s="37"/>
      <c r="D78" s="37"/>
      <c r="E78" s="37"/>
      <c r="F78" s="37"/>
      <c r="G78" s="37"/>
      <c r="H78" s="37"/>
      <c r="I78" s="16"/>
      <c r="J78" s="38"/>
      <c r="K78" s="162"/>
      <c r="L78" s="37"/>
      <c r="M78" s="37"/>
      <c r="N78" s="37"/>
      <c r="O78" s="37"/>
      <c r="P78" s="12"/>
      <c r="Q78" s="12"/>
      <c r="R78" s="40"/>
      <c r="S78" s="34"/>
      <c r="T78" s="37"/>
      <c r="U78" s="37"/>
      <c r="V78" s="39"/>
      <c r="W78" s="34"/>
      <c r="X78" s="37"/>
      <c r="Y78" s="37"/>
      <c r="Z78" s="37"/>
      <c r="AA78" s="37"/>
      <c r="AB78" s="331"/>
    </row>
    <row r="79" spans="1:28" s="33" customFormat="1" ht="15" hidden="1" customHeight="1" x14ac:dyDescent="0.25">
      <c r="A79" s="48"/>
      <c r="B79" s="35" t="e">
        <f>VLOOKUP(A79,'Listas deplegables'!$A$2:$B$19,2,0)</f>
        <v>#N/A</v>
      </c>
      <c r="C79" s="37"/>
      <c r="D79" s="37"/>
      <c r="E79" s="37"/>
      <c r="F79" s="37"/>
      <c r="G79" s="37"/>
      <c r="H79" s="37"/>
      <c r="I79" s="16"/>
      <c r="J79" s="38"/>
      <c r="K79" s="162"/>
      <c r="L79" s="37"/>
      <c r="M79" s="37"/>
      <c r="N79" s="37"/>
      <c r="O79" s="37"/>
      <c r="P79" s="12"/>
      <c r="Q79" s="12"/>
      <c r="R79" s="40"/>
      <c r="S79" s="34"/>
      <c r="T79" s="37"/>
      <c r="U79" s="37"/>
      <c r="V79" s="39"/>
      <c r="W79" s="34"/>
      <c r="X79" s="37"/>
      <c r="Y79" s="37"/>
      <c r="Z79" s="37"/>
      <c r="AA79" s="37"/>
      <c r="AB79" s="331"/>
    </row>
    <row r="80" spans="1:28" s="33" customFormat="1" ht="15" hidden="1" customHeight="1" x14ac:dyDescent="0.25">
      <c r="A80" s="48"/>
      <c r="B80" s="35" t="e">
        <f>VLOOKUP(A80,'Listas deplegables'!$A$2:$B$19,2,0)</f>
        <v>#N/A</v>
      </c>
      <c r="C80" s="37"/>
      <c r="D80" s="37"/>
      <c r="E80" s="37"/>
      <c r="F80" s="37"/>
      <c r="G80" s="37"/>
      <c r="H80" s="37"/>
      <c r="I80" s="16"/>
      <c r="J80" s="38"/>
      <c r="K80" s="162"/>
      <c r="L80" s="37"/>
      <c r="M80" s="37"/>
      <c r="N80" s="37"/>
      <c r="O80" s="37"/>
      <c r="P80" s="12"/>
      <c r="Q80" s="12"/>
      <c r="R80" s="40"/>
      <c r="S80" s="34"/>
      <c r="T80" s="37"/>
      <c r="U80" s="37"/>
      <c r="V80" s="39"/>
      <c r="W80" s="34"/>
      <c r="X80" s="37"/>
      <c r="Y80" s="37"/>
      <c r="Z80" s="37"/>
      <c r="AA80" s="37"/>
      <c r="AB80" s="331"/>
    </row>
    <row r="81" spans="1:28" s="33" customFormat="1" ht="15" hidden="1" customHeight="1" x14ac:dyDescent="0.25">
      <c r="A81" s="48"/>
      <c r="B81" s="35" t="e">
        <f>VLOOKUP(A81,'Listas deplegables'!$A$2:$B$19,2,0)</f>
        <v>#N/A</v>
      </c>
      <c r="C81" s="37"/>
      <c r="D81" s="37"/>
      <c r="E81" s="37"/>
      <c r="F81" s="37"/>
      <c r="G81" s="37"/>
      <c r="H81" s="37"/>
      <c r="I81" s="16"/>
      <c r="J81" s="38"/>
      <c r="K81" s="162"/>
      <c r="L81" s="37"/>
      <c r="M81" s="37"/>
      <c r="N81" s="37"/>
      <c r="O81" s="37"/>
      <c r="P81" s="12"/>
      <c r="Q81" s="12"/>
      <c r="R81" s="40"/>
      <c r="S81" s="34"/>
      <c r="T81" s="37"/>
      <c r="U81" s="37"/>
      <c r="V81" s="39"/>
      <c r="W81" s="34"/>
      <c r="X81" s="37"/>
      <c r="Y81" s="37"/>
      <c r="Z81" s="37"/>
      <c r="AA81" s="37"/>
      <c r="AB81" s="331"/>
    </row>
    <row r="82" spans="1:28" s="33" customFormat="1" ht="15" hidden="1" customHeight="1" x14ac:dyDescent="0.25">
      <c r="A82" s="48"/>
      <c r="B82" s="35" t="e">
        <f>VLOOKUP(A82,'Listas deplegables'!$A$2:$B$19,2,0)</f>
        <v>#N/A</v>
      </c>
      <c r="C82" s="37"/>
      <c r="D82" s="37"/>
      <c r="E82" s="37"/>
      <c r="F82" s="37"/>
      <c r="G82" s="37"/>
      <c r="H82" s="37"/>
      <c r="I82" s="16"/>
      <c r="J82" s="38"/>
      <c r="K82" s="162"/>
      <c r="L82" s="37"/>
      <c r="M82" s="37"/>
      <c r="N82" s="37"/>
      <c r="O82" s="37"/>
      <c r="P82" s="12"/>
      <c r="Q82" s="12"/>
      <c r="R82" s="40"/>
      <c r="S82" s="34"/>
      <c r="T82" s="37"/>
      <c r="U82" s="37"/>
      <c r="V82" s="39"/>
      <c r="W82" s="34"/>
      <c r="X82" s="37"/>
      <c r="Y82" s="37"/>
      <c r="Z82" s="37"/>
      <c r="AA82" s="37"/>
      <c r="AB82" s="331"/>
    </row>
    <row r="83" spans="1:28" s="33" customFormat="1" ht="15" hidden="1" customHeight="1" x14ac:dyDescent="0.25">
      <c r="A83" s="48"/>
      <c r="B83" s="35" t="e">
        <f>VLOOKUP(A83,'Listas deplegables'!$A$2:$B$19,2,0)</f>
        <v>#N/A</v>
      </c>
      <c r="C83" s="37"/>
      <c r="D83" s="37"/>
      <c r="E83" s="37"/>
      <c r="F83" s="37"/>
      <c r="G83" s="37"/>
      <c r="H83" s="37"/>
      <c r="I83" s="16"/>
      <c r="J83" s="38"/>
      <c r="K83" s="162"/>
      <c r="L83" s="37"/>
      <c r="M83" s="37"/>
      <c r="N83" s="37"/>
      <c r="O83" s="37"/>
      <c r="P83" s="12"/>
      <c r="Q83" s="12"/>
      <c r="R83" s="40"/>
      <c r="S83" s="34"/>
      <c r="T83" s="37"/>
      <c r="U83" s="37"/>
      <c r="V83" s="39"/>
      <c r="W83" s="34"/>
      <c r="X83" s="37"/>
      <c r="Y83" s="37"/>
      <c r="Z83" s="37"/>
      <c r="AA83" s="37"/>
      <c r="AB83" s="331"/>
    </row>
    <row r="84" spans="1:28" s="33" customFormat="1" ht="15" hidden="1" customHeight="1" x14ac:dyDescent="0.25">
      <c r="A84" s="48"/>
      <c r="B84" s="35" t="e">
        <f>VLOOKUP(A84,'Listas deplegables'!$A$2:$B$19,2,0)</f>
        <v>#N/A</v>
      </c>
      <c r="C84" s="37"/>
      <c r="D84" s="37"/>
      <c r="E84" s="37"/>
      <c r="F84" s="37"/>
      <c r="G84" s="37"/>
      <c r="H84" s="37"/>
      <c r="I84" s="16"/>
      <c r="J84" s="38"/>
      <c r="K84" s="162"/>
      <c r="L84" s="37"/>
      <c r="M84" s="37"/>
      <c r="N84" s="37"/>
      <c r="O84" s="37"/>
      <c r="P84" s="12"/>
      <c r="Q84" s="12"/>
      <c r="R84" s="40"/>
      <c r="S84" s="34"/>
      <c r="T84" s="37"/>
      <c r="U84" s="37"/>
      <c r="V84" s="39"/>
      <c r="W84" s="34"/>
      <c r="X84" s="37"/>
      <c r="Y84" s="37"/>
      <c r="Z84" s="37"/>
      <c r="AA84" s="37"/>
      <c r="AB84" s="331"/>
    </row>
    <row r="85" spans="1:28" s="33" customFormat="1" ht="15" hidden="1" customHeight="1" x14ac:dyDescent="0.25">
      <c r="A85" s="48"/>
      <c r="B85" s="35" t="e">
        <f>VLOOKUP(A85,'Listas deplegables'!$A$2:$B$19,2,0)</f>
        <v>#N/A</v>
      </c>
      <c r="C85" s="37"/>
      <c r="D85" s="37"/>
      <c r="E85" s="37"/>
      <c r="F85" s="37"/>
      <c r="G85" s="37"/>
      <c r="H85" s="37"/>
      <c r="I85" s="16"/>
      <c r="J85" s="38"/>
      <c r="K85" s="162"/>
      <c r="L85" s="37"/>
      <c r="M85" s="37"/>
      <c r="N85" s="37"/>
      <c r="O85" s="37"/>
      <c r="P85" s="12"/>
      <c r="Q85" s="12"/>
      <c r="R85" s="40"/>
      <c r="S85" s="34"/>
      <c r="T85" s="37"/>
      <c r="U85" s="37"/>
      <c r="V85" s="39"/>
      <c r="W85" s="34"/>
      <c r="X85" s="37"/>
      <c r="Y85" s="37"/>
      <c r="Z85" s="37"/>
      <c r="AA85" s="37"/>
      <c r="AB85" s="331"/>
    </row>
    <row r="86" spans="1:28" s="33" customFormat="1" ht="15" hidden="1" customHeight="1" x14ac:dyDescent="0.25">
      <c r="A86" s="48"/>
      <c r="B86" s="35" t="e">
        <f>VLOOKUP(A86,'Listas deplegables'!$A$2:$B$19,2,0)</f>
        <v>#N/A</v>
      </c>
      <c r="C86" s="37"/>
      <c r="D86" s="37"/>
      <c r="E86" s="37"/>
      <c r="F86" s="37"/>
      <c r="G86" s="37"/>
      <c r="H86" s="37"/>
      <c r="I86" s="16"/>
      <c r="J86" s="38"/>
      <c r="K86" s="162"/>
      <c r="L86" s="37"/>
      <c r="M86" s="37"/>
      <c r="N86" s="37"/>
      <c r="O86" s="37"/>
      <c r="P86" s="12"/>
      <c r="Q86" s="12"/>
      <c r="R86" s="40"/>
      <c r="S86" s="34"/>
      <c r="T86" s="37"/>
      <c r="U86" s="37"/>
      <c r="V86" s="39"/>
      <c r="W86" s="34"/>
      <c r="X86" s="37"/>
      <c r="Y86" s="37"/>
      <c r="Z86" s="37"/>
      <c r="AA86" s="37"/>
      <c r="AB86" s="331"/>
    </row>
    <row r="87" spans="1:28" s="33" customFormat="1" ht="15" hidden="1" customHeight="1" x14ac:dyDescent="0.25">
      <c r="A87" s="48"/>
      <c r="B87" s="35" t="e">
        <f>VLOOKUP(A87,'Listas deplegables'!$A$2:$B$19,2,0)</f>
        <v>#N/A</v>
      </c>
      <c r="C87" s="37"/>
      <c r="D87" s="37"/>
      <c r="E87" s="37"/>
      <c r="F87" s="37"/>
      <c r="G87" s="37"/>
      <c r="H87" s="37"/>
      <c r="I87" s="16"/>
      <c r="J87" s="38"/>
      <c r="K87" s="162"/>
      <c r="L87" s="37"/>
      <c r="M87" s="37"/>
      <c r="N87" s="37"/>
      <c r="O87" s="37"/>
      <c r="P87" s="12"/>
      <c r="Q87" s="12"/>
      <c r="R87" s="40"/>
      <c r="S87" s="34"/>
      <c r="T87" s="37"/>
      <c r="U87" s="37"/>
      <c r="V87" s="39"/>
      <c r="W87" s="34"/>
      <c r="X87" s="37"/>
      <c r="Y87" s="37"/>
      <c r="Z87" s="37"/>
      <c r="AA87" s="37"/>
      <c r="AB87" s="331"/>
    </row>
    <row r="88" spans="1:28" s="33" customFormat="1" ht="15" hidden="1" customHeight="1" x14ac:dyDescent="0.25">
      <c r="A88" s="48"/>
      <c r="B88" s="35" t="e">
        <f>VLOOKUP(A88,'Listas deplegables'!$A$2:$B$19,2,0)</f>
        <v>#N/A</v>
      </c>
      <c r="C88" s="37"/>
      <c r="D88" s="37"/>
      <c r="E88" s="37"/>
      <c r="F88" s="37"/>
      <c r="G88" s="37"/>
      <c r="H88" s="37"/>
      <c r="I88" s="16"/>
      <c r="J88" s="38"/>
      <c r="K88" s="162"/>
      <c r="L88" s="37"/>
      <c r="M88" s="37"/>
      <c r="N88" s="37"/>
      <c r="O88" s="37"/>
      <c r="P88" s="12"/>
      <c r="Q88" s="12"/>
      <c r="R88" s="40"/>
      <c r="S88" s="34"/>
      <c r="T88" s="37"/>
      <c r="U88" s="37"/>
      <c r="V88" s="39"/>
      <c r="W88" s="34"/>
      <c r="X88" s="37"/>
      <c r="Y88" s="37"/>
      <c r="Z88" s="37"/>
      <c r="AA88" s="37"/>
      <c r="AB88" s="331"/>
    </row>
    <row r="89" spans="1:28" s="33" customFormat="1" ht="15" hidden="1" customHeight="1" x14ac:dyDescent="0.25">
      <c r="A89" s="48"/>
      <c r="B89" s="35" t="e">
        <f>VLOOKUP(A89,'Listas deplegables'!$A$2:$B$19,2,0)</f>
        <v>#N/A</v>
      </c>
      <c r="C89" s="37"/>
      <c r="D89" s="37"/>
      <c r="E89" s="37"/>
      <c r="F89" s="37"/>
      <c r="G89" s="37"/>
      <c r="H89" s="37"/>
      <c r="I89" s="16"/>
      <c r="J89" s="38"/>
      <c r="K89" s="162"/>
      <c r="L89" s="37"/>
      <c r="M89" s="37"/>
      <c r="N89" s="37"/>
      <c r="O89" s="37"/>
      <c r="P89" s="12"/>
      <c r="Q89" s="12"/>
      <c r="R89" s="40"/>
      <c r="S89" s="34"/>
      <c r="T89" s="37"/>
      <c r="U89" s="37"/>
      <c r="V89" s="39"/>
      <c r="W89" s="34"/>
      <c r="X89" s="37"/>
      <c r="Y89" s="37"/>
      <c r="Z89" s="37"/>
      <c r="AA89" s="37"/>
      <c r="AB89" s="331"/>
    </row>
    <row r="90" spans="1:28" s="33" customFormat="1" ht="15" hidden="1" customHeight="1" thickBot="1" x14ac:dyDescent="0.3">
      <c r="A90" s="48"/>
      <c r="B90" s="35" t="e">
        <f>VLOOKUP(A90,'Listas deplegables'!$A$2:$B$19,2,0)</f>
        <v>#N/A</v>
      </c>
      <c r="C90" s="37"/>
      <c r="D90" s="37"/>
      <c r="E90" s="37"/>
      <c r="F90" s="37"/>
      <c r="G90" s="37"/>
      <c r="H90" s="37"/>
      <c r="I90" s="16"/>
      <c r="J90" s="38"/>
      <c r="K90" s="162"/>
      <c r="L90" s="37"/>
      <c r="M90" s="37"/>
      <c r="N90" s="37"/>
      <c r="O90" s="37"/>
      <c r="P90" s="12"/>
      <c r="Q90" s="12"/>
      <c r="R90" s="40"/>
      <c r="S90" s="34"/>
      <c r="T90" s="37"/>
      <c r="U90" s="37"/>
      <c r="V90" s="39"/>
      <c r="W90" s="34"/>
      <c r="X90" s="37"/>
      <c r="Y90" s="37"/>
      <c r="Z90" s="37"/>
      <c r="AA90" s="37"/>
      <c r="AB90" s="292"/>
    </row>
    <row r="91" spans="1:28" s="33" customFormat="1" hidden="1" x14ac:dyDescent="0.25">
      <c r="A91" s="48"/>
      <c r="B91" s="35" t="e">
        <f>VLOOKUP(A91,'Listas deplegables'!$A$2:$B$19,2,0)</f>
        <v>#N/A</v>
      </c>
      <c r="C91" s="37"/>
      <c r="D91" s="37"/>
      <c r="E91" s="37"/>
      <c r="F91" s="37"/>
      <c r="G91" s="37"/>
      <c r="H91" s="37"/>
      <c r="I91" s="16"/>
      <c r="J91" s="38"/>
      <c r="K91" s="162"/>
      <c r="L91" s="37"/>
      <c r="M91" s="37"/>
      <c r="N91" s="37"/>
      <c r="O91" s="37"/>
      <c r="P91" s="12"/>
      <c r="Q91" s="12"/>
      <c r="R91" s="40"/>
      <c r="S91" s="34"/>
      <c r="T91" s="37"/>
      <c r="U91" s="37"/>
      <c r="V91" s="39"/>
      <c r="W91" s="34"/>
      <c r="X91" s="37"/>
      <c r="Y91" s="37"/>
      <c r="Z91" s="37"/>
      <c r="AA91" s="37"/>
      <c r="AB91" s="56"/>
    </row>
    <row r="92" spans="1:28" s="33" customFormat="1" hidden="1" x14ac:dyDescent="0.25">
      <c r="A92" s="48"/>
      <c r="B92" s="35" t="e">
        <f>VLOOKUP(A92,'Listas deplegables'!$A$2:$B$19,2,0)</f>
        <v>#N/A</v>
      </c>
      <c r="C92" s="37"/>
      <c r="D92" s="37"/>
      <c r="E92" s="37"/>
      <c r="F92" s="37"/>
      <c r="G92" s="37"/>
      <c r="H92" s="37"/>
      <c r="I92" s="16"/>
      <c r="J92" s="38"/>
      <c r="K92" s="162"/>
      <c r="L92" s="37"/>
      <c r="M92" s="37"/>
      <c r="N92" s="37"/>
      <c r="O92" s="37"/>
      <c r="P92" s="12"/>
      <c r="Q92" s="12"/>
      <c r="R92" s="40"/>
      <c r="S92" s="34"/>
      <c r="T92" s="37"/>
      <c r="U92" s="37"/>
      <c r="V92" s="39"/>
      <c r="W92" s="34"/>
      <c r="X92" s="37"/>
      <c r="Y92" s="37"/>
      <c r="Z92" s="37"/>
      <c r="AA92" s="37"/>
      <c r="AB92" s="39"/>
    </row>
    <row r="93" spans="1:28" s="33" customFormat="1" hidden="1" x14ac:dyDescent="0.25">
      <c r="A93" s="48"/>
      <c r="B93" s="35" t="e">
        <f>VLOOKUP(A93,'Listas deplegables'!$A$2:$B$19,2,0)</f>
        <v>#N/A</v>
      </c>
      <c r="C93" s="37"/>
      <c r="D93" s="37"/>
      <c r="E93" s="37"/>
      <c r="F93" s="37"/>
      <c r="G93" s="37"/>
      <c r="H93" s="37"/>
      <c r="I93" s="16"/>
      <c r="J93" s="38"/>
      <c r="K93" s="162"/>
      <c r="L93" s="37"/>
      <c r="M93" s="37"/>
      <c r="N93" s="37"/>
      <c r="O93" s="37"/>
      <c r="P93" s="12"/>
      <c r="Q93" s="12"/>
      <c r="R93" s="40"/>
      <c r="S93" s="34"/>
      <c r="T93" s="37"/>
      <c r="U93" s="37"/>
      <c r="V93" s="39"/>
      <c r="W93" s="34"/>
      <c r="X93" s="37"/>
      <c r="Y93" s="37"/>
      <c r="Z93" s="37"/>
      <c r="AA93" s="37"/>
      <c r="AB93" s="39"/>
    </row>
    <row r="94" spans="1:28" s="33" customFormat="1" hidden="1" x14ac:dyDescent="0.25">
      <c r="A94" s="48"/>
      <c r="B94" s="35" t="e">
        <f>VLOOKUP(A94,'Listas deplegables'!$A$2:$B$19,2,0)</f>
        <v>#N/A</v>
      </c>
      <c r="C94" s="37"/>
      <c r="D94" s="37"/>
      <c r="E94" s="37"/>
      <c r="F94" s="37"/>
      <c r="G94" s="37"/>
      <c r="H94" s="37"/>
      <c r="I94" s="16"/>
      <c r="J94" s="38"/>
      <c r="K94" s="162"/>
      <c r="L94" s="37"/>
      <c r="M94" s="37"/>
      <c r="N94" s="37"/>
      <c r="O94" s="37"/>
      <c r="P94" s="12"/>
      <c r="Q94" s="12"/>
      <c r="R94" s="40"/>
      <c r="S94" s="34"/>
      <c r="T94" s="37"/>
      <c r="U94" s="37"/>
      <c r="V94" s="39"/>
      <c r="W94" s="34"/>
      <c r="X94" s="37"/>
      <c r="Y94" s="37"/>
      <c r="Z94" s="37"/>
      <c r="AA94" s="37"/>
      <c r="AB94" s="39"/>
    </row>
    <row r="95" spans="1:28" s="33" customFormat="1" hidden="1" x14ac:dyDescent="0.25">
      <c r="A95" s="48"/>
      <c r="B95" s="35" t="e">
        <f>VLOOKUP(A95,'Listas deplegables'!$A$2:$B$19,2,0)</f>
        <v>#N/A</v>
      </c>
      <c r="C95" s="37"/>
      <c r="D95" s="37"/>
      <c r="E95" s="37"/>
      <c r="F95" s="37"/>
      <c r="G95" s="37"/>
      <c r="H95" s="37"/>
      <c r="I95" s="16"/>
      <c r="J95" s="38"/>
      <c r="K95" s="162"/>
      <c r="L95" s="37"/>
      <c r="M95" s="37"/>
      <c r="N95" s="37"/>
      <c r="O95" s="37"/>
      <c r="P95" s="12"/>
      <c r="Q95" s="12"/>
      <c r="R95" s="40"/>
      <c r="S95" s="34"/>
      <c r="T95" s="37"/>
      <c r="U95" s="37"/>
      <c r="V95" s="39"/>
      <c r="W95" s="34"/>
      <c r="X95" s="37"/>
      <c r="Y95" s="37"/>
      <c r="Z95" s="37"/>
      <c r="AA95" s="37"/>
      <c r="AB95" s="39"/>
    </row>
    <row r="96" spans="1:28" s="33" customFormat="1" ht="14.25" hidden="1" customHeight="1" x14ac:dyDescent="0.25">
      <c r="A96" s="48"/>
      <c r="B96" s="35" t="e">
        <f>VLOOKUP(A96,'Listas deplegables'!$A$2:$B$19,2,0)</f>
        <v>#N/A</v>
      </c>
      <c r="C96" s="37"/>
      <c r="D96" s="37"/>
      <c r="E96" s="37"/>
      <c r="F96" s="37"/>
      <c r="G96" s="37"/>
      <c r="H96" s="37"/>
      <c r="I96" s="16"/>
      <c r="J96" s="38"/>
      <c r="K96" s="162"/>
      <c r="L96" s="37"/>
      <c r="M96" s="37"/>
      <c r="N96" s="37"/>
      <c r="O96" s="37"/>
      <c r="P96" s="12"/>
      <c r="Q96" s="12"/>
      <c r="R96" s="40"/>
      <c r="S96" s="34"/>
      <c r="T96" s="37"/>
      <c r="U96" s="37"/>
      <c r="V96" s="39"/>
      <c r="W96" s="34"/>
      <c r="X96" s="37"/>
      <c r="Y96" s="37"/>
      <c r="Z96" s="37"/>
      <c r="AA96" s="37"/>
      <c r="AB96" s="39"/>
    </row>
    <row r="97" spans="1:28" s="33" customFormat="1" ht="13.5" hidden="1" thickBot="1" x14ac:dyDescent="0.3">
      <c r="A97" s="60"/>
      <c r="B97" s="42" t="e">
        <f>VLOOKUP(A97,'Listas deplegables'!$A$2:$B$19,2,0)</f>
        <v>#N/A</v>
      </c>
      <c r="C97" s="44"/>
      <c r="D97" s="44"/>
      <c r="E97" s="44"/>
      <c r="F97" s="44"/>
      <c r="G97" s="44"/>
      <c r="H97" s="44"/>
      <c r="I97" s="17"/>
      <c r="J97" s="45"/>
      <c r="K97" s="163"/>
      <c r="L97" s="44"/>
      <c r="M97" s="44"/>
      <c r="N97" s="44"/>
      <c r="O97" s="44"/>
      <c r="P97" s="13"/>
      <c r="Q97" s="13"/>
      <c r="R97" s="46"/>
      <c r="S97" s="41"/>
      <c r="T97" s="44"/>
      <c r="U97" s="44"/>
      <c r="V97" s="47"/>
      <c r="W97" s="41"/>
      <c r="X97" s="44"/>
      <c r="Y97" s="44"/>
      <c r="Z97" s="44"/>
      <c r="AA97" s="44"/>
      <c r="AB97" s="47"/>
    </row>
    <row r="98" spans="1:28" s="10" customFormat="1" hidden="1" x14ac:dyDescent="0.2">
      <c r="A98" s="154" t="s">
        <v>70</v>
      </c>
      <c r="B98" s="19" t="s">
        <v>70</v>
      </c>
      <c r="C98" s="10" t="s">
        <v>70</v>
      </c>
      <c r="D98" s="10" t="s">
        <v>77</v>
      </c>
      <c r="E98" s="10" t="s">
        <v>70</v>
      </c>
      <c r="G98" s="10" t="s">
        <v>70</v>
      </c>
      <c r="H98" s="10" t="s">
        <v>70</v>
      </c>
      <c r="I98" s="10" t="s">
        <v>70</v>
      </c>
      <c r="J98" s="10" t="s">
        <v>70</v>
      </c>
      <c r="K98" s="160" t="s">
        <v>70</v>
      </c>
      <c r="L98" s="10" t="s">
        <v>70</v>
      </c>
      <c r="M98" s="10" t="s">
        <v>70</v>
      </c>
      <c r="N98" s="10" t="s">
        <v>70</v>
      </c>
      <c r="O98" s="10" t="s">
        <v>70</v>
      </c>
      <c r="P98" s="10" t="s">
        <v>70</v>
      </c>
      <c r="Q98" s="10" t="s">
        <v>70</v>
      </c>
      <c r="R98" s="10" t="s">
        <v>70</v>
      </c>
      <c r="S98" s="10" t="s">
        <v>70</v>
      </c>
      <c r="T98" s="10" t="s">
        <v>70</v>
      </c>
      <c r="U98" s="10" t="s">
        <v>70</v>
      </c>
      <c r="V98" s="10" t="s">
        <v>70</v>
      </c>
      <c r="W98" s="10" t="s">
        <v>70</v>
      </c>
      <c r="X98" s="10" t="s">
        <v>70</v>
      </c>
      <c r="Y98" s="10" t="s">
        <v>70</v>
      </c>
      <c r="Z98" s="10" t="s">
        <v>70</v>
      </c>
      <c r="AA98" s="10" t="s">
        <v>70</v>
      </c>
      <c r="AB98" s="10" t="s">
        <v>70</v>
      </c>
    </row>
  </sheetData>
  <sheetProtection algorithmName="SHA-512" hashValue="Co3W0DXl2ae5qRmOvuHmO5+UN5kw3NMef3y1eCp4j5q0ajIzYf2DQWtUf5ik4UmP+cStxw3OGWQHcmP4v+oxOg==" saltValue="V+vV2zLSUBGj5kfMgoiRfw==" spinCount="100000" sheet="1" objects="1" scenarios="1"/>
  <autoFilter xmlns:x14="http://schemas.microsoft.com/office/spreadsheetml/2009/9/main" ref="A9:AB98" xr:uid="{2B529E87-1A0D-4927-8ABB-7B4F9E4C9F91}">
    <filterColumn colId="2">
      <filters>
        <mc:AlternateContent xmlns:mc="http://schemas.openxmlformats.org/markup-compatibility/2006">
          <mc:Choice Requires="x14">
            <x14:filter val="Posibilidad de afectación económica y reputacional de la entidad por falta de sensibilización de los usuarios internos en políticas de seguridad y buenas prácticas para prevenir la sustracción de contraseñas, personal insuficiente para monitorear el acceso no autorizado a servidores y bases de datos y para realizar el parchado y mitigación de vulnerabilidades y demora en asignación presupuestal al GIT TIC's para implementar los planes de contingencia y recuperación ante desastres establecidos en los planes de seguridad digital debido a falta de aprobación de gastos e inversiones en tecnología necesarias para el funcionamiento del Ministerio, personal insuficiente para implementar y garantizar la seguridad informática a cargo del GIT TIC's y déficit y asignación tardía del rubro presupuestal para el GIT TIC's."/>
            <x14:filter val="Posibilidad de Afectación Económica y Reputacional por daños de equipos, caída de aplicaciones, caída de redes y  errores en programas, debido a la modificación de la información de los certificados y relaciones de pago por parte de las personas que descargan el reporte de SIIF Nación y debilidad en la gestión segura de credenciales de acceso a  los portales bancarios."/>
            <x14:filter val="Posibilidad de afectación reputacional de la entidad por falta de repuestos o de renovación de los equipos de almacenamiento de datos, insuficiente energía de suplencia para preservar la integridad de datos de los dispositivos de almacenamiento, falta de equipos y medios para generar copias de respaldo diarias de archivos y servidores y personal insuficiente para monitorear el acceso a servidores y bases de datos debido a falta de aprobación de gastos e inversiones en tecnología necesarias para el funcionamiento del Ministerio, obsolescencia tecnológica y fin del soporte técnico para los equipos de almacenamiento de datos del Centro de Cómputo, personal insuficiente para seguridad informática en el GIT TIC's y déficit y asignación tardía del rubro presupuestal para el GIT TIC's."/>
            <x14:filter val="Posibilidad de afectación reputacional de la entidad por uso de aplicaciones no autorizadas para manejar y compartir información de la entidad, falta de buenas prácticas en seguridad de la información, falta de criterios de clasificación para la información pública, sensible y/o reservada y personal insuficiente para monitorear el acceso a servidores y bases de datos debido a aplicaciones que no incluyen mecanismos de resguardo de datos confidenciales, personal insuficiente para seguridad informática en el GIT TIC's y déficit y asignación tardía del rubro presupuestal para el GIT TIC's."/>
            <x14:filter val="Posibilidad de afectación reputacional por  demoras en los procesos, sanciones e incumplimientos normativos debido a la pérdida de documentos producidos al interior del proceso"/>
            <x14:filter val="Posibilidad de afectación reputacional por Fallas en la implementación del sistema integrado de conservación - SIC _x000a_ (componente de preservación digital a largo plazo en aplicación de la TRD ), falencias en la actualización de información para la contrucción del FUID y expedientes incompletos; Insuficiencia de controles y mecanismos para verificar el cumplimiento del componente de preservación digital a largo plazo del SIC, perdida de información, alteración de la información pública, pérdida de credibilidad, confianza y seguridad de la información y falta de organzanización e inadecuada clasificación de la información"/>
            <x14:filter val="Posibilidad de afectación reputacional por falta de cargue de los documentos bajo la responsabilidad de profesionales  (funcionarios y contratistas) en las plataformas tecnologicas dispuestas por la entidad para el control y salvaguarda de la Información, debido a la falta de almacenamiento de la información  de los activos de seguridad digital con nivel de criticidad alta y debilidad en la asignación de responsables para la custodia y acceso a la información correspondiente al proceso de altos logros."/>
            <x14:filter val="Posibilidad de afectación reputacional por falta de organizacion de la informacion que se recibe de los entes territoriales para la viabilizacion de los proyectos, debido a deficiencia de  controles para asegurar la integridad de la informacion en los puntos de uso definidos por el proceso"/>
            <x14:filter val="Posibilidad de afectación reputacional por falta de protección en el manejo de información sensible, de todos los tramites y radicados que se encuentran disponible para consulta de cualquier colaborador del Ministerio del Deporte en el sistema de gestión documental GESDOC, debido a Sistemas de información desactualizado  y  sin controles de restricción de acuerdo a los perfiles"/>
            <x14:filter val="Posibilidad de afectación reputacional por inadecuados medios tecnologicos que almacenen  la informacion de la base de datos de inventarios en sitios diferentes y de acuerdo con los estandares previstos para tal fin de manera periodica  de la plataforma SOAWEB, debido a la  falta de controles para la conservacion  de  la información contenida en el aplicativo SOAWEB , rezago en la  actualizacion de los inventarios de elementos de propiedad del Ministerio, bienes devolutivos y de consumo por inadecuado almacenamiento y conservacion en el"/>
            <x14:filter val="Posibilidad de afectación reputacional por la desorganización de documentos y registros  asociados al proceso de Gestión ambiental, debido a fallas en la disposición final de la información que se genera en el proceso de Gestión Ambienta lque afecta la integridad de la información._x000a__x000a_"/>
            <x14:filter val="Posibilidad de afectación reputacional por la falta de espacio digital para almacenamiento de la evidencia que soporta los trabajos de la OCI debido a la carencia de medidas de seguridad y custodia de la información digital."/>
            <x14:filter val="Posibilidad de afectación reputacional por perdida de información o eliminación indebida de documentos de las Historias Laborales debido a la Inexistencia  de lineamientos internos frente a seguimiento y custodia de las dichos documentos."/>
            <x14:filter val="Posibilidad de afectación reputacional por pérdida de la integridad de la información, debido a falta de autocontrol para el cargue y actualización en el punto de uso (Sharepoint) dispuesto por el proceso"/>
            <x14:filter val="Posibilidad de afectación reputacional y económica por falta de un repositorio de información debido a la deficiencia del almacenamiento de la información."/>
            <x14:filter val="Posibilidad de afectación reputacional, por modificación o alteración de información, debido a fallas de controles para la asignación de roles que permitan el acceso y la manipulación de documentos que se encuentran en ISOLUCION"/>
            <x14:filter val="Posibilidad de afectación reputacional, por uso indebido de la información que reposa en los expedientes físicos de la oficina, debido a fallas en la custodia de la información física que reposa en la oficina asesora jurídica."/>
            <x14:filter val="Posibilidad de afectación reputacional, poralteración  y/o sustracción  de información contenida en los expedientes de los procesos disciplinarios , debido a la falta de controles para el accesos a  los expedientes disciplinarios de la Oficina de Control Interno Disciplinario, afectando su confidencialidad e integridad de la información."/>
            <x14:filter val="Posibilidad reputacional por la pérdida o modificacion de la información contenida en las bases de datos  relacionados con el proceso, afectando la integridad d ela información debido a la falta de seguimiento a la informacion producida por la Direccion de Fomento y Desarrollo por parte de funcionarios y contratistas"/>
          </mc:Choice>
          <mc:Fallback>
            <filter val="Posibilidad de afectación reputacional por  demoras en los procesos, sanciones e incumplimientos normativos debido a la pérdida de documentos producidos al interior del proceso"/>
            <filter val="Posibilidad de afectación reputacional por la falta de espacio digital para almacenamiento de la evidencia que soporta los trabajos de la OCI debido a la carencia de medidas de seguridad y custodia de la información digital."/>
            <filter val="Posibilidad de afectación reputacional por perdida de información o eliminación indebida de documentos de las Historias Laborales debido a la Inexistencia  de lineamientos internos frente a seguimiento y custodia de las dichos documentos."/>
            <filter val="Posibilidad de afectación reputacional por pérdida de la integridad de la información, debido a falta de autocontrol para el cargue y actualización en el punto de uso (Sharepoint) dispuesto por el proceso"/>
            <filter val="Posibilidad de afectación reputacional y económica por falta de un repositorio de información debido a la deficiencia del almacenamiento de la información."/>
            <filter val="Posibilidad de afectación reputacional, por modificación o alteración de información, debido a fallas de controles para la asignación de roles que permitan el acceso y la manipulación de documentos que se encuentran en ISOLUCION"/>
            <filter val="Posibilidad de afectación reputacional, por uso indebido de la información que reposa en los expedientes físicos de la oficina, debido a fallas en la custodia de la información física que reposa en la oficina asesora jurídica."/>
          </mc:Fallback>
        </mc:AlternateContent>
      </filters>
    </filterColumn>
  </autoFilter>
  <mergeCells count="19">
    <mergeCell ref="AB13:AB15"/>
    <mergeCell ref="AB16:AB17"/>
    <mergeCell ref="AB10:AB11"/>
    <mergeCell ref="A8:I8"/>
    <mergeCell ref="J8:R8"/>
    <mergeCell ref="S8:V8"/>
    <mergeCell ref="W8:AB8"/>
    <mergeCell ref="A1:AB1"/>
    <mergeCell ref="I2:K3"/>
    <mergeCell ref="I4:I5"/>
    <mergeCell ref="J4:K5"/>
    <mergeCell ref="A6:AB6"/>
    <mergeCell ref="AB35:AB36"/>
    <mergeCell ref="AB41:AB90"/>
    <mergeCell ref="AB19:AB20"/>
    <mergeCell ref="AB28:AB29"/>
    <mergeCell ref="AB25:AB27"/>
    <mergeCell ref="AB22:AB24"/>
    <mergeCell ref="AB31:AB33"/>
  </mergeCell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16">
        <x14:dataValidation type="list" allowBlank="1" showInputMessage="1" showErrorMessage="1" xr:uid="{1A725C73-9C89-43C9-86B6-9DAE4F3AD5FA}">
          <x14:formula1>
            <xm:f>'Listas deplegables'!$L$2:$L$4</xm:f>
          </x14:formula1>
          <xm:sqref>J4</xm:sqref>
        </x14:dataValidation>
        <x14:dataValidation type="list" allowBlank="1" showInputMessage="1" showErrorMessage="1" xr:uid="{081B03B5-7E20-437C-A868-983BAC1C8883}">
          <x14:formula1>
            <xm:f>'Listas deplegables'!$K$2:$K$3</xm:f>
          </x14:formula1>
          <xm:sqref>I4 D10:D97</xm:sqref>
        </x14:dataValidation>
        <x14:dataValidation type="list" allowBlank="1" showInputMessage="1" showErrorMessage="1" xr:uid="{CBF4B150-A035-477F-8316-7F554AA5013A}">
          <x14:formula1>
            <xm:f>'Listas deplegables'!$K$2:$K$4</xm:f>
          </x14:formula1>
          <xm:sqref>AA10:AA13 AA18 AA20:AA21 AA23:AA24 AA26:AA97</xm:sqref>
        </x14:dataValidation>
        <x14:dataValidation type="list" allowBlank="1" showInputMessage="1" showErrorMessage="1" xr:uid="{8A488FC1-8B86-4E49-8116-F28228CAE24B}">
          <x14:formula1>
            <xm:f>'Listas deplegables'!$H$2:$H$4</xm:f>
          </x14:formula1>
          <xm:sqref>S10:S97 U18:V18 V25 U28:V28 U22:U25 V22 U30:U97 V31:V38 V40:V97</xm:sqref>
        </x14:dataValidation>
        <x14:dataValidation type="list" allowBlank="1" showInputMessage="1" showErrorMessage="1" xr:uid="{5C70ADED-3D9B-456A-B3F5-5B7D7E38D10E}">
          <x14:formula1>
            <xm:f>'Listas deplegables'!$E$2:$E$4</xm:f>
          </x14:formula1>
          <xm:sqref>R10:R18 R40:R97 M10:O97 R20 R24 R27 R30:R32 R34:R38 J10:J97</xm:sqref>
        </x14:dataValidation>
        <x14:dataValidation type="list" allowBlank="1" showInputMessage="1" showErrorMessage="1" xr:uid="{A5F4CDBF-0758-40A5-8002-A4E3638AC215}">
          <x14:formula1>
            <xm:f>'Listas deplegables'!$A$2:$A$19</xm:f>
          </x14:formula1>
          <xm:sqref>A99:A134 A10:A97</xm:sqref>
        </x14:dataValidation>
        <x14:dataValidation type="list" allowBlank="1" showInputMessage="1" showErrorMessage="1" xr:uid="{6F18CEC6-7016-4B74-8BC5-5E669BDF7DCD}">
          <x14:formula1>
            <xm:f>'Listas deplegables'!$H$2:$H$5</xm:f>
          </x14:formula1>
          <xm:sqref>U10:V17 U19:V21 U29:V29 U26:V27 V39</xm:sqref>
        </x14:dataValidation>
        <x14:dataValidation type="list" allowBlank="1" showInputMessage="1" showErrorMessage="1" xr:uid="{0B15F3A0-FF6D-42A6-8B01-9FABAFFF3EC0}">
          <x14:formula1>
            <xm:f>'Listas deplegables'!$K$2:$K$5</xm:f>
          </x14:formula1>
          <xm:sqref>AA19 AA14:AA17 AA22 AA25</xm:sqref>
        </x14:dataValidation>
        <x14:dataValidation type="list" allowBlank="1" showInputMessage="1" showErrorMessage="1" xr:uid="{7111DFDF-67F6-4D77-8028-9A5C96B28B39}">
          <x14:formula1>
            <xm:f>'Listas deplegables'!$E$2:$E$5</xm:f>
          </x14:formula1>
          <xm:sqref>R19</xm:sqref>
        </x14:dataValidation>
        <x14:dataValidation type="list" allowBlank="1" showInputMessage="1" showErrorMessage="1" xr:uid="{4BE19297-D8F5-42C2-AF1A-5BED357E0B5E}">
          <x14:formula1>
            <xm:f>'Listas deplegables'!$J$2:$J$5</xm:f>
          </x14:formula1>
          <xm:sqref>X10:Z97</xm:sqref>
        </x14:dataValidation>
        <x14:dataValidation type="list" allowBlank="1" showInputMessage="1" showErrorMessage="1" xr:uid="{7D8498A8-DA56-42F4-B9C5-5A3F47EC4A9C}">
          <x14:formula1>
            <xm:f>'Listas deplegables'!$J$2:$J$4</xm:f>
          </x14:formula1>
          <xm:sqref>W10:W97</xm:sqref>
        </x14:dataValidation>
        <x14:dataValidation type="list" allowBlank="1" showInputMessage="1" showErrorMessage="1" xr:uid="{C49F1592-D2B0-4D98-941B-3810D1E36EEA}">
          <x14:formula1>
            <xm:f>'Listas deplegables'!$I$2:$I$5</xm:f>
          </x14:formula1>
          <xm:sqref>P10:P97</xm:sqref>
        </x14:dataValidation>
        <x14:dataValidation type="list" allowBlank="1" showInputMessage="1" showErrorMessage="1" xr:uid="{77017CB4-50DB-4F33-8D7B-3BE8EAAF9ACC}">
          <x14:formula1>
            <xm:f>'Listas deplegables'!$G$2:$G$5</xm:f>
          </x14:formula1>
          <xm:sqref>Q10:Q97 I10:I97</xm:sqref>
        </x14:dataValidation>
        <x14:dataValidation type="list" allowBlank="1" showInputMessage="1" showErrorMessage="1" xr:uid="{9A90A7ED-779F-482E-89AE-E9D86DCB4E1F}">
          <x14:formula1>
            <xm:f>'Listas deplegables'!$F$2:$F$5</xm:f>
          </x14:formula1>
          <xm:sqref>L10:L97</xm:sqref>
        </x14:dataValidation>
        <x14:dataValidation type="list" allowBlank="1" showInputMessage="1" showErrorMessage="1" xr:uid="{747D7904-9630-4B2A-8D46-23869947D31D}">
          <x14:formula1>
            <xm:f>'Listas deplegables'!$D$2:$D$5</xm:f>
          </x14:formula1>
          <xm:sqref>H10:H97</xm:sqref>
        </x14:dataValidation>
        <x14:dataValidation type="list" allowBlank="1" showInputMessage="1" showErrorMessage="1" xr:uid="{E4BDD9F8-BD93-497C-9626-440819623800}">
          <x14:formula1>
            <xm:f>'Listas deplegables'!$E$2:$E$6</xm:f>
          </x14:formula1>
          <xm:sqref>R21:R23 R25:R26 R28:R29 V23:V24 V30 R33 R39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4EDE5-37F8-4698-B169-CDBF25EF06EF}">
  <dimension ref="A1:L19"/>
  <sheetViews>
    <sheetView workbookViewId="0">
      <selection activeCell="D12" sqref="D12"/>
    </sheetView>
  </sheetViews>
  <sheetFormatPr baseColWidth="10" defaultColWidth="11.42578125" defaultRowHeight="15" x14ac:dyDescent="0.25"/>
  <cols>
    <col min="1" max="1" width="54.5703125" bestFit="1" customWidth="1"/>
    <col min="4" max="4" width="12.140625" bestFit="1" customWidth="1"/>
    <col min="5" max="5" width="17.140625" bestFit="1" customWidth="1"/>
    <col min="7" max="7" width="15.42578125" bestFit="1" customWidth="1"/>
  </cols>
  <sheetData>
    <row r="1" spans="1:12" s="9" customFormat="1" x14ac:dyDescent="0.25">
      <c r="A1" s="9" t="s">
        <v>78</v>
      </c>
      <c r="B1" s="9" t="s">
        <v>11</v>
      </c>
      <c r="D1" s="9" t="s">
        <v>79</v>
      </c>
      <c r="E1" s="9" t="s">
        <v>80</v>
      </c>
      <c r="F1" s="9" t="s">
        <v>81</v>
      </c>
      <c r="G1" s="9" t="s">
        <v>82</v>
      </c>
      <c r="H1" s="9" t="s">
        <v>80</v>
      </c>
      <c r="I1" s="9" t="s">
        <v>24</v>
      </c>
      <c r="J1" s="9" t="s">
        <v>83</v>
      </c>
      <c r="K1" s="9" t="s">
        <v>83</v>
      </c>
    </row>
    <row r="2" spans="1:12" x14ac:dyDescent="0.25">
      <c r="A2" t="s">
        <v>84</v>
      </c>
      <c r="B2" t="s">
        <v>85</v>
      </c>
      <c r="D2" t="s">
        <v>39</v>
      </c>
      <c r="E2" t="s">
        <v>3</v>
      </c>
      <c r="F2" t="s">
        <v>44</v>
      </c>
      <c r="G2" t="s">
        <v>40</v>
      </c>
      <c r="H2" t="s">
        <v>3</v>
      </c>
      <c r="I2" t="s">
        <v>74</v>
      </c>
      <c r="J2" t="s">
        <v>3</v>
      </c>
      <c r="K2" t="s">
        <v>3</v>
      </c>
      <c r="L2" t="s">
        <v>86</v>
      </c>
    </row>
    <row r="3" spans="1:12" x14ac:dyDescent="0.25">
      <c r="A3" t="s">
        <v>37</v>
      </c>
      <c r="B3" t="s">
        <v>87</v>
      </c>
      <c r="D3" t="s">
        <v>47</v>
      </c>
      <c r="E3" t="s">
        <v>38</v>
      </c>
      <c r="F3" t="s">
        <v>41</v>
      </c>
      <c r="G3" t="s">
        <v>48</v>
      </c>
      <c r="H3" t="s">
        <v>38</v>
      </c>
      <c r="I3" t="s">
        <v>88</v>
      </c>
      <c r="J3" t="s">
        <v>38</v>
      </c>
      <c r="K3" t="s">
        <v>38</v>
      </c>
      <c r="L3" t="s">
        <v>89</v>
      </c>
    </row>
    <row r="4" spans="1:12" x14ac:dyDescent="0.25">
      <c r="A4" t="s">
        <v>46</v>
      </c>
      <c r="B4" t="s">
        <v>90</v>
      </c>
      <c r="D4" t="s">
        <v>56</v>
      </c>
      <c r="E4" t="s">
        <v>91</v>
      </c>
      <c r="F4" t="s">
        <v>92</v>
      </c>
      <c r="G4" t="s">
        <v>50</v>
      </c>
      <c r="H4" t="s">
        <v>93</v>
      </c>
      <c r="I4" t="s">
        <v>76</v>
      </c>
      <c r="J4" t="s">
        <v>60</v>
      </c>
      <c r="K4" t="s">
        <v>94</v>
      </c>
      <c r="L4" t="s">
        <v>4</v>
      </c>
    </row>
    <row r="5" spans="1:12" ht="15" customHeight="1" x14ac:dyDescent="0.25">
      <c r="A5" t="s">
        <v>49</v>
      </c>
      <c r="B5" t="s">
        <v>95</v>
      </c>
      <c r="D5" t="s">
        <v>68</v>
      </c>
      <c r="E5" t="s">
        <v>54</v>
      </c>
      <c r="F5" t="s">
        <v>43</v>
      </c>
      <c r="G5" t="s">
        <v>75</v>
      </c>
      <c r="H5" t="s">
        <v>43</v>
      </c>
      <c r="I5" t="s">
        <v>42</v>
      </c>
      <c r="J5" t="s">
        <v>43</v>
      </c>
      <c r="K5" t="s">
        <v>43</v>
      </c>
    </row>
    <row r="6" spans="1:12" x14ac:dyDescent="0.25">
      <c r="A6" t="s">
        <v>51</v>
      </c>
      <c r="B6" t="s">
        <v>96</v>
      </c>
      <c r="E6" t="s">
        <v>43</v>
      </c>
    </row>
    <row r="7" spans="1:12" x14ac:dyDescent="0.25">
      <c r="A7" t="s">
        <v>52</v>
      </c>
      <c r="B7" t="s">
        <v>97</v>
      </c>
    </row>
    <row r="8" spans="1:12" x14ac:dyDescent="0.25">
      <c r="A8" t="s">
        <v>53</v>
      </c>
      <c r="B8" t="s">
        <v>98</v>
      </c>
    </row>
    <row r="9" spans="1:12" x14ac:dyDescent="0.25">
      <c r="A9" t="s">
        <v>55</v>
      </c>
      <c r="B9" t="s">
        <v>99</v>
      </c>
    </row>
    <row r="10" spans="1:12" x14ac:dyDescent="0.25">
      <c r="A10" t="s">
        <v>57</v>
      </c>
      <c r="B10" t="s">
        <v>100</v>
      </c>
    </row>
    <row r="11" spans="1:12" ht="15" customHeight="1" x14ac:dyDescent="0.25">
      <c r="A11" t="s">
        <v>58</v>
      </c>
      <c r="B11" t="s">
        <v>101</v>
      </c>
    </row>
    <row r="12" spans="1:12" x14ac:dyDescent="0.25">
      <c r="A12" t="s">
        <v>59</v>
      </c>
      <c r="B12" t="s">
        <v>102</v>
      </c>
    </row>
    <row r="13" spans="1:12" x14ac:dyDescent="0.25">
      <c r="A13" t="s">
        <v>61</v>
      </c>
      <c r="B13" t="s">
        <v>103</v>
      </c>
    </row>
    <row r="14" spans="1:12" x14ac:dyDescent="0.25">
      <c r="A14" t="s">
        <v>62</v>
      </c>
      <c r="B14" t="s">
        <v>104</v>
      </c>
    </row>
    <row r="15" spans="1:12" x14ac:dyDescent="0.25">
      <c r="A15" t="s">
        <v>63</v>
      </c>
      <c r="B15" t="s">
        <v>105</v>
      </c>
    </row>
    <row r="16" spans="1:12" x14ac:dyDescent="0.25">
      <c r="A16" t="s">
        <v>64</v>
      </c>
      <c r="B16" t="s">
        <v>106</v>
      </c>
    </row>
    <row r="17" spans="1:2" x14ac:dyDescent="0.25">
      <c r="A17" t="s">
        <v>67</v>
      </c>
      <c r="B17" t="s">
        <v>107</v>
      </c>
    </row>
    <row r="18" spans="1:2" x14ac:dyDescent="0.25">
      <c r="A18" t="s">
        <v>69</v>
      </c>
      <c r="B18" t="s">
        <v>108</v>
      </c>
    </row>
    <row r="19" spans="1:2" x14ac:dyDescent="0.25">
      <c r="A19" t="s">
        <v>109</v>
      </c>
      <c r="B19" t="s">
        <v>110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426B0B-B0F8-4792-9484-E91491B020EC}">
  <dimension ref="A2:A39"/>
  <sheetViews>
    <sheetView workbookViewId="0">
      <selection activeCell="J51" sqref="J51"/>
    </sheetView>
  </sheetViews>
  <sheetFormatPr baseColWidth="10" defaultRowHeight="15" x14ac:dyDescent="0.25"/>
  <sheetData>
    <row r="2" spans="1:1" x14ac:dyDescent="0.25">
      <c r="A2" t="s">
        <v>147</v>
      </c>
    </row>
    <row r="16" spans="1:1" x14ac:dyDescent="0.25">
      <c r="A16" t="s">
        <v>113</v>
      </c>
    </row>
    <row r="20" spans="1:1" x14ac:dyDescent="0.25">
      <c r="A20" t="s">
        <v>148</v>
      </c>
    </row>
    <row r="25" spans="1:1" x14ac:dyDescent="0.25">
      <c r="A25" t="s">
        <v>114</v>
      </c>
    </row>
    <row r="39" spans="1:1" x14ac:dyDescent="0.25">
      <c r="A39" t="s">
        <v>149</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EF6D0-EFF4-4792-86C5-C115C4F5B5B2}">
  <dimension ref="B43"/>
  <sheetViews>
    <sheetView workbookViewId="0">
      <selection activeCell="J51" sqref="J51"/>
    </sheetView>
  </sheetViews>
  <sheetFormatPr baseColWidth="10" defaultColWidth="9.140625" defaultRowHeight="15" x14ac:dyDescent="0.25"/>
  <sheetData>
    <row r="43" spans="2:2" x14ac:dyDescent="0.25">
      <c r="B43" t="s">
        <v>146</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7A724-5BAA-4713-BE88-FD57891892E8}">
  <dimension ref="A1:K23"/>
  <sheetViews>
    <sheetView topLeftCell="B16" workbookViewId="0">
      <selection activeCell="J51" sqref="J51"/>
    </sheetView>
  </sheetViews>
  <sheetFormatPr baseColWidth="10" defaultColWidth="11.42578125" defaultRowHeight="15" x14ac:dyDescent="0.25"/>
  <cols>
    <col min="2" max="2" width="55.42578125" bestFit="1" customWidth="1"/>
    <col min="3" max="3" width="8.5703125" bestFit="1" customWidth="1"/>
    <col min="4" max="4" width="9.140625" bestFit="1" customWidth="1"/>
    <col min="9" max="9" width="26.42578125" bestFit="1" customWidth="1"/>
    <col min="11" max="11" width="37.7109375" bestFit="1" customWidth="1"/>
  </cols>
  <sheetData>
    <row r="1" spans="1:11" x14ac:dyDescent="0.25">
      <c r="B1" s="126" t="s">
        <v>111</v>
      </c>
      <c r="C1" s="126" t="e">
        <f>+C20+DinamicaSI!C11</f>
        <v>#VALUE!</v>
      </c>
    </row>
    <row r="2" spans="1:11" x14ac:dyDescent="0.25">
      <c r="A2" t="s">
        <v>112</v>
      </c>
    </row>
    <row r="3" spans="1:11" x14ac:dyDescent="0.25">
      <c r="B3" s="122" t="s">
        <v>10</v>
      </c>
      <c r="C3" s="122" t="s">
        <v>11</v>
      </c>
      <c r="D3" t="s">
        <v>405</v>
      </c>
      <c r="E3" s="124" t="s">
        <v>406</v>
      </c>
      <c r="G3" s="142" t="s">
        <v>11</v>
      </c>
      <c r="H3" s="142" t="s">
        <v>147</v>
      </c>
      <c r="I3" s="142" t="s">
        <v>407</v>
      </c>
    </row>
    <row r="4" spans="1:11" x14ac:dyDescent="0.25">
      <c r="A4">
        <v>1</v>
      </c>
      <c r="B4" t="s">
        <v>61</v>
      </c>
      <c r="C4" t="s">
        <v>103</v>
      </c>
      <c r="D4">
        <v>3</v>
      </c>
      <c r="E4">
        <f>IFERROR(VLOOKUP(C4,DinamicaSI!$C$4:$D$20,2,0),0)</f>
        <v>1</v>
      </c>
      <c r="G4" s="198" t="s">
        <v>103</v>
      </c>
      <c r="H4" s="198">
        <v>3</v>
      </c>
      <c r="I4" s="198">
        <f>IFERROR(VLOOKUP(G4,DinamicaSI!$C$4:$D$20,2,0),0)</f>
        <v>1</v>
      </c>
      <c r="K4" t="str">
        <f>CONCATENATE(B4,"(",C4,")")</f>
        <v>Adquisición de Bienes y Servicios ( BS)</v>
      </c>
    </row>
    <row r="5" spans="1:11" x14ac:dyDescent="0.25">
      <c r="A5">
        <v>2</v>
      </c>
      <c r="B5" t="s">
        <v>49</v>
      </c>
      <c r="C5" t="s">
        <v>95</v>
      </c>
      <c r="D5">
        <v>1</v>
      </c>
      <c r="E5">
        <f>IFERROR(VLOOKUP(C5,DinamicaSI!$C$4:$D$20,2,0),0)</f>
        <v>1</v>
      </c>
      <c r="G5" s="198" t="s">
        <v>95</v>
      </c>
      <c r="H5" s="198">
        <v>1</v>
      </c>
      <c r="I5" s="198">
        <f>IFERROR(VLOOKUP(G5,DinamicaSI!$C$4:$D$20,2,0),0)</f>
        <v>1</v>
      </c>
      <c r="K5" t="str">
        <f t="shared" ref="K5:K22" si="0">CONCATENATE(B5,"(",C5,")")</f>
        <v>Altos Logros ( AL)</v>
      </c>
    </row>
    <row r="6" spans="1:11" x14ac:dyDescent="0.25">
      <c r="A6">
        <v>3</v>
      </c>
      <c r="B6" t="s">
        <v>53</v>
      </c>
      <c r="C6" t="s">
        <v>98</v>
      </c>
      <c r="D6">
        <v>1</v>
      </c>
      <c r="E6">
        <f>IFERROR(VLOOKUP(C6,DinamicaSI!$C$4:$D$20,2,0),0)</f>
        <v>1</v>
      </c>
      <c r="G6" s="198" t="s">
        <v>98</v>
      </c>
      <c r="H6" s="198">
        <v>1</v>
      </c>
      <c r="I6" s="198">
        <f>IFERROR(VLOOKUP(G6,DinamicaSI!$C$4:$D$20,2,0),0)</f>
        <v>1</v>
      </c>
      <c r="K6" t="str">
        <f t="shared" si="0"/>
        <v>Apoyo a la Infraestructura Técnica y Científica ( ATC)</v>
      </c>
    </row>
    <row r="7" spans="1:11" x14ac:dyDescent="0.25">
      <c r="A7">
        <v>4</v>
      </c>
      <c r="B7" t="s">
        <v>67</v>
      </c>
      <c r="C7" t="s">
        <v>107</v>
      </c>
      <c r="D7">
        <v>1</v>
      </c>
      <c r="E7">
        <f>IFERROR(VLOOKUP(C7,DinamicaSI!$C$4:$D$20,2,0),0)</f>
        <v>1</v>
      </c>
      <c r="G7" s="198" t="s">
        <v>107</v>
      </c>
      <c r="H7" s="198">
        <v>1</v>
      </c>
      <c r="I7" s="198">
        <f>IFERROR(VLOOKUP(G7,DinamicaSI!$C$4:$D$20,2,0),0)</f>
        <v>1</v>
      </c>
      <c r="K7" t="str">
        <f t="shared" si="0"/>
        <v>Evaluación Independiente y Mejora Continua ( EI)</v>
      </c>
    </row>
    <row r="8" spans="1:11" x14ac:dyDescent="0.25">
      <c r="A8">
        <v>5</v>
      </c>
      <c r="B8" t="s">
        <v>52</v>
      </c>
      <c r="C8" t="s">
        <v>97</v>
      </c>
      <c r="D8">
        <v>1</v>
      </c>
      <c r="E8">
        <f>IFERROR(VLOOKUP(C8,DinamicaSI!$C$4:$D$20,2,0),0)</f>
        <v>1</v>
      </c>
      <c r="G8" s="198" t="s">
        <v>97</v>
      </c>
      <c r="H8" s="198">
        <v>1</v>
      </c>
      <c r="I8" s="198">
        <f>IFERROR(VLOOKUP(G8,DinamicaSI!$C$4:$D$20,2,0),0)</f>
        <v>1</v>
      </c>
      <c r="K8" t="str">
        <f t="shared" si="0"/>
        <v>Fomento al Desarrollo Humano y Social  ( FD)</v>
      </c>
    </row>
    <row r="9" spans="1:11" x14ac:dyDescent="0.25">
      <c r="A9">
        <v>6</v>
      </c>
      <c r="B9" t="s">
        <v>46</v>
      </c>
      <c r="C9" t="s">
        <v>90</v>
      </c>
      <c r="D9">
        <v>2</v>
      </c>
      <c r="E9">
        <f>IFERROR(VLOOKUP(C9,DinamicaSI!$C$4:$D$20,2,0),0)</f>
        <v>0</v>
      </c>
      <c r="G9" s="198" t="s">
        <v>90</v>
      </c>
      <c r="H9" s="198">
        <v>2</v>
      </c>
      <c r="I9" s="198">
        <f>IFERROR(VLOOKUP(G9,DinamicaSI!$C$4:$D$20,2,0),0)</f>
        <v>0</v>
      </c>
      <c r="K9" t="str">
        <f t="shared" si="0"/>
        <v>Formulación y Adopción de Políticas, Planes y Programas  ( FP)</v>
      </c>
    </row>
    <row r="10" spans="1:11" x14ac:dyDescent="0.25">
      <c r="A10">
        <v>7</v>
      </c>
      <c r="B10" t="s">
        <v>37</v>
      </c>
      <c r="C10" t="s">
        <v>87</v>
      </c>
      <c r="D10">
        <v>1</v>
      </c>
      <c r="E10">
        <f>IFERROR(VLOOKUP(C10,DinamicaSI!$C$4:$D$20,2,0),0)</f>
        <v>1</v>
      </c>
      <c r="G10" s="198" t="s">
        <v>87</v>
      </c>
      <c r="H10" s="198">
        <v>1</v>
      </c>
      <c r="I10" s="198">
        <f>IFERROR(VLOOKUP(G10,DinamicaSI!$C$4:$D$20,2,0),0)</f>
        <v>1</v>
      </c>
      <c r="K10" t="str">
        <f t="shared" si="0"/>
        <v>Gestión de las Comunicaciones ( GC)</v>
      </c>
    </row>
    <row r="11" spans="1:11" x14ac:dyDescent="0.25">
      <c r="A11">
        <v>8</v>
      </c>
      <c r="B11" t="s">
        <v>64</v>
      </c>
      <c r="C11" t="s">
        <v>106</v>
      </c>
      <c r="D11">
        <v>3</v>
      </c>
      <c r="E11">
        <f>IFERROR(VLOOKUP(C11,DinamicaSI!$C$4:$D$20,2,0),0)</f>
        <v>1</v>
      </c>
      <c r="G11" s="198" t="s">
        <v>106</v>
      </c>
      <c r="H11" s="198">
        <v>3</v>
      </c>
      <c r="I11" s="198">
        <f>IFERROR(VLOOKUP(G11,DinamicaSI!$C$4:$D$20,2,0),0)</f>
        <v>1</v>
      </c>
      <c r="K11" t="str">
        <f t="shared" si="0"/>
        <v>Gestión de los Recursos Físicos ( RF)</v>
      </c>
    </row>
    <row r="12" spans="1:11" x14ac:dyDescent="0.25">
      <c r="A12">
        <v>9</v>
      </c>
      <c r="B12" t="s">
        <v>57</v>
      </c>
      <c r="C12" t="s">
        <v>100</v>
      </c>
      <c r="D12">
        <v>1</v>
      </c>
      <c r="E12">
        <f>IFERROR(VLOOKUP(C12,DinamicaSI!$C$4:$D$20,2,0),0)</f>
        <v>3</v>
      </c>
      <c r="G12" s="198" t="s">
        <v>100</v>
      </c>
      <c r="H12" s="198">
        <v>1</v>
      </c>
      <c r="I12" s="198">
        <f>IFERROR(VLOOKUP(G12,DinamicaSI!$C$4:$D$20,2,0),0)</f>
        <v>3</v>
      </c>
      <c r="K12" t="str">
        <f t="shared" si="0"/>
        <v>Gestión de TIC'S ( GT)</v>
      </c>
    </row>
    <row r="13" spans="1:11" x14ac:dyDescent="0.25">
      <c r="A13">
        <v>10</v>
      </c>
      <c r="B13" t="s">
        <v>58</v>
      </c>
      <c r="C13" t="s">
        <v>101</v>
      </c>
      <c r="D13">
        <v>2</v>
      </c>
      <c r="E13">
        <f>IFERROR(VLOOKUP(C13,DinamicaSI!$C$4:$D$20,2,0),0)</f>
        <v>1</v>
      </c>
      <c r="G13" s="198" t="s">
        <v>101</v>
      </c>
      <c r="H13" s="198">
        <v>2</v>
      </c>
      <c r="I13" s="198">
        <f>IFERROR(VLOOKUP(G13,DinamicaSI!$C$4:$D$20,2,0),0)</f>
        <v>1</v>
      </c>
      <c r="K13" t="str">
        <f t="shared" si="0"/>
        <v>Gestión del Talento Humano ( GH)</v>
      </c>
    </row>
    <row r="14" spans="1:11" x14ac:dyDescent="0.25">
      <c r="A14">
        <v>11</v>
      </c>
      <c r="B14" t="s">
        <v>59</v>
      </c>
      <c r="C14" t="s">
        <v>102</v>
      </c>
      <c r="D14">
        <v>1</v>
      </c>
      <c r="E14">
        <f>IFERROR(VLOOKUP(C14,DinamicaSI!$C$4:$D$20,2,0),0)</f>
        <v>1</v>
      </c>
      <c r="G14" s="198" t="s">
        <v>102</v>
      </c>
      <c r="H14" s="198">
        <v>1</v>
      </c>
      <c r="I14" s="198">
        <f>IFERROR(VLOOKUP(G14,DinamicaSI!$C$4:$D$20,2,0),0)</f>
        <v>1</v>
      </c>
      <c r="K14" t="str">
        <f t="shared" si="0"/>
        <v>Gestión Documental ( GD)</v>
      </c>
    </row>
    <row r="15" spans="1:11" x14ac:dyDescent="0.25">
      <c r="A15">
        <v>12</v>
      </c>
      <c r="B15" t="s">
        <v>62</v>
      </c>
      <c r="C15" t="s">
        <v>104</v>
      </c>
      <c r="D15">
        <v>2</v>
      </c>
      <c r="E15">
        <f>IFERROR(VLOOKUP(C15,DinamicaSI!$C$4:$D$20,2,0),0)</f>
        <v>1</v>
      </c>
      <c r="G15" s="198" t="s">
        <v>104</v>
      </c>
      <c r="H15" s="198">
        <v>2</v>
      </c>
      <c r="I15" s="198">
        <f>IFERROR(VLOOKUP(G15,DinamicaSI!$C$4:$D$20,2,0),0)</f>
        <v>1</v>
      </c>
      <c r="K15" t="str">
        <f t="shared" si="0"/>
        <v>Gestión Financiera ( GF)</v>
      </c>
    </row>
    <row r="16" spans="1:11" x14ac:dyDescent="0.25">
      <c r="A16">
        <v>13</v>
      </c>
      <c r="B16" t="s">
        <v>63</v>
      </c>
      <c r="C16" t="s">
        <v>105</v>
      </c>
      <c r="D16">
        <v>2</v>
      </c>
      <c r="E16">
        <f>IFERROR(VLOOKUP(C16,DinamicaSI!$C$4:$D$20,2,0),0)</f>
        <v>1</v>
      </c>
      <c r="G16" s="198" t="s">
        <v>105</v>
      </c>
      <c r="H16" s="198">
        <v>2</v>
      </c>
      <c r="I16" s="198">
        <f>IFERROR(VLOOKUP(G16,DinamicaSI!$C$4:$D$20,2,0),0)</f>
        <v>1</v>
      </c>
      <c r="K16" t="str">
        <f t="shared" si="0"/>
        <v>Gestión Jurídica ( GJ)</v>
      </c>
    </row>
    <row r="17" spans="1:11" x14ac:dyDescent="0.25">
      <c r="A17">
        <v>14</v>
      </c>
      <c r="B17" t="s">
        <v>69</v>
      </c>
      <c r="C17" t="s">
        <v>108</v>
      </c>
      <c r="D17">
        <v>1</v>
      </c>
      <c r="E17">
        <f>IFERROR(VLOOKUP(C17,DinamicaSI!$C$4:$D$20,2,0),0)</f>
        <v>1</v>
      </c>
      <c r="G17" s="198" t="s">
        <v>108</v>
      </c>
      <c r="H17" s="198">
        <v>1</v>
      </c>
      <c r="I17" s="198">
        <f>IFERROR(VLOOKUP(G17,DinamicaSI!$C$4:$D$20,2,0),0)</f>
        <v>1</v>
      </c>
      <c r="K17" t="str">
        <f t="shared" si="0"/>
        <v>Gestión Proceso Disciplinario ( PD)</v>
      </c>
    </row>
    <row r="18" spans="1:11" x14ac:dyDescent="0.25">
      <c r="A18">
        <v>15</v>
      </c>
      <c r="B18" t="s">
        <v>51</v>
      </c>
      <c r="C18" t="s">
        <v>96</v>
      </c>
      <c r="D18">
        <v>1</v>
      </c>
      <c r="E18">
        <f>IFERROR(VLOOKUP(C18,DinamicaSI!$C$4:$D$20,2,0),0)</f>
        <v>1</v>
      </c>
      <c r="G18" s="198" t="s">
        <v>96</v>
      </c>
      <c r="H18" s="198">
        <v>1</v>
      </c>
      <c r="I18" s="198">
        <f>IFERROR(VLOOKUP(G18,DinamicaSI!$C$4:$D$20,2,0),0)</f>
        <v>1</v>
      </c>
      <c r="K18" t="str">
        <f t="shared" si="0"/>
        <v>Inspección Vigilancia y Control ( IVC)</v>
      </c>
    </row>
    <row r="19" spans="1:11" x14ac:dyDescent="0.25">
      <c r="A19">
        <v>16</v>
      </c>
      <c r="B19" t="s">
        <v>55</v>
      </c>
      <c r="C19" t="s">
        <v>99</v>
      </c>
      <c r="D19">
        <v>2</v>
      </c>
      <c r="E19">
        <f>IFERROR(VLOOKUP(C19,DinamicaSI!$C$4:$D$20,2,0),0)</f>
        <v>1</v>
      </c>
      <c r="G19" s="198" t="s">
        <v>99</v>
      </c>
      <c r="H19" s="198">
        <v>2</v>
      </c>
      <c r="I19" s="198">
        <f>IFERROR(VLOOKUP(G19,DinamicaSI!$C$4:$D$20,2,0),0)</f>
        <v>1</v>
      </c>
      <c r="K19" t="str">
        <f t="shared" si="0"/>
        <v>Servicio Integral al Ciudadano ( SI)</v>
      </c>
    </row>
    <row r="20" spans="1:11" x14ac:dyDescent="0.25">
      <c r="A20">
        <v>17</v>
      </c>
      <c r="B20" t="s">
        <v>84</v>
      </c>
      <c r="C20" t="s">
        <v>85</v>
      </c>
      <c r="D20">
        <v>4</v>
      </c>
      <c r="E20">
        <f>IFERROR(VLOOKUP(C20,DinamicaSI!$C$4:$D$20,2,0),0)</f>
        <v>1</v>
      </c>
      <c r="G20" s="198" t="s">
        <v>85</v>
      </c>
      <c r="H20" s="198">
        <v>4</v>
      </c>
      <c r="I20" s="198">
        <f>IFERROR(VLOOKUP(G20,DinamicaSI!$C$4:$D$20,2,0),0)</f>
        <v>1</v>
      </c>
      <c r="K20" t="str">
        <f t="shared" si="0"/>
        <v>Direccionamiento Estratégico y Aprendizaje Organizacional ( DE)</v>
      </c>
    </row>
    <row r="21" spans="1:11" x14ac:dyDescent="0.25">
      <c r="A21">
        <v>18</v>
      </c>
      <c r="B21" t="s">
        <v>109</v>
      </c>
      <c r="C21" t="s">
        <v>110</v>
      </c>
      <c r="D21">
        <v>1</v>
      </c>
      <c r="E21">
        <f>IFERROR(VLOOKUP(C21,DinamicaSI!$C$4:$D$20,2,0),0)</f>
        <v>1</v>
      </c>
      <c r="G21" s="198" t="s">
        <v>110</v>
      </c>
      <c r="H21" s="198">
        <v>1</v>
      </c>
      <c r="I21" s="198">
        <f>IFERROR(VLOOKUP(G21,DinamicaSI!$C$4:$D$20,2,0),0)</f>
        <v>1</v>
      </c>
      <c r="K21" t="str">
        <f t="shared" si="0"/>
        <v>Proceso Gestión Ambiental ( GA)</v>
      </c>
    </row>
    <row r="22" spans="1:11" x14ac:dyDescent="0.25">
      <c r="D22">
        <f>SUM(D4:D21)</f>
        <v>30</v>
      </c>
      <c r="E22">
        <f>SUM(E4:E21)</f>
        <v>19</v>
      </c>
      <c r="K22" t="str">
        <f t="shared" si="0"/>
        <v>()</v>
      </c>
    </row>
    <row r="23" spans="1:11" x14ac:dyDescent="0.25">
      <c r="E23">
        <f>+D22+E22</f>
        <v>49</v>
      </c>
    </row>
  </sheetData>
  <autoFilter ref="A3:C22" xr:uid="{C4C7A724-5BAA-4713-BE88-FD57891892E8}"/>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2051B-9F75-44EB-B905-763870DCB43F}">
  <dimension ref="A3:D22"/>
  <sheetViews>
    <sheetView topLeftCell="C1" workbookViewId="0">
      <selection activeCell="J51" sqref="J51"/>
    </sheetView>
  </sheetViews>
  <sheetFormatPr baseColWidth="10" defaultColWidth="11.42578125" defaultRowHeight="15" x14ac:dyDescent="0.25"/>
  <cols>
    <col min="2" max="2" width="60.28515625" bestFit="1" customWidth="1"/>
    <col min="3" max="3" width="8.5703125" bestFit="1" customWidth="1"/>
    <col min="4" max="4" width="28.5703125" bestFit="1" customWidth="1"/>
  </cols>
  <sheetData>
    <row r="3" spans="1:4" x14ac:dyDescent="0.25">
      <c r="B3" s="122" t="s">
        <v>10</v>
      </c>
      <c r="C3" s="122" t="s">
        <v>11</v>
      </c>
      <c r="D3" t="s">
        <v>116</v>
      </c>
    </row>
    <row r="4" spans="1:4" x14ac:dyDescent="0.25">
      <c r="A4">
        <v>1</v>
      </c>
      <c r="B4" t="s">
        <v>49</v>
      </c>
      <c r="C4" t="s">
        <v>95</v>
      </c>
      <c r="D4">
        <v>1</v>
      </c>
    </row>
    <row r="5" spans="1:4" x14ac:dyDescent="0.25">
      <c r="A5">
        <v>2</v>
      </c>
      <c r="B5" t="s">
        <v>53</v>
      </c>
      <c r="C5" t="s">
        <v>98</v>
      </c>
      <c r="D5">
        <v>1</v>
      </c>
    </row>
    <row r="6" spans="1:4" x14ac:dyDescent="0.25">
      <c r="A6">
        <v>3</v>
      </c>
      <c r="B6" t="s">
        <v>52</v>
      </c>
      <c r="C6" t="s">
        <v>97</v>
      </c>
      <c r="D6">
        <v>1</v>
      </c>
    </row>
    <row r="7" spans="1:4" x14ac:dyDescent="0.25">
      <c r="A7">
        <v>4</v>
      </c>
      <c r="B7" t="s">
        <v>64</v>
      </c>
      <c r="C7" t="s">
        <v>106</v>
      </c>
      <c r="D7">
        <v>1</v>
      </c>
    </row>
    <row r="8" spans="1:4" x14ac:dyDescent="0.25">
      <c r="A8">
        <v>5</v>
      </c>
      <c r="B8" t="s">
        <v>58</v>
      </c>
      <c r="C8" t="s">
        <v>101</v>
      </c>
      <c r="D8">
        <v>1</v>
      </c>
    </row>
    <row r="9" spans="1:4" x14ac:dyDescent="0.25">
      <c r="A9">
        <v>6</v>
      </c>
      <c r="B9" t="s">
        <v>62</v>
      </c>
      <c r="C9" t="s">
        <v>104</v>
      </c>
      <c r="D9">
        <v>1</v>
      </c>
    </row>
    <row r="10" spans="1:4" x14ac:dyDescent="0.25">
      <c r="A10">
        <v>7</v>
      </c>
      <c r="B10" t="s">
        <v>63</v>
      </c>
      <c r="C10" t="s">
        <v>105</v>
      </c>
      <c r="D10">
        <v>1</v>
      </c>
    </row>
    <row r="11" spans="1:4" x14ac:dyDescent="0.25">
      <c r="A11">
        <v>8</v>
      </c>
      <c r="B11" t="s">
        <v>84</v>
      </c>
      <c r="C11" t="s">
        <v>85</v>
      </c>
      <c r="D11">
        <v>1</v>
      </c>
    </row>
    <row r="12" spans="1:4" x14ac:dyDescent="0.25">
      <c r="A12">
        <v>9</v>
      </c>
      <c r="B12" t="s">
        <v>37</v>
      </c>
      <c r="C12" t="s">
        <v>87</v>
      </c>
      <c r="D12">
        <v>1</v>
      </c>
    </row>
    <row r="13" spans="1:4" x14ac:dyDescent="0.25">
      <c r="A13">
        <v>10</v>
      </c>
      <c r="B13" t="s">
        <v>51</v>
      </c>
      <c r="C13" t="s">
        <v>96</v>
      </c>
      <c r="D13">
        <v>1</v>
      </c>
    </row>
    <row r="14" spans="1:4" x14ac:dyDescent="0.25">
      <c r="A14">
        <v>11</v>
      </c>
      <c r="B14" t="s">
        <v>55</v>
      </c>
      <c r="C14" t="s">
        <v>99</v>
      </c>
      <c r="D14">
        <v>1</v>
      </c>
    </row>
    <row r="15" spans="1:4" x14ac:dyDescent="0.25">
      <c r="A15">
        <v>12</v>
      </c>
      <c r="B15" t="s">
        <v>57</v>
      </c>
      <c r="C15" t="s">
        <v>100</v>
      </c>
      <c r="D15">
        <v>3</v>
      </c>
    </row>
    <row r="16" spans="1:4" x14ac:dyDescent="0.25">
      <c r="A16">
        <v>13</v>
      </c>
      <c r="B16" t="s">
        <v>59</v>
      </c>
      <c r="C16" t="s">
        <v>102</v>
      </c>
      <c r="D16">
        <v>1</v>
      </c>
    </row>
    <row r="17" spans="1:4" x14ac:dyDescent="0.25">
      <c r="A17">
        <v>14</v>
      </c>
      <c r="B17" t="s">
        <v>61</v>
      </c>
      <c r="C17" t="s">
        <v>103</v>
      </c>
      <c r="D17">
        <v>1</v>
      </c>
    </row>
    <row r="18" spans="1:4" x14ac:dyDescent="0.25">
      <c r="A18">
        <v>15</v>
      </c>
      <c r="B18" t="s">
        <v>67</v>
      </c>
      <c r="C18" t="s">
        <v>107</v>
      </c>
      <c r="D18">
        <v>1</v>
      </c>
    </row>
    <row r="19" spans="1:4" x14ac:dyDescent="0.25">
      <c r="A19">
        <v>16</v>
      </c>
      <c r="B19" t="s">
        <v>69</v>
      </c>
      <c r="C19" t="s">
        <v>108</v>
      </c>
      <c r="D19">
        <v>1</v>
      </c>
    </row>
    <row r="20" spans="1:4" x14ac:dyDescent="0.25">
      <c r="A20">
        <v>17</v>
      </c>
      <c r="B20" t="s">
        <v>109</v>
      </c>
      <c r="C20" t="s">
        <v>110</v>
      </c>
      <c r="D20">
        <v>1</v>
      </c>
    </row>
    <row r="21" spans="1:4" x14ac:dyDescent="0.25">
      <c r="B21" t="s">
        <v>135</v>
      </c>
      <c r="C21" t="s">
        <v>404</v>
      </c>
    </row>
    <row r="22" spans="1:4" x14ac:dyDescent="0.25">
      <c r="B22" t="s">
        <v>117</v>
      </c>
      <c r="D22">
        <v>19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7FE0D-5516-4342-BAEE-49D18A7EBD68}">
  <dimension ref="A1:O19"/>
  <sheetViews>
    <sheetView topLeftCell="F1" workbookViewId="0">
      <selection activeCell="J51" sqref="J51"/>
    </sheetView>
  </sheetViews>
  <sheetFormatPr baseColWidth="10" defaultColWidth="11.42578125" defaultRowHeight="15" x14ac:dyDescent="0.25"/>
  <cols>
    <col min="1" max="1" width="51.42578125" bestFit="1" customWidth="1"/>
    <col min="9" max="9" width="33.85546875" customWidth="1"/>
    <col min="11" max="11" width="17.85546875" bestFit="1" customWidth="1"/>
    <col min="12" max="12" width="19.42578125" bestFit="1" customWidth="1"/>
    <col min="13" max="13" width="27.42578125" bestFit="1" customWidth="1"/>
    <col min="14" max="14" width="16.85546875" bestFit="1" customWidth="1"/>
  </cols>
  <sheetData>
    <row r="1" spans="1:15" ht="26.25" thickBot="1" x14ac:dyDescent="0.3">
      <c r="A1" s="127" t="s">
        <v>10</v>
      </c>
      <c r="B1" s="128" t="s">
        <v>11</v>
      </c>
      <c r="C1" s="128" t="s">
        <v>118</v>
      </c>
      <c r="D1" s="100" t="s">
        <v>16</v>
      </c>
      <c r="F1" s="100" t="s">
        <v>11</v>
      </c>
      <c r="G1" s="100" t="s">
        <v>113</v>
      </c>
      <c r="H1" s="100" t="s">
        <v>114</v>
      </c>
      <c r="I1" s="100" t="s">
        <v>16</v>
      </c>
      <c r="K1" s="122" t="s">
        <v>115</v>
      </c>
      <c r="L1" t="s">
        <v>119</v>
      </c>
      <c r="M1" t="s">
        <v>120</v>
      </c>
      <c r="N1" s="124" t="s">
        <v>121</v>
      </c>
    </row>
    <row r="2" spans="1:15" ht="15.75" thickBot="1" x14ac:dyDescent="0.3">
      <c r="A2" s="24" t="s">
        <v>61</v>
      </c>
      <c r="B2" s="25" t="s">
        <v>103</v>
      </c>
      <c r="C2" s="25" t="s">
        <v>113</v>
      </c>
      <c r="D2" s="28" t="s">
        <v>56</v>
      </c>
      <c r="F2" t="s">
        <v>103</v>
      </c>
      <c r="G2">
        <v>3</v>
      </c>
      <c r="H2">
        <f>IFERROR(VLOOKUP(F2,DinamicaSI!$C$4:$D$20,2,0),0)</f>
        <v>1</v>
      </c>
      <c r="I2" s="78" t="s">
        <v>56</v>
      </c>
      <c r="K2" s="123" t="s">
        <v>56</v>
      </c>
      <c r="L2">
        <v>17</v>
      </c>
      <c r="M2">
        <v>11</v>
      </c>
      <c r="N2">
        <f>SUM(L2:M2)</f>
        <v>28</v>
      </c>
    </row>
    <row r="3" spans="1:15" ht="15.75" thickBot="1" x14ac:dyDescent="0.3">
      <c r="A3" s="24" t="s">
        <v>49</v>
      </c>
      <c r="B3" s="25" t="s">
        <v>95</v>
      </c>
      <c r="C3" s="25" t="s">
        <v>113</v>
      </c>
      <c r="D3" s="27" t="s">
        <v>47</v>
      </c>
      <c r="F3" t="s">
        <v>95</v>
      </c>
      <c r="G3">
        <v>1</v>
      </c>
      <c r="H3">
        <f>IFERROR(VLOOKUP(F3,DinamicaSI!$C$4:$D$20,2,0),0)</f>
        <v>1</v>
      </c>
      <c r="I3" s="76" t="s">
        <v>47</v>
      </c>
      <c r="K3" s="123" t="s">
        <v>39</v>
      </c>
      <c r="L3">
        <v>5</v>
      </c>
      <c r="M3">
        <v>2</v>
      </c>
      <c r="N3">
        <f t="shared" ref="N3:N5" si="0">SUM(L3:M3)</f>
        <v>7</v>
      </c>
    </row>
    <row r="4" spans="1:15" ht="15.75" thickBot="1" x14ac:dyDescent="0.3">
      <c r="A4" s="24" t="s">
        <v>53</v>
      </c>
      <c r="B4" s="25" t="s">
        <v>98</v>
      </c>
      <c r="C4" s="25" t="s">
        <v>113</v>
      </c>
      <c r="D4" s="27" t="s">
        <v>47</v>
      </c>
      <c r="F4" t="s">
        <v>98</v>
      </c>
      <c r="G4">
        <v>1</v>
      </c>
      <c r="H4">
        <f>IFERROR(VLOOKUP(F4,DinamicaSI!$C$4:$D$20,2,0),0)</f>
        <v>1</v>
      </c>
      <c r="I4" s="76" t="s">
        <v>47</v>
      </c>
      <c r="K4" s="123" t="s">
        <v>68</v>
      </c>
      <c r="L4">
        <v>2</v>
      </c>
      <c r="M4">
        <v>2</v>
      </c>
      <c r="N4">
        <f t="shared" si="0"/>
        <v>4</v>
      </c>
    </row>
    <row r="5" spans="1:15" ht="15.75" thickBot="1" x14ac:dyDescent="0.3">
      <c r="A5" s="24" t="s">
        <v>67</v>
      </c>
      <c r="B5" s="25" t="s">
        <v>107</v>
      </c>
      <c r="C5" s="25" t="s">
        <v>113</v>
      </c>
      <c r="D5" s="76" t="s">
        <v>68</v>
      </c>
      <c r="F5" t="s">
        <v>107</v>
      </c>
      <c r="G5">
        <v>1</v>
      </c>
      <c r="H5">
        <f>IFERROR(VLOOKUP(F5,DinamicaSI!$C$4:$D$20,2,0),0)</f>
        <v>1</v>
      </c>
      <c r="I5" s="76" t="s">
        <v>68</v>
      </c>
      <c r="K5" s="123" t="s">
        <v>47</v>
      </c>
      <c r="L5">
        <v>6</v>
      </c>
      <c r="M5">
        <v>4</v>
      </c>
      <c r="N5">
        <f t="shared" si="0"/>
        <v>10</v>
      </c>
    </row>
    <row r="6" spans="1:15" ht="15.75" thickBot="1" x14ac:dyDescent="0.3">
      <c r="A6" s="24" t="s">
        <v>52</v>
      </c>
      <c r="B6" s="25" t="s">
        <v>97</v>
      </c>
      <c r="C6" s="25" t="s">
        <v>113</v>
      </c>
      <c r="D6" s="27" t="s">
        <v>47</v>
      </c>
      <c r="F6" t="s">
        <v>97</v>
      </c>
      <c r="G6">
        <v>1</v>
      </c>
      <c r="H6">
        <f>IFERROR(VLOOKUP(F6,DinamicaSI!$C$4:$D$20,2,0),0)</f>
        <v>1</v>
      </c>
      <c r="I6" s="76" t="s">
        <v>47</v>
      </c>
      <c r="K6" s="123" t="s">
        <v>117</v>
      </c>
      <c r="L6">
        <v>30</v>
      </c>
      <c r="M6">
        <v>19</v>
      </c>
      <c r="N6" s="129">
        <f>SUM(N2:N5)</f>
        <v>49</v>
      </c>
    </row>
    <row r="7" spans="1:15" ht="15.75" thickBot="1" x14ac:dyDescent="0.3">
      <c r="A7" s="41" t="s">
        <v>46</v>
      </c>
      <c r="B7" s="42" t="s">
        <v>90</v>
      </c>
      <c r="C7" s="25" t="s">
        <v>113</v>
      </c>
      <c r="D7" s="44" t="s">
        <v>47</v>
      </c>
      <c r="F7" t="s">
        <v>90</v>
      </c>
      <c r="G7">
        <v>2</v>
      </c>
      <c r="H7">
        <f>IFERROR(VLOOKUP(F7,DinamicaSI!$C$4:$D$20,2,0),0)</f>
        <v>0</v>
      </c>
      <c r="I7" s="83" t="s">
        <v>47</v>
      </c>
    </row>
    <row r="8" spans="1:15" ht="15.75" thickBot="1" x14ac:dyDescent="0.3">
      <c r="A8" s="63" t="s">
        <v>37</v>
      </c>
      <c r="B8" s="71" t="s">
        <v>87</v>
      </c>
      <c r="C8" s="25" t="s">
        <v>113</v>
      </c>
      <c r="D8" s="65" t="s">
        <v>39</v>
      </c>
      <c r="F8" t="s">
        <v>87</v>
      </c>
      <c r="G8">
        <v>1</v>
      </c>
      <c r="H8">
        <f>IFERROR(VLOOKUP(F8,DinamicaSI!$C$4:$D$20,2,0),0)</f>
        <v>1</v>
      </c>
      <c r="I8" s="89" t="s">
        <v>39</v>
      </c>
    </row>
    <row r="9" spans="1:15" ht="15.75" thickBot="1" x14ac:dyDescent="0.3">
      <c r="A9" s="24" t="s">
        <v>64</v>
      </c>
      <c r="B9" s="25" t="s">
        <v>106</v>
      </c>
      <c r="C9" s="25" t="s">
        <v>113</v>
      </c>
      <c r="D9" s="76" t="s">
        <v>56</v>
      </c>
      <c r="F9" t="s">
        <v>106</v>
      </c>
      <c r="G9">
        <v>3</v>
      </c>
      <c r="H9">
        <f>IFERROR(VLOOKUP(F9,DinamicaSI!$C$4:$D$20,2,0),0)</f>
        <v>1</v>
      </c>
      <c r="I9" s="76" t="s">
        <v>56</v>
      </c>
      <c r="K9" s="130" t="s">
        <v>122</v>
      </c>
      <c r="L9" s="131" t="s">
        <v>147</v>
      </c>
      <c r="M9" s="131" t="s">
        <v>407</v>
      </c>
      <c r="N9" s="131" t="s">
        <v>121</v>
      </c>
    </row>
    <row r="10" spans="1:15" ht="15.75" thickBot="1" x14ac:dyDescent="0.3">
      <c r="A10" s="30" t="s">
        <v>57</v>
      </c>
      <c r="B10" s="73" t="s">
        <v>100</v>
      </c>
      <c r="C10" s="25" t="s">
        <v>113</v>
      </c>
      <c r="D10" s="28" t="s">
        <v>56</v>
      </c>
      <c r="F10" t="s">
        <v>100</v>
      </c>
      <c r="G10">
        <v>1</v>
      </c>
      <c r="H10">
        <f>IFERROR(VLOOKUP(F10,DinamicaSI!$C$4:$D$20,2,0),0)</f>
        <v>3</v>
      </c>
      <c r="I10" s="78" t="s">
        <v>56</v>
      </c>
      <c r="K10" s="132" t="s">
        <v>56</v>
      </c>
      <c r="L10" s="133">
        <v>17</v>
      </c>
      <c r="M10" s="133">
        <v>11</v>
      </c>
      <c r="N10" s="133">
        <f>SUM(L10:M10)</f>
        <v>28</v>
      </c>
      <c r="O10" s="148">
        <f>+N10/N14</f>
        <v>0.5714285714285714</v>
      </c>
    </row>
    <row r="11" spans="1:15" ht="15.75" thickBot="1" x14ac:dyDescent="0.3">
      <c r="A11" s="24" t="s">
        <v>58</v>
      </c>
      <c r="B11" s="25" t="s">
        <v>101</v>
      </c>
      <c r="C11" s="25" t="s">
        <v>113</v>
      </c>
      <c r="D11" s="27" t="s">
        <v>56</v>
      </c>
      <c r="F11" t="s">
        <v>101</v>
      </c>
      <c r="G11">
        <v>2</v>
      </c>
      <c r="H11">
        <f>IFERROR(VLOOKUP(F11,DinamicaSI!$C$4:$D$20,2,0),0)</f>
        <v>1</v>
      </c>
      <c r="I11" s="76" t="s">
        <v>56</v>
      </c>
      <c r="K11" s="134" t="s">
        <v>39</v>
      </c>
      <c r="L11" s="135">
        <v>5</v>
      </c>
      <c r="M11" s="135">
        <v>2</v>
      </c>
      <c r="N11" s="133">
        <f t="shared" ref="N11:N14" si="1">SUM(L11:M11)</f>
        <v>7</v>
      </c>
    </row>
    <row r="12" spans="1:15" ht="15.75" thickBot="1" x14ac:dyDescent="0.3">
      <c r="A12" s="24" t="s">
        <v>59</v>
      </c>
      <c r="B12" s="25" t="s">
        <v>102</v>
      </c>
      <c r="C12" s="25" t="s">
        <v>113</v>
      </c>
      <c r="D12" s="27" t="s">
        <v>56</v>
      </c>
      <c r="F12" t="s">
        <v>102</v>
      </c>
      <c r="G12">
        <v>1</v>
      </c>
      <c r="H12">
        <f>IFERROR(VLOOKUP(F12,DinamicaSI!$C$4:$D$20,2,0),0)</f>
        <v>1</v>
      </c>
      <c r="I12" s="76" t="s">
        <v>56</v>
      </c>
      <c r="K12" s="132" t="s">
        <v>68</v>
      </c>
      <c r="L12" s="133">
        <v>2</v>
      </c>
      <c r="M12" s="133">
        <v>2</v>
      </c>
      <c r="N12" s="133">
        <f t="shared" si="1"/>
        <v>4</v>
      </c>
    </row>
    <row r="13" spans="1:15" ht="15.75" thickBot="1" x14ac:dyDescent="0.3">
      <c r="A13" s="24" t="s">
        <v>62</v>
      </c>
      <c r="B13" s="25" t="s">
        <v>104</v>
      </c>
      <c r="C13" s="25" t="s">
        <v>113</v>
      </c>
      <c r="D13" s="27" t="s">
        <v>56</v>
      </c>
      <c r="F13" t="s">
        <v>104</v>
      </c>
      <c r="G13">
        <v>2</v>
      </c>
      <c r="H13">
        <f>IFERROR(VLOOKUP(F13,DinamicaSI!$C$4:$D$20,2,0),0)</f>
        <v>1</v>
      </c>
      <c r="I13" s="76" t="s">
        <v>56</v>
      </c>
      <c r="K13" s="134" t="s">
        <v>47</v>
      </c>
      <c r="L13" s="135">
        <v>6</v>
      </c>
      <c r="M13" s="135">
        <v>4</v>
      </c>
      <c r="N13" s="133">
        <f t="shared" si="1"/>
        <v>10</v>
      </c>
    </row>
    <row r="14" spans="1:15" ht="15.75" thickBot="1" x14ac:dyDescent="0.3">
      <c r="A14" s="118" t="s">
        <v>63</v>
      </c>
      <c r="B14" s="119" t="s">
        <v>105</v>
      </c>
      <c r="C14" s="25" t="s">
        <v>113</v>
      </c>
      <c r="D14" s="120" t="s">
        <v>56</v>
      </c>
      <c r="F14" t="s">
        <v>105</v>
      </c>
      <c r="G14">
        <v>2</v>
      </c>
      <c r="H14">
        <f>IFERROR(VLOOKUP(F14,DinamicaSI!$C$4:$D$20,2,0),0)</f>
        <v>1</v>
      </c>
      <c r="I14" s="121" t="s">
        <v>56</v>
      </c>
      <c r="K14" s="132" t="s">
        <v>123</v>
      </c>
      <c r="L14" s="199">
        <f>SUM(L10:L13)</f>
        <v>30</v>
      </c>
      <c r="M14" s="199">
        <f>SUM(M10:M13)</f>
        <v>19</v>
      </c>
      <c r="N14" s="199">
        <f t="shared" si="1"/>
        <v>49</v>
      </c>
    </row>
    <row r="15" spans="1:15" ht="15.75" thickBot="1" x14ac:dyDescent="0.3">
      <c r="A15" s="55" t="s">
        <v>69</v>
      </c>
      <c r="B15" s="49" t="s">
        <v>108</v>
      </c>
      <c r="C15" s="25" t="s">
        <v>113</v>
      </c>
      <c r="D15" s="31" t="s">
        <v>68</v>
      </c>
      <c r="F15" t="s">
        <v>108</v>
      </c>
      <c r="G15">
        <v>1</v>
      </c>
      <c r="H15">
        <f>IFERROR(VLOOKUP(F15,DinamicaSI!$C$4:$D$20,2,0),0)</f>
        <v>1</v>
      </c>
      <c r="I15" s="92" t="s">
        <v>68</v>
      </c>
    </row>
    <row r="16" spans="1:15" ht="15.75" thickBot="1" x14ac:dyDescent="0.3">
      <c r="A16" s="55" t="s">
        <v>51</v>
      </c>
      <c r="B16" s="49" t="s">
        <v>96</v>
      </c>
      <c r="C16" s="25" t="s">
        <v>113</v>
      </c>
      <c r="D16" s="31" t="s">
        <v>47</v>
      </c>
      <c r="F16" t="s">
        <v>96</v>
      </c>
      <c r="G16">
        <v>1</v>
      </c>
      <c r="H16">
        <f>IFERROR(VLOOKUP(F16,DinamicaSI!$C$4:$D$20,2,0),0)</f>
        <v>1</v>
      </c>
      <c r="I16" s="92" t="s">
        <v>47</v>
      </c>
    </row>
    <row r="17" spans="1:9" ht="15.75" thickBot="1" x14ac:dyDescent="0.3">
      <c r="A17" s="24" t="s">
        <v>55</v>
      </c>
      <c r="B17" s="25" t="s">
        <v>99</v>
      </c>
      <c r="C17" s="25" t="s">
        <v>113</v>
      </c>
      <c r="D17" s="27" t="s">
        <v>56</v>
      </c>
      <c r="F17" t="s">
        <v>99</v>
      </c>
      <c r="G17">
        <v>2</v>
      </c>
      <c r="H17">
        <f>IFERROR(VLOOKUP(F17,DinamicaSI!$C$4:$D$20,2,0),0)</f>
        <v>1</v>
      </c>
      <c r="I17" s="76" t="s">
        <v>56</v>
      </c>
    </row>
    <row r="18" spans="1:9" ht="15.75" thickBot="1" x14ac:dyDescent="0.3">
      <c r="F18" t="s">
        <v>85</v>
      </c>
      <c r="G18">
        <v>4</v>
      </c>
      <c r="H18">
        <f>IFERROR(VLOOKUP(F18,DinamicaSI!$C$4:$D$20,2,0),0)</f>
        <v>1</v>
      </c>
      <c r="I18" s="89" t="s">
        <v>39</v>
      </c>
    </row>
    <row r="19" spans="1:9" x14ac:dyDescent="0.25">
      <c r="F19" t="s">
        <v>110</v>
      </c>
      <c r="G19">
        <v>1</v>
      </c>
      <c r="H19">
        <f>IFERROR(VLOOKUP(F19,DinamicaSI!$C$4:$D$20,2,0),0)</f>
        <v>1</v>
      </c>
      <c r="I19" s="76" t="s">
        <v>56</v>
      </c>
    </row>
  </sheetData>
  <sortState xmlns:xlrd2="http://schemas.microsoft.com/office/spreadsheetml/2017/richdata2" ref="A2:D18">
    <sortCondition ref="A2:A18"/>
  </sortState>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285AD658-7093-40ED-A622-C901AF74778F}">
          <x14:formula1>
            <xm:f>'Listas deplegables'!$A$2:$A$19</xm:f>
          </x14:formula1>
          <xm:sqref>A2:A17</xm:sqref>
        </x14:dataValidation>
        <x14:dataValidation type="list" allowBlank="1" showInputMessage="1" showErrorMessage="1" xr:uid="{32D2159A-B647-4E49-877B-AE8E27E8742B}">
          <x14:formula1>
            <xm:f>'Listas deplegables'!$D$2:$D$5</xm:f>
          </x14:formula1>
          <xm:sqref>D2:D17 I2:I19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2F89-3435-4599-B9BA-29C02148E8AA}">
  <dimension ref="A1:U40"/>
  <sheetViews>
    <sheetView topLeftCell="I1" workbookViewId="0">
      <selection activeCell="J51" sqref="J51"/>
    </sheetView>
  </sheetViews>
  <sheetFormatPr baseColWidth="10" defaultColWidth="11.42578125" defaultRowHeight="15" x14ac:dyDescent="0.25"/>
  <cols>
    <col min="2" max="2" width="17.85546875" bestFit="1" customWidth="1"/>
    <col min="3" max="3" width="28.5703125" bestFit="1" customWidth="1"/>
    <col min="4" max="4" width="32.7109375" bestFit="1" customWidth="1"/>
    <col min="5" max="5" width="44" bestFit="1" customWidth="1"/>
    <col min="7" max="7" width="17.85546875" bestFit="1" customWidth="1"/>
    <col min="8" max="8" width="28.5703125" bestFit="1" customWidth="1"/>
    <col min="9" max="9" width="32.7109375" bestFit="1" customWidth="1"/>
    <col min="10" max="10" width="44" bestFit="1" customWidth="1"/>
    <col min="13" max="13" width="11.7109375" style="136" bestFit="1" customWidth="1"/>
    <col min="14" max="14" width="28.28515625" style="136" customWidth="1"/>
    <col min="15" max="15" width="15.140625" style="136" bestFit="1" customWidth="1"/>
    <col min="16" max="16" width="18.7109375" style="136" bestFit="1" customWidth="1"/>
    <col min="17" max="17" width="17.85546875" style="136" bestFit="1" customWidth="1"/>
  </cols>
  <sheetData>
    <row r="1" spans="1:21" x14ac:dyDescent="0.25">
      <c r="C1" t="s">
        <v>408</v>
      </c>
      <c r="H1" t="s">
        <v>409</v>
      </c>
    </row>
    <row r="2" spans="1:21" x14ac:dyDescent="0.25">
      <c r="B2" s="122" t="s">
        <v>115</v>
      </c>
      <c r="C2" t="s">
        <v>116</v>
      </c>
      <c r="D2" t="s">
        <v>124</v>
      </c>
      <c r="E2" t="s">
        <v>125</v>
      </c>
      <c r="G2" s="122" t="s">
        <v>115</v>
      </c>
      <c r="H2" t="s">
        <v>116</v>
      </c>
      <c r="I2" t="s">
        <v>124</v>
      </c>
      <c r="J2" t="s">
        <v>125</v>
      </c>
    </row>
    <row r="3" spans="1:21" ht="30" x14ac:dyDescent="0.25">
      <c r="A3">
        <v>1</v>
      </c>
      <c r="B3" s="123" t="s">
        <v>95</v>
      </c>
      <c r="C3">
        <v>1</v>
      </c>
      <c r="D3">
        <v>2</v>
      </c>
      <c r="E3">
        <v>1</v>
      </c>
      <c r="F3" s="201">
        <v>1</v>
      </c>
      <c r="G3" s="123" t="s">
        <v>95</v>
      </c>
      <c r="H3">
        <v>1</v>
      </c>
      <c r="I3">
        <v>3</v>
      </c>
      <c r="J3">
        <v>1</v>
      </c>
      <c r="M3" s="139" t="s">
        <v>126</v>
      </c>
      <c r="N3" s="139" t="s">
        <v>410</v>
      </c>
      <c r="O3" s="139" t="s">
        <v>411</v>
      </c>
      <c r="P3" s="140" t="s">
        <v>127</v>
      </c>
      <c r="Q3" s="140" t="s">
        <v>128</v>
      </c>
    </row>
    <row r="4" spans="1:21" x14ac:dyDescent="0.25">
      <c r="A4">
        <v>2</v>
      </c>
      <c r="B4" s="125" t="s">
        <v>98</v>
      </c>
      <c r="C4" s="200">
        <v>1</v>
      </c>
      <c r="D4" s="200">
        <v>1</v>
      </c>
      <c r="E4" s="200">
        <v>1</v>
      </c>
      <c r="F4" s="201">
        <v>2</v>
      </c>
      <c r="G4" s="123" t="s">
        <v>98</v>
      </c>
      <c r="H4">
        <v>1</v>
      </c>
      <c r="I4">
        <v>1</v>
      </c>
      <c r="J4">
        <v>2</v>
      </c>
      <c r="M4" s="334" t="s">
        <v>95</v>
      </c>
      <c r="N4" s="141" t="s">
        <v>147</v>
      </c>
      <c r="O4" s="141">
        <f>VLOOKUP(M4,$S$6:$U$24,2,0)</f>
        <v>1</v>
      </c>
      <c r="P4" s="141">
        <f>VLOOKUP(M4,$B$3:$E$20,3,0)</f>
        <v>2</v>
      </c>
      <c r="Q4" s="141">
        <f>VLOOKUP(M4,$B$3:$E$20,4,0)</f>
        <v>1</v>
      </c>
    </row>
    <row r="5" spans="1:21" x14ac:dyDescent="0.25">
      <c r="A5">
        <v>3</v>
      </c>
      <c r="B5" s="123" t="s">
        <v>103</v>
      </c>
      <c r="C5">
        <v>3</v>
      </c>
      <c r="D5">
        <v>3</v>
      </c>
      <c r="E5">
        <v>3</v>
      </c>
      <c r="F5" s="201">
        <v>3</v>
      </c>
      <c r="G5" s="123" t="s">
        <v>97</v>
      </c>
      <c r="H5">
        <v>1</v>
      </c>
      <c r="I5">
        <v>1</v>
      </c>
      <c r="J5">
        <v>1</v>
      </c>
      <c r="M5" s="334"/>
      <c r="N5" s="141" t="s">
        <v>407</v>
      </c>
      <c r="O5" s="141">
        <f>VLOOKUP(M4,$S$6:$U$24,3,0)</f>
        <v>1</v>
      </c>
      <c r="P5" s="141">
        <f>VLOOKUP(M4,$G$3:$J$19,3,0)</f>
        <v>3</v>
      </c>
      <c r="Q5" s="141">
        <f>VLOOKUP(M4,$G$3:$J$19,4,0)</f>
        <v>1</v>
      </c>
    </row>
    <row r="6" spans="1:21" x14ac:dyDescent="0.25">
      <c r="A6">
        <v>4</v>
      </c>
      <c r="B6" s="123" t="s">
        <v>107</v>
      </c>
      <c r="C6">
        <v>1</v>
      </c>
      <c r="D6">
        <v>2</v>
      </c>
      <c r="E6">
        <v>1</v>
      </c>
      <c r="F6" s="201">
        <v>4</v>
      </c>
      <c r="G6" s="123" t="s">
        <v>104</v>
      </c>
      <c r="H6">
        <v>1</v>
      </c>
      <c r="I6">
        <v>2</v>
      </c>
      <c r="J6">
        <v>2</v>
      </c>
      <c r="M6" s="334" t="s">
        <v>98</v>
      </c>
      <c r="N6" s="141" t="s">
        <v>147</v>
      </c>
      <c r="O6" s="141">
        <f>VLOOKUP(M6,$S$6:$U$24,2,0)</f>
        <v>1</v>
      </c>
      <c r="P6" s="141">
        <f>VLOOKUP(M6,$B$3:$E$20,3,0)</f>
        <v>1</v>
      </c>
      <c r="Q6" s="141">
        <f>VLOOKUP(M6,$B$3:$E$20,4,0)</f>
        <v>1</v>
      </c>
      <c r="S6" s="142" t="s">
        <v>11</v>
      </c>
      <c r="T6" s="142" t="s">
        <v>147</v>
      </c>
      <c r="U6" s="142" t="s">
        <v>407</v>
      </c>
    </row>
    <row r="7" spans="1:21" x14ac:dyDescent="0.25">
      <c r="A7">
        <v>5</v>
      </c>
      <c r="B7" s="123" t="s">
        <v>97</v>
      </c>
      <c r="C7">
        <v>1</v>
      </c>
      <c r="D7">
        <v>2</v>
      </c>
      <c r="E7">
        <v>1</v>
      </c>
      <c r="F7" s="201">
        <v>5</v>
      </c>
      <c r="G7" s="123" t="s">
        <v>101</v>
      </c>
      <c r="H7">
        <v>1</v>
      </c>
      <c r="I7">
        <v>1</v>
      </c>
      <c r="J7">
        <v>1</v>
      </c>
      <c r="M7" s="334"/>
      <c r="N7" s="141" t="s">
        <v>407</v>
      </c>
      <c r="O7" s="141">
        <f>VLOOKUP(M6,$S$6:$U$24,3,0)</f>
        <v>1</v>
      </c>
      <c r="P7" s="141">
        <f>VLOOKUP(M6,$G$3:$J$19,3,0)</f>
        <v>1</v>
      </c>
      <c r="Q7" s="141">
        <f>VLOOKUP(M6,$G$3:$J$19,4,0)</f>
        <v>2</v>
      </c>
      <c r="S7" s="198" t="str">
        <f>DinamicaMRG!G4</f>
        <v xml:space="preserve"> BS</v>
      </c>
      <c r="T7" s="198">
        <f>DinamicaMRG!H4</f>
        <v>3</v>
      </c>
      <c r="U7" s="198">
        <f>DinamicaMRG!I4</f>
        <v>1</v>
      </c>
    </row>
    <row r="8" spans="1:21" x14ac:dyDescent="0.25">
      <c r="A8">
        <v>6</v>
      </c>
      <c r="B8" s="123" t="s">
        <v>90</v>
      </c>
      <c r="C8">
        <v>2</v>
      </c>
      <c r="D8">
        <v>8</v>
      </c>
      <c r="E8">
        <v>8</v>
      </c>
      <c r="F8" s="201">
        <v>6</v>
      </c>
      <c r="G8" s="123" t="s">
        <v>105</v>
      </c>
      <c r="H8">
        <v>1</v>
      </c>
      <c r="I8">
        <v>1</v>
      </c>
      <c r="J8">
        <v>1</v>
      </c>
      <c r="M8" s="334" t="s">
        <v>103</v>
      </c>
      <c r="N8" s="141" t="s">
        <v>147</v>
      </c>
      <c r="O8" s="141">
        <f>VLOOKUP(M8,$S$6:$U$24,2,0)</f>
        <v>3</v>
      </c>
      <c r="P8" s="141">
        <f>VLOOKUP(M8,$B$3:$E$20,3,0)</f>
        <v>3</v>
      </c>
      <c r="Q8" s="141">
        <f>VLOOKUP(M8,$B$3:$E$20,4,0)</f>
        <v>3</v>
      </c>
      <c r="S8" s="198" t="str">
        <f>DinamicaMRG!G5</f>
        <v xml:space="preserve"> AL</v>
      </c>
      <c r="T8" s="198">
        <f>DinamicaMRG!H5</f>
        <v>1</v>
      </c>
      <c r="U8" s="198">
        <f>DinamicaMRG!I5</f>
        <v>1</v>
      </c>
    </row>
    <row r="9" spans="1:21" x14ac:dyDescent="0.25">
      <c r="A9">
        <v>7</v>
      </c>
      <c r="B9" s="123" t="s">
        <v>87</v>
      </c>
      <c r="C9">
        <v>1</v>
      </c>
      <c r="D9">
        <v>1</v>
      </c>
      <c r="E9">
        <v>1</v>
      </c>
      <c r="F9" s="201">
        <v>7</v>
      </c>
      <c r="G9" s="123" t="s">
        <v>106</v>
      </c>
      <c r="H9">
        <v>1</v>
      </c>
      <c r="I9">
        <v>1</v>
      </c>
      <c r="J9">
        <v>1</v>
      </c>
      <c r="M9" s="334"/>
      <c r="N9" s="141" t="s">
        <v>407</v>
      </c>
      <c r="O9" s="141">
        <f>VLOOKUP(M8,$S$6:$U$24,3,0)</f>
        <v>1</v>
      </c>
      <c r="P9" s="141">
        <f>VLOOKUP(M8,$G$3:$J$19,3,0)</f>
        <v>1</v>
      </c>
      <c r="Q9" s="141">
        <f>VLOOKUP(M8,$G$3:$J$19,4,0)</f>
        <v>1</v>
      </c>
      <c r="S9" s="198" t="str">
        <f>DinamicaMRG!G6</f>
        <v xml:space="preserve"> ATC</v>
      </c>
      <c r="T9" s="198">
        <f>DinamicaMRG!H6</f>
        <v>1</v>
      </c>
      <c r="U9" s="198">
        <f>DinamicaMRG!I6</f>
        <v>1</v>
      </c>
    </row>
    <row r="10" spans="1:21" x14ac:dyDescent="0.25">
      <c r="A10">
        <v>8</v>
      </c>
      <c r="B10" s="123" t="s">
        <v>102</v>
      </c>
      <c r="C10">
        <v>1</v>
      </c>
      <c r="D10">
        <v>1</v>
      </c>
      <c r="E10">
        <v>1</v>
      </c>
      <c r="F10" s="201">
        <v>8</v>
      </c>
      <c r="G10" s="123" t="s">
        <v>85</v>
      </c>
      <c r="H10">
        <v>1</v>
      </c>
      <c r="I10">
        <v>2</v>
      </c>
      <c r="J10">
        <v>1</v>
      </c>
      <c r="M10" s="334" t="s">
        <v>107</v>
      </c>
      <c r="N10" s="141" t="s">
        <v>147</v>
      </c>
      <c r="O10" s="141">
        <f>VLOOKUP(M10,$S$6:$U$24,2,0)</f>
        <v>1</v>
      </c>
      <c r="P10" s="141">
        <f>VLOOKUP(M10,$B$3:$E$20,3,0)</f>
        <v>2</v>
      </c>
      <c r="Q10" s="141">
        <f>VLOOKUP(M10,$B$3:$E$20,4,0)</f>
        <v>1</v>
      </c>
      <c r="S10" s="198" t="str">
        <f>DinamicaMRG!G7</f>
        <v xml:space="preserve"> EI</v>
      </c>
      <c r="T10" s="198">
        <f>DinamicaMRG!H7</f>
        <v>1</v>
      </c>
      <c r="U10" s="198">
        <f>DinamicaMRG!I7</f>
        <v>1</v>
      </c>
    </row>
    <row r="11" spans="1:21" x14ac:dyDescent="0.25">
      <c r="A11">
        <v>9</v>
      </c>
      <c r="B11" s="123" t="s">
        <v>104</v>
      </c>
      <c r="C11">
        <v>2</v>
      </c>
      <c r="D11">
        <v>8</v>
      </c>
      <c r="E11">
        <v>7</v>
      </c>
      <c r="F11" s="201">
        <v>9</v>
      </c>
      <c r="G11" s="123" t="s">
        <v>87</v>
      </c>
      <c r="H11">
        <v>1</v>
      </c>
      <c r="I11">
        <v>1</v>
      </c>
      <c r="J11">
        <v>1</v>
      </c>
      <c r="M11" s="334"/>
      <c r="N11" s="141" t="s">
        <v>407</v>
      </c>
      <c r="O11" s="141">
        <f>VLOOKUP(M10,$S$6:$U$24,3,0)</f>
        <v>1</v>
      </c>
      <c r="P11" s="141">
        <f>VLOOKUP(M10,$G$3:$J$19,3,0)</f>
        <v>1</v>
      </c>
      <c r="Q11" s="141">
        <f>VLOOKUP(M10,$G$3:$J$19,4,0)</f>
        <v>1</v>
      </c>
      <c r="S11" s="198" t="str">
        <f>DinamicaMRG!G8</f>
        <v xml:space="preserve"> FD</v>
      </c>
      <c r="T11" s="198">
        <f>DinamicaMRG!H8</f>
        <v>1</v>
      </c>
      <c r="U11" s="198">
        <f>DinamicaMRG!I8</f>
        <v>1</v>
      </c>
    </row>
    <row r="12" spans="1:21" x14ac:dyDescent="0.25">
      <c r="A12">
        <v>10</v>
      </c>
      <c r="B12" s="123" t="s">
        <v>101</v>
      </c>
      <c r="C12">
        <v>2</v>
      </c>
      <c r="D12">
        <v>3</v>
      </c>
      <c r="E12">
        <v>3</v>
      </c>
      <c r="F12" s="201">
        <v>10</v>
      </c>
      <c r="G12" s="123" t="s">
        <v>96</v>
      </c>
      <c r="H12">
        <v>1</v>
      </c>
      <c r="I12">
        <v>2</v>
      </c>
      <c r="J12">
        <v>2</v>
      </c>
      <c r="M12" s="334" t="s">
        <v>97</v>
      </c>
      <c r="N12" s="141" t="s">
        <v>147</v>
      </c>
      <c r="O12" s="141">
        <f>VLOOKUP(M12,$S$6:$U$24,2,0)</f>
        <v>1</v>
      </c>
      <c r="P12" s="141">
        <f>VLOOKUP(M12,$B$3:$E$20,3,0)</f>
        <v>2</v>
      </c>
      <c r="Q12" s="141">
        <f>VLOOKUP(M12,$B$3:$E$20,4,0)</f>
        <v>1</v>
      </c>
      <c r="S12" s="198" t="str">
        <f>DinamicaMRG!G9</f>
        <v xml:space="preserve"> FP</v>
      </c>
      <c r="T12" s="198">
        <f>DinamicaMRG!H9</f>
        <v>2</v>
      </c>
      <c r="U12" s="198">
        <f>DinamicaMRG!I9</f>
        <v>0</v>
      </c>
    </row>
    <row r="13" spans="1:21" x14ac:dyDescent="0.25">
      <c r="A13">
        <v>11</v>
      </c>
      <c r="B13" s="123" t="s">
        <v>105</v>
      </c>
      <c r="C13">
        <v>2</v>
      </c>
      <c r="D13">
        <v>2</v>
      </c>
      <c r="E13">
        <v>3</v>
      </c>
      <c r="F13" s="201">
        <v>11</v>
      </c>
      <c r="G13" s="123" t="s">
        <v>99</v>
      </c>
      <c r="H13">
        <v>1</v>
      </c>
      <c r="I13">
        <v>1</v>
      </c>
      <c r="J13">
        <v>1</v>
      </c>
      <c r="M13" s="334"/>
      <c r="N13" s="141" t="s">
        <v>407</v>
      </c>
      <c r="O13" s="141">
        <f>VLOOKUP(M12,$S$6:$U$24,3,0)</f>
        <v>1</v>
      </c>
      <c r="P13" s="141">
        <f>VLOOKUP(M12,$G$3:$J$19,3,0)</f>
        <v>1</v>
      </c>
      <c r="Q13" s="141">
        <f>VLOOKUP(M12,$G$3:$J$19,4,0)</f>
        <v>1</v>
      </c>
      <c r="S13" s="198" t="str">
        <f>DinamicaMRG!G10</f>
        <v xml:space="preserve"> GC</v>
      </c>
      <c r="T13" s="198">
        <f>DinamicaMRG!H10</f>
        <v>1</v>
      </c>
      <c r="U13" s="198">
        <f>DinamicaMRG!I10</f>
        <v>1</v>
      </c>
    </row>
    <row r="14" spans="1:21" x14ac:dyDescent="0.25">
      <c r="A14">
        <v>12</v>
      </c>
      <c r="B14" s="123" t="s">
        <v>100</v>
      </c>
      <c r="C14">
        <v>1</v>
      </c>
      <c r="D14">
        <v>3</v>
      </c>
      <c r="E14">
        <v>2</v>
      </c>
      <c r="F14" s="201">
        <v>12</v>
      </c>
      <c r="G14" s="123" t="s">
        <v>100</v>
      </c>
      <c r="H14">
        <v>3</v>
      </c>
      <c r="I14">
        <v>8</v>
      </c>
      <c r="J14">
        <v>6</v>
      </c>
      <c r="M14" s="334" t="s">
        <v>90</v>
      </c>
      <c r="N14" s="141" t="s">
        <v>147</v>
      </c>
      <c r="O14" s="141">
        <f>VLOOKUP(M14,$S$6:$U$24,2,0)</f>
        <v>2</v>
      </c>
      <c r="P14" s="141">
        <f>VLOOKUP(M14,$B$3:$E$20,3,0)</f>
        <v>8</v>
      </c>
      <c r="Q14" s="141">
        <f>VLOOKUP(M14,$B$3:$E$20,4,0)</f>
        <v>8</v>
      </c>
      <c r="S14" s="198" t="str">
        <f>DinamicaMRG!G11</f>
        <v xml:space="preserve"> RF</v>
      </c>
      <c r="T14" s="198">
        <f>DinamicaMRG!H11</f>
        <v>3</v>
      </c>
      <c r="U14" s="198">
        <f>DinamicaMRG!I11</f>
        <v>1</v>
      </c>
    </row>
    <row r="15" spans="1:21" x14ac:dyDescent="0.25">
      <c r="A15">
        <v>13</v>
      </c>
      <c r="B15" s="123" t="s">
        <v>96</v>
      </c>
      <c r="C15">
        <v>1</v>
      </c>
      <c r="D15">
        <v>2</v>
      </c>
      <c r="E15">
        <v>2</v>
      </c>
      <c r="F15" s="201">
        <v>13</v>
      </c>
      <c r="G15" s="123" t="s">
        <v>102</v>
      </c>
      <c r="H15">
        <v>1</v>
      </c>
      <c r="I15">
        <v>3</v>
      </c>
      <c r="J15">
        <v>3</v>
      </c>
      <c r="M15" s="334"/>
      <c r="N15" s="141" t="s">
        <v>407</v>
      </c>
      <c r="O15" s="141">
        <f>VLOOKUP(M14,$S$6:$U$24,3,0)</f>
        <v>0</v>
      </c>
      <c r="P15" s="141"/>
      <c r="Q15" s="141"/>
      <c r="S15" s="198" t="str">
        <f>DinamicaMRG!G12</f>
        <v xml:space="preserve"> GT</v>
      </c>
      <c r="T15" s="198">
        <f>DinamicaMRG!H12</f>
        <v>1</v>
      </c>
      <c r="U15" s="198">
        <f>DinamicaMRG!I12</f>
        <v>3</v>
      </c>
    </row>
    <row r="16" spans="1:21" x14ac:dyDescent="0.25">
      <c r="A16">
        <v>14</v>
      </c>
      <c r="B16" s="123" t="s">
        <v>108</v>
      </c>
      <c r="C16">
        <v>1</v>
      </c>
      <c r="D16">
        <v>1</v>
      </c>
      <c r="E16">
        <v>1</v>
      </c>
      <c r="F16" s="201">
        <v>14</v>
      </c>
      <c r="G16" s="123" t="s">
        <v>103</v>
      </c>
      <c r="H16">
        <v>1</v>
      </c>
      <c r="I16">
        <v>1</v>
      </c>
      <c r="J16">
        <v>1</v>
      </c>
      <c r="M16" s="334" t="s">
        <v>87</v>
      </c>
      <c r="N16" s="141" t="s">
        <v>147</v>
      </c>
      <c r="O16" s="141">
        <f>VLOOKUP(M16,$S$6:$U$24,2,0)</f>
        <v>1</v>
      </c>
      <c r="P16" s="141">
        <f>VLOOKUP(M16,$B$3:$E$20,3,0)</f>
        <v>1</v>
      </c>
      <c r="Q16" s="141">
        <f>VLOOKUP(M16,$B$3:$E$20,4,0)</f>
        <v>1</v>
      </c>
      <c r="S16" s="198" t="str">
        <f>DinamicaMRG!G13</f>
        <v xml:space="preserve"> GH</v>
      </c>
      <c r="T16" s="198">
        <f>DinamicaMRG!H13</f>
        <v>2</v>
      </c>
      <c r="U16" s="198">
        <f>DinamicaMRG!I13</f>
        <v>1</v>
      </c>
    </row>
    <row r="17" spans="1:21" x14ac:dyDescent="0.25">
      <c r="A17">
        <v>15</v>
      </c>
      <c r="B17" s="123" t="s">
        <v>106</v>
      </c>
      <c r="C17">
        <v>3</v>
      </c>
      <c r="D17">
        <v>5</v>
      </c>
      <c r="E17">
        <v>4</v>
      </c>
      <c r="F17" s="201">
        <v>15</v>
      </c>
      <c r="G17" s="123" t="s">
        <v>107</v>
      </c>
      <c r="H17">
        <v>1</v>
      </c>
      <c r="I17">
        <v>1</v>
      </c>
      <c r="J17">
        <v>1</v>
      </c>
      <c r="M17" s="334"/>
      <c r="N17" s="141" t="s">
        <v>407</v>
      </c>
      <c r="O17" s="141">
        <f>VLOOKUP(M16,$S$6:$U$24,3,0)</f>
        <v>1</v>
      </c>
      <c r="P17" s="141">
        <f>VLOOKUP(M16,$G$3:$J$19,3,0)</f>
        <v>1</v>
      </c>
      <c r="Q17" s="141">
        <f>VLOOKUP(M16,$G$3:$J$19,4,0)</f>
        <v>1</v>
      </c>
      <c r="S17" s="198" t="str">
        <f>DinamicaMRG!G14</f>
        <v xml:space="preserve"> GD</v>
      </c>
      <c r="T17" s="198">
        <f>DinamicaMRG!H14</f>
        <v>1</v>
      </c>
      <c r="U17" s="198">
        <f>DinamicaMRG!I14</f>
        <v>1</v>
      </c>
    </row>
    <row r="18" spans="1:21" x14ac:dyDescent="0.25">
      <c r="A18">
        <v>16</v>
      </c>
      <c r="B18" s="123" t="s">
        <v>99</v>
      </c>
      <c r="C18">
        <v>2</v>
      </c>
      <c r="D18">
        <v>4</v>
      </c>
      <c r="E18">
        <v>3</v>
      </c>
      <c r="F18" s="201">
        <v>16</v>
      </c>
      <c r="G18" s="123" t="s">
        <v>108</v>
      </c>
      <c r="H18">
        <v>1</v>
      </c>
      <c r="I18">
        <v>1</v>
      </c>
      <c r="J18">
        <v>1</v>
      </c>
      <c r="M18" s="334" t="s">
        <v>102</v>
      </c>
      <c r="N18" s="141" t="s">
        <v>147</v>
      </c>
      <c r="O18" s="141">
        <f>VLOOKUP(M18,$S$6:$U$24,2,0)</f>
        <v>1</v>
      </c>
      <c r="P18" s="141">
        <f>VLOOKUP(M18,$B$3:$E$20,3,0)</f>
        <v>1</v>
      </c>
      <c r="Q18" s="141">
        <f>VLOOKUP(M18,$B$3:$E$20,4,0)</f>
        <v>1</v>
      </c>
      <c r="S18" s="198" t="str">
        <f>DinamicaMRG!G15</f>
        <v xml:space="preserve"> GF</v>
      </c>
      <c r="T18" s="198">
        <f>DinamicaMRG!H15</f>
        <v>2</v>
      </c>
      <c r="U18" s="198">
        <f>DinamicaMRG!I15</f>
        <v>1</v>
      </c>
    </row>
    <row r="19" spans="1:21" x14ac:dyDescent="0.25">
      <c r="A19">
        <v>17</v>
      </c>
      <c r="B19" s="123" t="s">
        <v>85</v>
      </c>
      <c r="C19">
        <v>4</v>
      </c>
      <c r="D19">
        <v>6</v>
      </c>
      <c r="E19">
        <v>6</v>
      </c>
      <c r="F19" s="201">
        <v>17</v>
      </c>
      <c r="G19" s="123" t="s">
        <v>110</v>
      </c>
      <c r="H19">
        <v>1</v>
      </c>
      <c r="I19">
        <v>2</v>
      </c>
      <c r="J19">
        <v>2</v>
      </c>
      <c r="M19" s="334"/>
      <c r="N19" s="141" t="s">
        <v>407</v>
      </c>
      <c r="O19" s="141">
        <f>VLOOKUP(M18,$S$6:$U$24,3,0)</f>
        <v>1</v>
      </c>
      <c r="P19" s="141">
        <f>VLOOKUP(M18,$G$3:$J$19,3,0)</f>
        <v>3</v>
      </c>
      <c r="Q19" s="141">
        <f>VLOOKUP(M18,$G$3:$J$19,4,0)</f>
        <v>3</v>
      </c>
      <c r="S19" s="198" t="str">
        <f>DinamicaMRG!G16</f>
        <v xml:space="preserve"> GJ</v>
      </c>
      <c r="T19" s="198">
        <f>DinamicaMRG!H16</f>
        <v>2</v>
      </c>
      <c r="U19" s="198">
        <f>DinamicaMRG!I16</f>
        <v>1</v>
      </c>
    </row>
    <row r="20" spans="1:21" x14ac:dyDescent="0.25">
      <c r="A20">
        <v>18</v>
      </c>
      <c r="B20" s="123" t="s">
        <v>110</v>
      </c>
      <c r="C20">
        <v>1</v>
      </c>
      <c r="D20">
        <v>1</v>
      </c>
      <c r="E20">
        <v>1</v>
      </c>
      <c r="G20" s="123" t="s">
        <v>117</v>
      </c>
      <c r="H20">
        <v>19</v>
      </c>
      <c r="I20">
        <v>32</v>
      </c>
      <c r="J20">
        <v>28</v>
      </c>
      <c r="M20" s="334" t="s">
        <v>104</v>
      </c>
      <c r="N20" s="141" t="s">
        <v>147</v>
      </c>
      <c r="O20" s="141">
        <f>VLOOKUP(M20,$S$6:$U$24,2,0)</f>
        <v>2</v>
      </c>
      <c r="P20" s="141">
        <f>VLOOKUP(M20,$B$3:$E$20,3,0)</f>
        <v>8</v>
      </c>
      <c r="Q20" s="141">
        <f>VLOOKUP(M20,$B$3:$E$20,4,0)</f>
        <v>7</v>
      </c>
      <c r="S20" s="198" t="str">
        <f>DinamicaMRG!G17</f>
        <v xml:space="preserve"> PD</v>
      </c>
      <c r="T20" s="198">
        <f>DinamicaMRG!H17</f>
        <v>1</v>
      </c>
      <c r="U20" s="198">
        <f>DinamicaMRG!I17</f>
        <v>1</v>
      </c>
    </row>
    <row r="21" spans="1:21" x14ac:dyDescent="0.25">
      <c r="B21" s="123" t="s">
        <v>117</v>
      </c>
      <c r="C21">
        <v>30</v>
      </c>
      <c r="D21">
        <v>55</v>
      </c>
      <c r="E21">
        <v>49</v>
      </c>
      <c r="M21" s="334"/>
      <c r="N21" s="141" t="s">
        <v>407</v>
      </c>
      <c r="O21" s="141">
        <f>VLOOKUP(M20,$S$6:$U$24,3,0)</f>
        <v>1</v>
      </c>
      <c r="P21" s="141">
        <f>VLOOKUP(M20,$G$3:$J$19,3,0)</f>
        <v>2</v>
      </c>
      <c r="Q21" s="141">
        <f>VLOOKUP(M20,$G$3:$J$19,4,0)</f>
        <v>2</v>
      </c>
      <c r="S21" s="198" t="str">
        <f>DinamicaMRG!G18</f>
        <v xml:space="preserve"> IVC</v>
      </c>
      <c r="T21" s="198">
        <f>DinamicaMRG!H18</f>
        <v>1</v>
      </c>
      <c r="U21" s="198">
        <f>DinamicaMRG!I18</f>
        <v>1</v>
      </c>
    </row>
    <row r="22" spans="1:21" x14ac:dyDescent="0.25">
      <c r="M22" s="334" t="s">
        <v>101</v>
      </c>
      <c r="N22" s="141" t="s">
        <v>147</v>
      </c>
      <c r="O22" s="141">
        <f>VLOOKUP(M22,$S$6:$U$24,2,0)</f>
        <v>2</v>
      </c>
      <c r="P22" s="141">
        <f>VLOOKUP(M22,$B$3:$E$20,3,0)</f>
        <v>3</v>
      </c>
      <c r="Q22" s="141">
        <f>VLOOKUP(M22,$B$3:$E$20,4,0)</f>
        <v>3</v>
      </c>
      <c r="S22" s="198" t="str">
        <f>DinamicaMRG!G19</f>
        <v xml:space="preserve"> SI</v>
      </c>
      <c r="T22" s="198">
        <f>DinamicaMRG!H19</f>
        <v>2</v>
      </c>
      <c r="U22" s="198">
        <f>DinamicaMRG!I19</f>
        <v>1</v>
      </c>
    </row>
    <row r="23" spans="1:21" x14ac:dyDescent="0.25">
      <c r="H23">
        <f>+GETPIVOTDATA("Cuenta de Descripción Riesgo",$B$2)+GETPIVOTDATA("Cuenta de Descripción Riesgo",$G$2)</f>
        <v>49</v>
      </c>
      <c r="I23">
        <f>+GETPIVOTDATA("Cuenta de Descripción del Control",$B$2)+GETPIVOTDATA("Cuenta de Descripción del Control",$G$2)</f>
        <v>87</v>
      </c>
      <c r="J23">
        <f>+GETPIVOTDATA("Cuenta de Descripción del Plan de Tratamiento",$B$2)+GETPIVOTDATA("Cuenta de Descripción del Plan de Tratamiento",$G$2)</f>
        <v>77</v>
      </c>
      <c r="M23" s="334"/>
      <c r="N23" s="141" t="s">
        <v>407</v>
      </c>
      <c r="O23" s="141">
        <f>VLOOKUP(M22,$S$6:$U$24,3,0)</f>
        <v>1</v>
      </c>
      <c r="P23" s="141">
        <f>VLOOKUP(M22,$G$3:$J$19,3,0)</f>
        <v>1</v>
      </c>
      <c r="Q23" s="141">
        <f>VLOOKUP(M22,$G$3:$J$19,4,0)</f>
        <v>1</v>
      </c>
      <c r="S23" s="198" t="str">
        <f>DinamicaMRG!G20</f>
        <v xml:space="preserve"> DE</v>
      </c>
      <c r="T23" s="198">
        <f>DinamicaMRG!H20</f>
        <v>4</v>
      </c>
      <c r="U23" s="198">
        <f>DinamicaMRG!I20</f>
        <v>1</v>
      </c>
    </row>
    <row r="24" spans="1:21" x14ac:dyDescent="0.25">
      <c r="M24" s="334" t="s">
        <v>105</v>
      </c>
      <c r="N24" s="141" t="s">
        <v>147</v>
      </c>
      <c r="O24" s="141">
        <f>VLOOKUP(M24,$S$6:$U$24,2,0)</f>
        <v>2</v>
      </c>
      <c r="P24" s="141">
        <f>VLOOKUP(M24,$B$3:$E$20,3,0)</f>
        <v>2</v>
      </c>
      <c r="Q24" s="141">
        <f>VLOOKUP(M24,$B$3:$E$20,4,0)</f>
        <v>3</v>
      </c>
      <c r="S24" s="198" t="str">
        <f>DinamicaMRG!G21</f>
        <v xml:space="preserve"> GA</v>
      </c>
      <c r="T24" s="198">
        <f>DinamicaMRG!H21</f>
        <v>1</v>
      </c>
      <c r="U24" s="198">
        <f>DinamicaMRG!I21</f>
        <v>1</v>
      </c>
    </row>
    <row r="25" spans="1:21" x14ac:dyDescent="0.25">
      <c r="M25" s="334"/>
      <c r="N25" s="141" t="s">
        <v>407</v>
      </c>
      <c r="O25" s="141">
        <f>VLOOKUP(M24,$S$6:$U$24,3,0)</f>
        <v>1</v>
      </c>
      <c r="P25" s="141">
        <f>VLOOKUP(M24,$G$3:$J$19,3,0)</f>
        <v>1</v>
      </c>
      <c r="Q25" s="141">
        <f>VLOOKUP(M24,$G$3:$J$19,4,0)</f>
        <v>1</v>
      </c>
    </row>
    <row r="26" spans="1:21" x14ac:dyDescent="0.25">
      <c r="M26" s="334" t="s">
        <v>100</v>
      </c>
      <c r="N26" s="141" t="s">
        <v>147</v>
      </c>
      <c r="O26" s="141">
        <f>VLOOKUP(M26,$S$6:$U$24,2,0)</f>
        <v>1</v>
      </c>
      <c r="P26" s="141">
        <f>VLOOKUP(M26,$B$3:$E$20,3,0)</f>
        <v>3</v>
      </c>
      <c r="Q26" s="141">
        <f>VLOOKUP(M26,$B$3:$E$20,4,0)</f>
        <v>2</v>
      </c>
    </row>
    <row r="27" spans="1:21" x14ac:dyDescent="0.25">
      <c r="M27" s="334"/>
      <c r="N27" s="141" t="s">
        <v>407</v>
      </c>
      <c r="O27" s="141">
        <f>VLOOKUP(M26,$S$6:$U$24,3,0)</f>
        <v>3</v>
      </c>
      <c r="P27" s="141">
        <f>VLOOKUP(M26,$G$3:$J$19,3,0)</f>
        <v>8</v>
      </c>
      <c r="Q27" s="141">
        <f>VLOOKUP(M26,$G$3:$J$19,4,0)</f>
        <v>6</v>
      </c>
    </row>
    <row r="28" spans="1:21" x14ac:dyDescent="0.25">
      <c r="M28" s="334" t="s">
        <v>96</v>
      </c>
      <c r="N28" s="141" t="s">
        <v>147</v>
      </c>
      <c r="O28" s="141">
        <f>VLOOKUP(M28,$S$6:$U$24,2,0)</f>
        <v>1</v>
      </c>
      <c r="P28" s="141">
        <f>VLOOKUP(M28,$B$3:$E$20,3,0)</f>
        <v>2</v>
      </c>
      <c r="Q28" s="141">
        <f>VLOOKUP(M28,$B$3:$E$20,4,0)</f>
        <v>2</v>
      </c>
    </row>
    <row r="29" spans="1:21" x14ac:dyDescent="0.25">
      <c r="M29" s="334"/>
      <c r="N29" s="141" t="s">
        <v>407</v>
      </c>
      <c r="O29" s="141">
        <f>VLOOKUP(M28,$S$6:$U$24,3,0)</f>
        <v>1</v>
      </c>
      <c r="P29" s="141">
        <f>VLOOKUP(M28,$G$3:$J$19,3,0)</f>
        <v>2</v>
      </c>
      <c r="Q29" s="141">
        <f>VLOOKUP(M28,$G$3:$J$19,4,0)</f>
        <v>2</v>
      </c>
    </row>
    <row r="30" spans="1:21" x14ac:dyDescent="0.25">
      <c r="M30" s="334" t="s">
        <v>108</v>
      </c>
      <c r="N30" s="141" t="s">
        <v>147</v>
      </c>
      <c r="O30" s="141">
        <f>VLOOKUP(M30,$S$6:$U$24,2,0)</f>
        <v>1</v>
      </c>
      <c r="P30" s="141">
        <f>VLOOKUP(M30,$B$3:$E$20,3,0)</f>
        <v>1</v>
      </c>
      <c r="Q30" s="141">
        <f>VLOOKUP(M30,$B$3:$E$20,4,0)</f>
        <v>1</v>
      </c>
    </row>
    <row r="31" spans="1:21" x14ac:dyDescent="0.25">
      <c r="M31" s="334"/>
      <c r="N31" s="141" t="s">
        <v>407</v>
      </c>
      <c r="O31" s="141">
        <f>VLOOKUP(M30,$S$6:$U$24,3,0)</f>
        <v>1</v>
      </c>
      <c r="P31" s="141">
        <f>VLOOKUP(M30,$G$3:$J$19,3,0)</f>
        <v>1</v>
      </c>
      <c r="Q31" s="141">
        <f>VLOOKUP(M30,$G$3:$J$19,4,0)</f>
        <v>1</v>
      </c>
    </row>
    <row r="32" spans="1:21" x14ac:dyDescent="0.25">
      <c r="M32" s="334" t="s">
        <v>106</v>
      </c>
      <c r="N32" s="141" t="s">
        <v>147</v>
      </c>
      <c r="O32" s="141">
        <f>VLOOKUP(M32,$S$6:$U$24,2,0)</f>
        <v>3</v>
      </c>
      <c r="P32" s="141">
        <f>VLOOKUP(M32,$B$3:$E$20,3,0)</f>
        <v>5</v>
      </c>
      <c r="Q32" s="141">
        <f>VLOOKUP(M32,$B$3:$E$20,4,0)</f>
        <v>4</v>
      </c>
    </row>
    <row r="33" spans="13:17" x14ac:dyDescent="0.25">
      <c r="M33" s="334"/>
      <c r="N33" s="141" t="s">
        <v>407</v>
      </c>
      <c r="O33" s="141">
        <f>VLOOKUP(M32,$S$6:$U$24,3,0)</f>
        <v>1</v>
      </c>
      <c r="P33" s="141">
        <f>VLOOKUP(M32,$G$3:$J$19,3,0)</f>
        <v>1</v>
      </c>
      <c r="Q33" s="141">
        <f>VLOOKUP(M32,$G$3:$J$19,4,0)</f>
        <v>1</v>
      </c>
    </row>
    <row r="34" spans="13:17" x14ac:dyDescent="0.25">
      <c r="M34" s="334" t="s">
        <v>99</v>
      </c>
      <c r="N34" s="141" t="s">
        <v>147</v>
      </c>
      <c r="O34" s="141">
        <f>VLOOKUP(M34,$S$6:$U$24,2,0)</f>
        <v>2</v>
      </c>
      <c r="P34" s="141">
        <f>VLOOKUP(M34,$B$3:$E$20,3,0)</f>
        <v>4</v>
      </c>
      <c r="Q34" s="141">
        <f>VLOOKUP(M34,$B$3:$E$20,4,0)</f>
        <v>3</v>
      </c>
    </row>
    <row r="35" spans="13:17" x14ac:dyDescent="0.25">
      <c r="M35" s="334"/>
      <c r="N35" s="141" t="s">
        <v>407</v>
      </c>
      <c r="O35" s="141">
        <f>VLOOKUP(M34,$S$6:$U$24,3,0)</f>
        <v>1</v>
      </c>
      <c r="P35" s="141">
        <f>VLOOKUP(M34,$G$3:$J$19,3,0)</f>
        <v>1</v>
      </c>
      <c r="Q35" s="141">
        <f>VLOOKUP(M34,$G$3:$J$19,4,0)</f>
        <v>1</v>
      </c>
    </row>
    <row r="36" spans="13:17" x14ac:dyDescent="0.25">
      <c r="M36" s="334" t="s">
        <v>85</v>
      </c>
      <c r="N36" s="141" t="s">
        <v>147</v>
      </c>
      <c r="O36" s="141">
        <f>VLOOKUP(M36,$S$6:$U$24,2,0)</f>
        <v>4</v>
      </c>
      <c r="P36" s="141">
        <f>VLOOKUP(M36,$B$3:$E$20,3,0)</f>
        <v>6</v>
      </c>
      <c r="Q36" s="141">
        <f>VLOOKUP(M36,$B$3:$E$20,4,0)</f>
        <v>6</v>
      </c>
    </row>
    <row r="37" spans="13:17" x14ac:dyDescent="0.25">
      <c r="M37" s="334"/>
      <c r="N37" s="141" t="s">
        <v>407</v>
      </c>
      <c r="O37" s="141">
        <f>VLOOKUP(M36,$S$6:$U$24,3,0)</f>
        <v>1</v>
      </c>
      <c r="P37" s="141">
        <f>VLOOKUP(M36,$G$3:$J$19,3,0)</f>
        <v>2</v>
      </c>
      <c r="Q37" s="141">
        <f>VLOOKUP(M36,$G$3:$J$19,4,0)</f>
        <v>1</v>
      </c>
    </row>
    <row r="38" spans="13:17" x14ac:dyDescent="0.25">
      <c r="M38" s="334" t="s">
        <v>110</v>
      </c>
      <c r="N38" s="141" t="s">
        <v>147</v>
      </c>
      <c r="O38" s="141">
        <f>VLOOKUP(M38,$S$6:$U$24,2,0)</f>
        <v>1</v>
      </c>
      <c r="P38" s="141">
        <f>VLOOKUP(M38,$B$3:$E$20,3,0)</f>
        <v>1</v>
      </c>
      <c r="Q38" s="141">
        <f>VLOOKUP(M38,$B$3:$E$20,4,0)</f>
        <v>1</v>
      </c>
    </row>
    <row r="39" spans="13:17" x14ac:dyDescent="0.25">
      <c r="M39" s="334"/>
      <c r="N39" s="141" t="s">
        <v>407</v>
      </c>
      <c r="O39" s="141">
        <f>VLOOKUP(M38,$S$6:$U$24,3,0)</f>
        <v>1</v>
      </c>
      <c r="P39" s="141">
        <f>VLOOKUP(M38,$G$3:$J$19,3,0)</f>
        <v>2</v>
      </c>
      <c r="Q39" s="141">
        <f>VLOOKUP(M38,$G$3:$J$19,4,0)</f>
        <v>2</v>
      </c>
    </row>
    <row r="40" spans="13:17" x14ac:dyDescent="0.25">
      <c r="M40" s="335" t="s">
        <v>121</v>
      </c>
      <c r="N40" s="335"/>
      <c r="O40" s="139">
        <f>SUM(O4:O39)</f>
        <v>49</v>
      </c>
      <c r="P40" s="139">
        <f>SUM(P4:P39)</f>
        <v>87</v>
      </c>
      <c r="Q40" s="139">
        <f>SUM(Q4:Q39)</f>
        <v>77</v>
      </c>
    </row>
  </sheetData>
  <sortState xmlns:xlrd2="http://schemas.microsoft.com/office/spreadsheetml/2017/richdata2" ref="M4:Q27">
    <sortCondition ref="M4:M27"/>
    <sortCondition ref="N4:N27"/>
    <sortCondition ref="P4:P27"/>
  </sortState>
  <mergeCells count="19">
    <mergeCell ref="M22:M23"/>
    <mergeCell ref="M24:M25"/>
    <mergeCell ref="M26:M27"/>
    <mergeCell ref="M4:M5"/>
    <mergeCell ref="M20:M21"/>
    <mergeCell ref="M16:M17"/>
    <mergeCell ref="M18:M19"/>
    <mergeCell ref="M6:M7"/>
    <mergeCell ref="M8:M9"/>
    <mergeCell ref="M10:M11"/>
    <mergeCell ref="M12:M13"/>
    <mergeCell ref="M14:M15"/>
    <mergeCell ref="M38:M39"/>
    <mergeCell ref="M40:N40"/>
    <mergeCell ref="M28:M29"/>
    <mergeCell ref="M30:M31"/>
    <mergeCell ref="M32:M33"/>
    <mergeCell ref="M34:M35"/>
    <mergeCell ref="M36:M37"/>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9C1DC-45EE-4CA8-902B-1CDF59B8242F}">
  <dimension ref="B1:D5"/>
  <sheetViews>
    <sheetView topLeftCell="A2" workbookViewId="0">
      <selection activeCell="J51" sqref="J51"/>
    </sheetView>
  </sheetViews>
  <sheetFormatPr baseColWidth="10" defaultColWidth="11.42578125" defaultRowHeight="15" x14ac:dyDescent="0.25"/>
  <cols>
    <col min="2" max="3" width="25.7109375" customWidth="1"/>
    <col min="4" max="4" width="100.140625" customWidth="1"/>
  </cols>
  <sheetData>
    <row r="1" spans="2:4" ht="15.75" thickBot="1" x14ac:dyDescent="0.3">
      <c r="B1" s="202" t="s">
        <v>129</v>
      </c>
      <c r="C1" s="203" t="s">
        <v>412</v>
      </c>
      <c r="D1" s="203" t="s">
        <v>130</v>
      </c>
    </row>
    <row r="2" spans="2:4" ht="39" thickBot="1" x14ac:dyDescent="0.3">
      <c r="B2" s="137" t="s">
        <v>131</v>
      </c>
      <c r="C2" s="138" t="s">
        <v>413</v>
      </c>
      <c r="D2" s="204" t="s">
        <v>414</v>
      </c>
    </row>
    <row r="3" spans="2:4" ht="102.75" thickBot="1" x14ac:dyDescent="0.3">
      <c r="B3" s="205" t="s">
        <v>131</v>
      </c>
      <c r="C3" s="206" t="s">
        <v>132</v>
      </c>
      <c r="D3" s="207" t="s">
        <v>415</v>
      </c>
    </row>
    <row r="4" spans="2:4" ht="38.25" x14ac:dyDescent="0.25">
      <c r="B4" s="336" t="s">
        <v>416</v>
      </c>
      <c r="C4" s="336" t="s">
        <v>132</v>
      </c>
      <c r="D4" s="208" t="s">
        <v>417</v>
      </c>
    </row>
    <row r="5" spans="2:4" ht="128.25" thickBot="1" x14ac:dyDescent="0.3">
      <c r="B5" s="337"/>
      <c r="C5" s="337"/>
      <c r="D5" s="204" t="s">
        <v>418</v>
      </c>
    </row>
  </sheetData>
  <mergeCells count="2">
    <mergeCell ref="B4:B5"/>
    <mergeCell ref="C4:C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091C6-E478-466D-8FCA-123B2A3FDD87}">
  <dimension ref="A1:J163"/>
  <sheetViews>
    <sheetView showGridLines="0" topLeftCell="A109" zoomScale="90" zoomScaleNormal="90" workbookViewId="0">
      <selection activeCell="J51" sqref="J51"/>
    </sheetView>
  </sheetViews>
  <sheetFormatPr baseColWidth="10" defaultColWidth="11.42578125" defaultRowHeight="8.25" x14ac:dyDescent="0.15"/>
  <cols>
    <col min="1" max="1" width="7" style="210" customWidth="1"/>
    <col min="2" max="2" width="7" style="211" customWidth="1"/>
    <col min="3" max="3" width="34.42578125" style="209" customWidth="1"/>
    <col min="4" max="4" width="14.140625" style="210" customWidth="1"/>
    <col min="5" max="5" width="10.85546875" style="210" customWidth="1"/>
    <col min="6" max="6" width="12.5703125" style="210" customWidth="1"/>
    <col min="7" max="7" width="13.7109375" style="210" customWidth="1"/>
    <col min="8" max="8" width="14.85546875" style="209" customWidth="1"/>
    <col min="9" max="9" width="13.28515625" style="209" customWidth="1"/>
    <col min="10" max="10" width="59.7109375" style="209" customWidth="1"/>
    <col min="11" max="16384" width="11.42578125" style="209"/>
  </cols>
  <sheetData>
    <row r="1" spans="1:10" s="285" customFormat="1" ht="17.100000000000001" customHeight="1" thickBot="1" x14ac:dyDescent="0.2">
      <c r="A1" s="287"/>
      <c r="B1" s="236" t="s">
        <v>436</v>
      </c>
      <c r="C1" s="286"/>
      <c r="D1" s="286"/>
      <c r="E1" s="286"/>
      <c r="F1" s="286"/>
      <c r="G1" s="286"/>
    </row>
    <row r="2" spans="1:10" ht="67.5" customHeight="1" thickBot="1" x14ac:dyDescent="0.2">
      <c r="A2" s="284"/>
      <c r="B2" s="232" t="s">
        <v>133</v>
      </c>
      <c r="C2" s="231" t="s">
        <v>12</v>
      </c>
      <c r="D2" s="231" t="s">
        <v>134</v>
      </c>
      <c r="E2" s="231" t="s">
        <v>17</v>
      </c>
      <c r="F2" s="230" t="s">
        <v>21</v>
      </c>
      <c r="G2" s="230" t="s">
        <v>25</v>
      </c>
      <c r="H2" s="229" t="s">
        <v>31</v>
      </c>
      <c r="I2" s="229" t="s">
        <v>35</v>
      </c>
      <c r="J2" s="229" t="s">
        <v>36</v>
      </c>
    </row>
    <row r="3" spans="1:10" s="233" customFormat="1" ht="42" thickBot="1" x14ac:dyDescent="0.3">
      <c r="A3" s="273"/>
      <c r="B3" s="228" t="s">
        <v>408</v>
      </c>
      <c r="C3" s="283" t="s">
        <v>151</v>
      </c>
      <c r="D3" s="283" t="s">
        <v>3</v>
      </c>
      <c r="E3" s="282" t="s">
        <v>40</v>
      </c>
      <c r="F3" s="281" t="s">
        <v>3</v>
      </c>
      <c r="G3" s="282" t="s">
        <v>40</v>
      </c>
      <c r="H3" s="281" t="s">
        <v>38</v>
      </c>
      <c r="I3" s="281" t="s">
        <v>3</v>
      </c>
      <c r="J3" s="245" t="s">
        <v>174</v>
      </c>
    </row>
    <row r="4" spans="1:10" s="233" customFormat="1" ht="39" thickBot="1" x14ac:dyDescent="0.3">
      <c r="A4" s="273"/>
      <c r="B4" s="228" t="s">
        <v>408</v>
      </c>
      <c r="C4" s="243" t="s">
        <v>152</v>
      </c>
      <c r="D4" s="243" t="s">
        <v>3</v>
      </c>
      <c r="E4" s="217" t="s">
        <v>50</v>
      </c>
      <c r="F4" s="241" t="s">
        <v>3</v>
      </c>
      <c r="G4" s="217" t="s">
        <v>50</v>
      </c>
      <c r="H4" s="241" t="s">
        <v>38</v>
      </c>
      <c r="I4" s="241" t="s">
        <v>3</v>
      </c>
      <c r="J4" s="279" t="s">
        <v>175</v>
      </c>
    </row>
    <row r="5" spans="1:10" s="233" customFormat="1" ht="42" thickBot="1" x14ac:dyDescent="0.3">
      <c r="A5" s="273"/>
      <c r="B5" s="228" t="s">
        <v>408</v>
      </c>
      <c r="C5" s="271" t="s">
        <v>153</v>
      </c>
      <c r="D5" s="271" t="s">
        <v>3</v>
      </c>
      <c r="E5" s="269" t="s">
        <v>50</v>
      </c>
      <c r="F5" s="268" t="s">
        <v>3</v>
      </c>
      <c r="G5" s="269" t="s">
        <v>50</v>
      </c>
      <c r="H5" s="268" t="s">
        <v>38</v>
      </c>
      <c r="I5" s="280" t="s">
        <v>3</v>
      </c>
      <c r="J5" s="279" t="s">
        <v>176</v>
      </c>
    </row>
    <row r="6" spans="1:10" s="233" customFormat="1" ht="58.5" thickBot="1" x14ac:dyDescent="0.3">
      <c r="A6" s="273"/>
      <c r="B6" s="228" t="s">
        <v>408</v>
      </c>
      <c r="C6" s="227" t="s">
        <v>154</v>
      </c>
      <c r="D6" s="227" t="s">
        <v>3</v>
      </c>
      <c r="E6" s="224" t="s">
        <v>50</v>
      </c>
      <c r="F6" s="222" t="s">
        <v>38</v>
      </c>
      <c r="G6" s="224" t="s">
        <v>50</v>
      </c>
      <c r="H6" s="222" t="s">
        <v>38</v>
      </c>
      <c r="I6" s="222" t="s">
        <v>38</v>
      </c>
      <c r="J6" s="258" t="s">
        <v>173</v>
      </c>
    </row>
    <row r="7" spans="1:10" s="233" customFormat="1" ht="135" customHeight="1" thickBot="1" x14ac:dyDescent="0.3">
      <c r="A7" s="273"/>
      <c r="B7" s="220" t="s">
        <v>419</v>
      </c>
      <c r="C7" s="219" t="s">
        <v>155</v>
      </c>
      <c r="D7" s="215" t="s">
        <v>38</v>
      </c>
      <c r="E7" s="217" t="s">
        <v>48</v>
      </c>
      <c r="F7" s="215" t="s">
        <v>3</v>
      </c>
      <c r="G7" s="217" t="s">
        <v>50</v>
      </c>
      <c r="H7" s="215" t="s">
        <v>38</v>
      </c>
      <c r="I7" s="215" t="s">
        <v>3</v>
      </c>
      <c r="J7" s="278" t="s">
        <v>179</v>
      </c>
    </row>
    <row r="8" spans="1:10" s="233" customFormat="1" x14ac:dyDescent="0.25">
      <c r="A8" s="273"/>
      <c r="B8" s="277"/>
      <c r="C8" s="276"/>
      <c r="E8" s="275"/>
      <c r="G8" s="275"/>
      <c r="J8" s="274"/>
    </row>
    <row r="9" spans="1:10" s="233" customFormat="1" ht="9" thickBot="1" x14ac:dyDescent="0.3">
      <c r="A9" s="273"/>
      <c r="B9" s="236" t="s">
        <v>435</v>
      </c>
      <c r="C9" s="235"/>
      <c r="D9" s="235"/>
      <c r="E9" s="235"/>
      <c r="F9" s="235"/>
      <c r="G9" s="234"/>
    </row>
    <row r="10" spans="1:10" s="233" customFormat="1" ht="25.5" thickBot="1" x14ac:dyDescent="0.3">
      <c r="A10" s="273"/>
      <c r="B10" s="232" t="s">
        <v>133</v>
      </c>
      <c r="C10" s="231" t="s">
        <v>12</v>
      </c>
      <c r="D10" s="231" t="s">
        <v>134</v>
      </c>
      <c r="E10" s="231" t="s">
        <v>17</v>
      </c>
      <c r="F10" s="230" t="s">
        <v>21</v>
      </c>
      <c r="G10" s="230" t="s">
        <v>25</v>
      </c>
      <c r="H10" s="229" t="s">
        <v>31</v>
      </c>
      <c r="I10" s="229" t="s">
        <v>35</v>
      </c>
      <c r="J10" s="229" t="s">
        <v>36</v>
      </c>
    </row>
    <row r="11" spans="1:10" s="233" customFormat="1" ht="83.25" thickBot="1" x14ac:dyDescent="0.3">
      <c r="A11" s="273"/>
      <c r="B11" s="228" t="s">
        <v>408</v>
      </c>
      <c r="C11" s="227" t="s">
        <v>177</v>
      </c>
      <c r="D11" s="227" t="s">
        <v>3</v>
      </c>
      <c r="E11" s="224" t="s">
        <v>50</v>
      </c>
      <c r="F11" s="222" t="s">
        <v>3</v>
      </c>
      <c r="G11" s="224" t="s">
        <v>50</v>
      </c>
      <c r="H11" s="226" t="s">
        <v>38</v>
      </c>
      <c r="I11" s="226" t="s">
        <v>3</v>
      </c>
      <c r="J11" s="258" t="s">
        <v>183</v>
      </c>
    </row>
    <row r="12" spans="1:10" s="233" customFormat="1" ht="129.75" thickBot="1" x14ac:dyDescent="0.3">
      <c r="A12" s="273"/>
      <c r="B12" s="220" t="s">
        <v>419</v>
      </c>
      <c r="C12" s="238" t="s">
        <v>178</v>
      </c>
      <c r="D12" s="226" t="s">
        <v>38</v>
      </c>
      <c r="E12" s="224" t="s">
        <v>48</v>
      </c>
      <c r="F12" s="226" t="s">
        <v>38</v>
      </c>
      <c r="G12" s="224" t="s">
        <v>48</v>
      </c>
      <c r="H12" s="226" t="s">
        <v>38</v>
      </c>
      <c r="I12" s="226" t="s">
        <v>3</v>
      </c>
      <c r="J12" s="239" t="s">
        <v>184</v>
      </c>
    </row>
    <row r="13" spans="1:10" s="233" customFormat="1" x14ac:dyDescent="0.25">
      <c r="A13" s="273"/>
      <c r="B13" s="272"/>
      <c r="C13" s="235"/>
      <c r="D13" s="235"/>
      <c r="E13" s="235"/>
      <c r="F13" s="235"/>
      <c r="G13" s="234"/>
    </row>
    <row r="15" spans="1:10" ht="9" thickBot="1" x14ac:dyDescent="0.2">
      <c r="B15" s="236" t="s">
        <v>434</v>
      </c>
      <c r="C15" s="235"/>
      <c r="D15" s="235"/>
      <c r="E15" s="235"/>
      <c r="F15" s="235"/>
      <c r="G15" s="234"/>
      <c r="H15" s="233"/>
      <c r="I15" s="233"/>
      <c r="J15" s="233"/>
    </row>
    <row r="16" spans="1:10" ht="25.5" thickBot="1" x14ac:dyDescent="0.2">
      <c r="B16" s="232" t="s">
        <v>133</v>
      </c>
      <c r="C16" s="231" t="s">
        <v>12</v>
      </c>
      <c r="D16" s="231" t="s">
        <v>134</v>
      </c>
      <c r="E16" s="231" t="s">
        <v>17</v>
      </c>
      <c r="F16" s="230" t="s">
        <v>21</v>
      </c>
      <c r="G16" s="230" t="s">
        <v>25</v>
      </c>
      <c r="H16" s="229" t="s">
        <v>31</v>
      </c>
      <c r="I16" s="229" t="s">
        <v>35</v>
      </c>
      <c r="J16" s="229" t="s">
        <v>36</v>
      </c>
    </row>
    <row r="17" spans="2:10" ht="39" customHeight="1" thickBot="1" x14ac:dyDescent="0.2">
      <c r="B17" s="228" t="s">
        <v>408</v>
      </c>
      <c r="C17" s="243" t="s">
        <v>185</v>
      </c>
      <c r="D17" s="243" t="s">
        <v>38</v>
      </c>
      <c r="E17" s="217" t="s">
        <v>40</v>
      </c>
      <c r="F17" s="241" t="s">
        <v>3</v>
      </c>
      <c r="G17" s="217" t="s">
        <v>40</v>
      </c>
      <c r="H17" s="241" t="s">
        <v>38</v>
      </c>
      <c r="I17" s="241" t="s">
        <v>38</v>
      </c>
      <c r="J17" s="245" t="s">
        <v>203</v>
      </c>
    </row>
    <row r="18" spans="2:10" ht="39" customHeight="1" thickBot="1" x14ac:dyDescent="0.2">
      <c r="B18" s="228" t="s">
        <v>408</v>
      </c>
      <c r="C18" s="271" t="s">
        <v>186</v>
      </c>
      <c r="D18" s="271" t="s">
        <v>38</v>
      </c>
      <c r="E18" s="270" t="s">
        <v>187</v>
      </c>
      <c r="F18" s="268" t="s">
        <v>3</v>
      </c>
      <c r="G18" s="269" t="s">
        <v>75</v>
      </c>
      <c r="H18" s="268" t="s">
        <v>38</v>
      </c>
      <c r="I18" s="268" t="s">
        <v>38</v>
      </c>
      <c r="J18" s="244" t="s">
        <v>202</v>
      </c>
    </row>
    <row r="19" spans="2:10" x14ac:dyDescent="0.15">
      <c r="J19" s="244"/>
    </row>
    <row r="20" spans="2:10" ht="9" thickBot="1" x14ac:dyDescent="0.2">
      <c r="B20" s="236" t="s">
        <v>433</v>
      </c>
      <c r="C20" s="235"/>
      <c r="D20" s="235"/>
      <c r="E20" s="235"/>
      <c r="F20" s="235"/>
      <c r="G20" s="234"/>
      <c r="H20" s="233"/>
      <c r="I20" s="233"/>
      <c r="J20" s="233"/>
    </row>
    <row r="21" spans="2:10" ht="25.5" thickBot="1" x14ac:dyDescent="0.2">
      <c r="B21" s="232" t="s">
        <v>133</v>
      </c>
      <c r="C21" s="231" t="s">
        <v>12</v>
      </c>
      <c r="D21" s="231" t="s">
        <v>134</v>
      </c>
      <c r="E21" s="231" t="s">
        <v>17</v>
      </c>
      <c r="F21" s="230" t="s">
        <v>21</v>
      </c>
      <c r="G21" s="230" t="s">
        <v>25</v>
      </c>
      <c r="H21" s="229" t="s">
        <v>31</v>
      </c>
      <c r="I21" s="229" t="s">
        <v>35</v>
      </c>
      <c r="J21" s="229" t="s">
        <v>36</v>
      </c>
    </row>
    <row r="22" spans="2:10" ht="75" customHeight="1" thickBot="1" x14ac:dyDescent="0.2">
      <c r="B22" s="228" t="s">
        <v>408</v>
      </c>
      <c r="C22" s="243" t="s">
        <v>205</v>
      </c>
      <c r="D22" s="243" t="s">
        <v>3</v>
      </c>
      <c r="E22" s="217" t="s">
        <v>75</v>
      </c>
      <c r="F22" s="241" t="s">
        <v>3</v>
      </c>
      <c r="G22" s="217" t="s">
        <v>75</v>
      </c>
      <c r="H22" s="241" t="s">
        <v>38</v>
      </c>
      <c r="I22" s="241" t="s">
        <v>38</v>
      </c>
      <c r="J22" s="214" t="s">
        <v>214</v>
      </c>
    </row>
    <row r="23" spans="2:10" ht="182.25" thickBot="1" x14ac:dyDescent="0.2">
      <c r="B23" s="220" t="s">
        <v>419</v>
      </c>
      <c r="C23" s="219" t="s">
        <v>204</v>
      </c>
      <c r="D23" s="215" t="s">
        <v>38</v>
      </c>
      <c r="E23" s="217" t="s">
        <v>50</v>
      </c>
      <c r="F23" s="215" t="s">
        <v>38</v>
      </c>
      <c r="G23" s="217" t="s">
        <v>50</v>
      </c>
      <c r="H23" s="215" t="s">
        <v>38</v>
      </c>
      <c r="I23" s="215" t="s">
        <v>38</v>
      </c>
      <c r="J23" s="214" t="s">
        <v>215</v>
      </c>
    </row>
    <row r="24" spans="2:10" ht="9" thickBot="1" x14ac:dyDescent="0.2">
      <c r="J24" s="212"/>
    </row>
    <row r="26" spans="2:10" ht="9" thickBot="1" x14ac:dyDescent="0.2">
      <c r="B26" s="236" t="s">
        <v>432</v>
      </c>
      <c r="C26" s="235"/>
      <c r="D26" s="235"/>
      <c r="E26" s="235"/>
      <c r="F26" s="235"/>
      <c r="G26" s="234"/>
      <c r="H26" s="233"/>
      <c r="I26" s="233"/>
      <c r="J26" s="233"/>
    </row>
    <row r="27" spans="2:10" ht="25.5" thickBot="1" x14ac:dyDescent="0.2">
      <c r="B27" s="232" t="s">
        <v>133</v>
      </c>
      <c r="C27" s="231" t="s">
        <v>12</v>
      </c>
      <c r="D27" s="231" t="s">
        <v>134</v>
      </c>
      <c r="E27" s="231" t="s">
        <v>17</v>
      </c>
      <c r="F27" s="230" t="s">
        <v>21</v>
      </c>
      <c r="G27" s="230" t="s">
        <v>25</v>
      </c>
      <c r="H27" s="229" t="s">
        <v>31</v>
      </c>
      <c r="I27" s="229" t="s">
        <v>35</v>
      </c>
      <c r="J27" s="229" t="s">
        <v>36</v>
      </c>
    </row>
    <row r="28" spans="2:10" ht="42" customHeight="1" thickBot="1" x14ac:dyDescent="0.2">
      <c r="B28" s="228" t="s">
        <v>408</v>
      </c>
      <c r="C28" s="243" t="s">
        <v>216</v>
      </c>
      <c r="D28" s="243" t="s">
        <v>3</v>
      </c>
      <c r="E28" s="217" t="s">
        <v>50</v>
      </c>
      <c r="F28" s="241" t="s">
        <v>3</v>
      </c>
      <c r="G28" s="217" t="s">
        <v>50</v>
      </c>
      <c r="H28" s="241" t="s">
        <v>38</v>
      </c>
      <c r="I28" s="241" t="s">
        <v>3</v>
      </c>
      <c r="J28" s="267" t="s">
        <v>227</v>
      </c>
    </row>
    <row r="29" spans="2:10" ht="129.75" customHeight="1" thickBot="1" x14ac:dyDescent="0.2">
      <c r="B29" s="220" t="s">
        <v>419</v>
      </c>
      <c r="C29" s="219" t="s">
        <v>217</v>
      </c>
      <c r="D29" s="215" t="s">
        <v>38</v>
      </c>
      <c r="E29" s="217" t="s">
        <v>50</v>
      </c>
      <c r="F29" s="215" t="s">
        <v>38</v>
      </c>
      <c r="G29" s="217" t="s">
        <v>50</v>
      </c>
      <c r="H29" s="215" t="s">
        <v>60</v>
      </c>
      <c r="I29" s="215" t="s">
        <v>38</v>
      </c>
      <c r="J29" s="214" t="s">
        <v>226</v>
      </c>
    </row>
    <row r="30" spans="2:10" ht="9" thickBot="1" x14ac:dyDescent="0.2">
      <c r="J30" s="212"/>
    </row>
    <row r="31" spans="2:10" ht="9" thickBot="1" x14ac:dyDescent="0.2">
      <c r="B31" s="236" t="s">
        <v>431</v>
      </c>
      <c r="C31" s="235"/>
      <c r="D31" s="235"/>
      <c r="E31" s="235"/>
      <c r="F31" s="235"/>
      <c r="G31" s="234"/>
      <c r="H31" s="233"/>
      <c r="I31" s="233"/>
      <c r="J31" s="233"/>
    </row>
    <row r="32" spans="2:10" ht="25.5" thickBot="1" x14ac:dyDescent="0.2">
      <c r="B32" s="232" t="s">
        <v>133</v>
      </c>
      <c r="C32" s="231" t="s">
        <v>12</v>
      </c>
      <c r="D32" s="231" t="s">
        <v>134</v>
      </c>
      <c r="E32" s="231" t="s">
        <v>17</v>
      </c>
      <c r="F32" s="230" t="s">
        <v>21</v>
      </c>
      <c r="G32" s="230" t="s">
        <v>25</v>
      </c>
      <c r="H32" s="229" t="s">
        <v>31</v>
      </c>
      <c r="I32" s="229" t="s">
        <v>35</v>
      </c>
      <c r="J32" s="229" t="s">
        <v>36</v>
      </c>
    </row>
    <row r="33" spans="2:10" ht="50.25" customHeight="1" thickBot="1" x14ac:dyDescent="0.2">
      <c r="B33" s="228" t="s">
        <v>408</v>
      </c>
      <c r="C33" s="243" t="s">
        <v>228</v>
      </c>
      <c r="D33" s="243" t="s">
        <v>3</v>
      </c>
      <c r="E33" s="217" t="s">
        <v>48</v>
      </c>
      <c r="F33" s="241" t="s">
        <v>38</v>
      </c>
      <c r="G33" s="217" t="s">
        <v>48</v>
      </c>
      <c r="H33" s="241" t="s">
        <v>38</v>
      </c>
      <c r="I33" s="241" t="s">
        <v>38</v>
      </c>
      <c r="J33" s="245" t="s">
        <v>235</v>
      </c>
    </row>
    <row r="34" spans="2:10" ht="129.75" thickBot="1" x14ac:dyDescent="0.2">
      <c r="B34" s="220" t="s">
        <v>419</v>
      </c>
      <c r="C34" s="238" t="s">
        <v>229</v>
      </c>
      <c r="D34" s="226" t="s">
        <v>38</v>
      </c>
      <c r="E34" s="224" t="s">
        <v>50</v>
      </c>
      <c r="F34" s="226" t="s">
        <v>38</v>
      </c>
      <c r="G34" s="224" t="s">
        <v>50</v>
      </c>
      <c r="H34" s="226" t="s">
        <v>38</v>
      </c>
      <c r="I34" s="226" t="s">
        <v>38</v>
      </c>
      <c r="J34" s="239" t="s">
        <v>236</v>
      </c>
    </row>
    <row r="36" spans="2:10" ht="9" thickBot="1" x14ac:dyDescent="0.2">
      <c r="B36" s="236" t="s">
        <v>430</v>
      </c>
      <c r="C36" s="235"/>
      <c r="D36" s="235"/>
      <c r="E36" s="235"/>
      <c r="F36" s="235"/>
      <c r="G36" s="234"/>
      <c r="H36" s="233"/>
      <c r="I36" s="233"/>
      <c r="J36" s="233"/>
    </row>
    <row r="37" spans="2:10" ht="25.5" thickBot="1" x14ac:dyDescent="0.2">
      <c r="B37" s="232" t="s">
        <v>133</v>
      </c>
      <c r="C37" s="231" t="s">
        <v>12</v>
      </c>
      <c r="D37" s="231" t="s">
        <v>134</v>
      </c>
      <c r="E37" s="231" t="s">
        <v>17</v>
      </c>
      <c r="F37" s="230" t="s">
        <v>21</v>
      </c>
      <c r="G37" s="230" t="s">
        <v>25</v>
      </c>
      <c r="H37" s="229" t="s">
        <v>31</v>
      </c>
      <c r="I37" s="229" t="s">
        <v>35</v>
      </c>
      <c r="J37" s="229" t="s">
        <v>36</v>
      </c>
    </row>
    <row r="38" spans="2:10" ht="50.25" thickBot="1" x14ac:dyDescent="0.2">
      <c r="B38" s="228" t="s">
        <v>408</v>
      </c>
      <c r="C38" s="227" t="s">
        <v>237</v>
      </c>
      <c r="D38" s="227" t="s">
        <v>3</v>
      </c>
      <c r="E38" s="224" t="s">
        <v>50</v>
      </c>
      <c r="F38" s="222" t="s">
        <v>3</v>
      </c>
      <c r="G38" s="224" t="s">
        <v>50</v>
      </c>
      <c r="H38" s="222" t="s">
        <v>38</v>
      </c>
      <c r="I38" s="222" t="s">
        <v>3</v>
      </c>
      <c r="J38" s="258" t="s">
        <v>245</v>
      </c>
    </row>
    <row r="39" spans="2:10" ht="75.75" customHeight="1" thickBot="1" x14ac:dyDescent="0.2">
      <c r="B39" s="220" t="s">
        <v>419</v>
      </c>
      <c r="C39" s="219" t="s">
        <v>238</v>
      </c>
      <c r="D39" s="215" t="s">
        <v>38</v>
      </c>
      <c r="E39" s="217" t="s">
        <v>48</v>
      </c>
      <c r="F39" s="215" t="s">
        <v>3</v>
      </c>
      <c r="G39" s="217" t="s">
        <v>48</v>
      </c>
      <c r="H39" s="215" t="s">
        <v>38</v>
      </c>
      <c r="I39" s="215" t="s">
        <v>3</v>
      </c>
      <c r="J39" s="245" t="s">
        <v>246</v>
      </c>
    </row>
    <row r="40" spans="2:10" ht="9" thickBot="1" x14ac:dyDescent="0.2">
      <c r="J40" s="266"/>
    </row>
    <row r="42" spans="2:10" ht="9" thickBot="1" x14ac:dyDescent="0.2">
      <c r="B42" s="236" t="s">
        <v>429</v>
      </c>
      <c r="C42" s="235"/>
      <c r="D42" s="235"/>
      <c r="E42" s="235"/>
      <c r="F42" s="235"/>
      <c r="G42" s="234"/>
      <c r="H42" s="233"/>
      <c r="I42" s="233"/>
      <c r="J42" s="233"/>
    </row>
    <row r="43" spans="2:10" ht="25.5" thickBot="1" x14ac:dyDescent="0.2">
      <c r="B43" s="232" t="s">
        <v>133</v>
      </c>
      <c r="C43" s="231" t="s">
        <v>12</v>
      </c>
      <c r="D43" s="231" t="s">
        <v>134</v>
      </c>
      <c r="E43" s="231" t="s">
        <v>17</v>
      </c>
      <c r="F43" s="230" t="s">
        <v>21</v>
      </c>
      <c r="G43" s="230" t="s">
        <v>25</v>
      </c>
      <c r="H43" s="229" t="s">
        <v>31</v>
      </c>
      <c r="I43" s="229" t="s">
        <v>35</v>
      </c>
      <c r="J43" s="229" t="s">
        <v>36</v>
      </c>
    </row>
    <row r="44" spans="2:10" ht="42" customHeight="1" thickBot="1" x14ac:dyDescent="0.2">
      <c r="B44" s="228" t="s">
        <v>408</v>
      </c>
      <c r="C44" s="219" t="s">
        <v>247</v>
      </c>
      <c r="D44" s="215" t="s">
        <v>3</v>
      </c>
      <c r="E44" s="217" t="s">
        <v>48</v>
      </c>
      <c r="F44" s="241" t="s">
        <v>3</v>
      </c>
      <c r="G44" s="217" t="s">
        <v>50</v>
      </c>
      <c r="H44" s="241" t="s">
        <v>38</v>
      </c>
      <c r="I44" s="241" t="s">
        <v>3</v>
      </c>
      <c r="J44" s="265" t="s">
        <v>260</v>
      </c>
    </row>
    <row r="45" spans="2:10" ht="39" customHeight="1" thickBot="1" x14ac:dyDescent="0.2">
      <c r="B45" s="228" t="s">
        <v>408</v>
      </c>
      <c r="C45" s="264" t="s">
        <v>248</v>
      </c>
      <c r="D45" s="255" t="s">
        <v>3</v>
      </c>
      <c r="E45" s="254" t="s">
        <v>50</v>
      </c>
      <c r="F45" s="253" t="s">
        <v>3</v>
      </c>
      <c r="G45" s="254" t="s">
        <v>50</v>
      </c>
      <c r="H45" s="253" t="s">
        <v>38</v>
      </c>
      <c r="I45" s="253" t="s">
        <v>3</v>
      </c>
      <c r="J45" s="263" t="s">
        <v>261</v>
      </c>
    </row>
    <row r="46" spans="2:10" ht="60" thickBot="1" x14ac:dyDescent="0.2">
      <c r="B46" s="220" t="s">
        <v>419</v>
      </c>
      <c r="C46" s="238" t="s">
        <v>249</v>
      </c>
      <c r="D46" s="226" t="s">
        <v>38</v>
      </c>
      <c r="E46" s="225" t="s">
        <v>50</v>
      </c>
      <c r="F46" s="226" t="s">
        <v>38</v>
      </c>
      <c r="G46" s="224" t="s">
        <v>50</v>
      </c>
      <c r="H46" s="237" t="s">
        <v>38</v>
      </c>
      <c r="I46" s="226" t="s">
        <v>3</v>
      </c>
      <c r="J46" s="239" t="s">
        <v>259</v>
      </c>
    </row>
    <row r="49" spans="2:10" ht="9" thickBot="1" x14ac:dyDescent="0.2">
      <c r="B49" s="236" t="s">
        <v>428</v>
      </c>
      <c r="C49" s="235"/>
      <c r="D49" s="235"/>
      <c r="E49" s="235"/>
      <c r="F49" s="235"/>
      <c r="G49" s="234"/>
      <c r="H49" s="233"/>
      <c r="I49" s="233"/>
      <c r="J49" s="233"/>
    </row>
    <row r="50" spans="2:10" ht="25.5" thickBot="1" x14ac:dyDescent="0.2">
      <c r="B50" s="232" t="s">
        <v>133</v>
      </c>
      <c r="C50" s="231" t="s">
        <v>12</v>
      </c>
      <c r="D50" s="231" t="s">
        <v>134</v>
      </c>
      <c r="E50" s="231" t="s">
        <v>17</v>
      </c>
      <c r="F50" s="230" t="s">
        <v>21</v>
      </c>
      <c r="G50" s="230" t="s">
        <v>25</v>
      </c>
      <c r="H50" s="229" t="s">
        <v>31</v>
      </c>
      <c r="I50" s="229" t="s">
        <v>35</v>
      </c>
      <c r="J50" s="229" t="s">
        <v>36</v>
      </c>
    </row>
    <row r="51" spans="2:10" ht="124.5" thickBot="1" x14ac:dyDescent="0.2">
      <c r="B51" s="228" t="s">
        <v>408</v>
      </c>
      <c r="C51" s="243" t="s">
        <v>262</v>
      </c>
      <c r="D51" s="215" t="s">
        <v>3</v>
      </c>
      <c r="E51" s="217" t="s">
        <v>48</v>
      </c>
      <c r="F51" s="241" t="s">
        <v>3</v>
      </c>
      <c r="G51" s="217" t="s">
        <v>48</v>
      </c>
      <c r="H51" s="241" t="s">
        <v>38</v>
      </c>
      <c r="I51" s="262" t="s">
        <v>3</v>
      </c>
      <c r="J51" s="245" t="s">
        <v>273</v>
      </c>
    </row>
    <row r="52" spans="2:10" ht="83.25" customHeight="1" thickBot="1" x14ac:dyDescent="0.2">
      <c r="B52" s="220" t="s">
        <v>419</v>
      </c>
      <c r="C52" s="219" t="s">
        <v>263</v>
      </c>
      <c r="D52" s="215" t="s">
        <v>38</v>
      </c>
      <c r="E52" s="218" t="s">
        <v>48</v>
      </c>
      <c r="F52" s="215" t="s">
        <v>3</v>
      </c>
      <c r="G52" s="217" t="s">
        <v>50</v>
      </c>
      <c r="H52" s="216" t="s">
        <v>38</v>
      </c>
      <c r="I52" s="215" t="s">
        <v>3</v>
      </c>
      <c r="J52" s="214" t="s">
        <v>274</v>
      </c>
    </row>
    <row r="53" spans="2:10" ht="116.25" customHeight="1" thickBot="1" x14ac:dyDescent="0.2">
      <c r="B53" s="220" t="s">
        <v>419</v>
      </c>
      <c r="C53" s="219" t="s">
        <v>264</v>
      </c>
      <c r="D53" s="215" t="s">
        <v>38</v>
      </c>
      <c r="E53" s="218" t="s">
        <v>48</v>
      </c>
      <c r="F53" s="215" t="s">
        <v>3</v>
      </c>
      <c r="G53" s="217" t="s">
        <v>50</v>
      </c>
      <c r="H53" s="216" t="s">
        <v>38</v>
      </c>
      <c r="I53" s="215" t="s">
        <v>3</v>
      </c>
      <c r="J53" s="214" t="s">
        <v>274</v>
      </c>
    </row>
    <row r="54" spans="2:10" ht="129.75" customHeight="1" thickBot="1" x14ac:dyDescent="0.2">
      <c r="B54" s="220" t="s">
        <v>419</v>
      </c>
      <c r="C54" s="219" t="s">
        <v>265</v>
      </c>
      <c r="D54" s="215" t="s">
        <v>38</v>
      </c>
      <c r="E54" s="218" t="s">
        <v>48</v>
      </c>
      <c r="F54" s="215" t="s">
        <v>38</v>
      </c>
      <c r="G54" s="217" t="s">
        <v>48</v>
      </c>
      <c r="H54" s="216" t="s">
        <v>38</v>
      </c>
      <c r="I54" s="215" t="s">
        <v>3</v>
      </c>
      <c r="J54" s="214" t="s">
        <v>274</v>
      </c>
    </row>
    <row r="55" spans="2:10" ht="9" thickBot="1" x14ac:dyDescent="0.2">
      <c r="J55" s="259"/>
    </row>
    <row r="56" spans="2:10" ht="9" thickBot="1" x14ac:dyDescent="0.2">
      <c r="B56" s="236" t="s">
        <v>427</v>
      </c>
      <c r="C56" s="235"/>
      <c r="D56" s="235"/>
      <c r="E56" s="235"/>
      <c r="F56" s="235"/>
      <c r="G56" s="234"/>
      <c r="H56" s="233"/>
      <c r="I56" s="233"/>
      <c r="J56" s="233"/>
    </row>
    <row r="57" spans="2:10" ht="25.5" thickBot="1" x14ac:dyDescent="0.2">
      <c r="B57" s="232" t="s">
        <v>133</v>
      </c>
      <c r="C57" s="231" t="s">
        <v>12</v>
      </c>
      <c r="D57" s="231" t="s">
        <v>134</v>
      </c>
      <c r="E57" s="231" t="s">
        <v>17</v>
      </c>
      <c r="F57" s="230" t="s">
        <v>21</v>
      </c>
      <c r="G57" s="230" t="s">
        <v>25</v>
      </c>
      <c r="H57" s="229" t="s">
        <v>31</v>
      </c>
      <c r="I57" s="229" t="s">
        <v>35</v>
      </c>
      <c r="J57" s="229" t="s">
        <v>36</v>
      </c>
    </row>
    <row r="58" spans="2:10" ht="39" customHeight="1" thickBot="1" x14ac:dyDescent="0.2">
      <c r="B58" s="228" t="s">
        <v>408</v>
      </c>
      <c r="C58" s="243" t="s">
        <v>281</v>
      </c>
      <c r="D58" s="215" t="s">
        <v>3</v>
      </c>
      <c r="E58" s="217" t="s">
        <v>50</v>
      </c>
      <c r="F58" s="241" t="s">
        <v>38</v>
      </c>
      <c r="G58" s="217" t="s">
        <v>50</v>
      </c>
      <c r="H58" s="241" t="s">
        <v>38</v>
      </c>
      <c r="I58" s="262" t="s">
        <v>38</v>
      </c>
      <c r="J58" s="261" t="s">
        <v>293</v>
      </c>
    </row>
    <row r="59" spans="2:10" ht="66.75" thickBot="1" x14ac:dyDescent="0.2">
      <c r="B59" s="228" t="s">
        <v>408</v>
      </c>
      <c r="C59" s="227" t="s">
        <v>282</v>
      </c>
      <c r="D59" s="226" t="s">
        <v>3</v>
      </c>
      <c r="E59" s="224" t="s">
        <v>50</v>
      </c>
      <c r="F59" s="222" t="s">
        <v>38</v>
      </c>
      <c r="G59" s="224" t="s">
        <v>50</v>
      </c>
      <c r="H59" s="222" t="s">
        <v>38</v>
      </c>
      <c r="I59" s="260" t="s">
        <v>38</v>
      </c>
      <c r="J59" s="258" t="s">
        <v>294</v>
      </c>
    </row>
    <row r="60" spans="2:10" ht="129.75" thickBot="1" x14ac:dyDescent="0.2">
      <c r="B60" s="220" t="s">
        <v>419</v>
      </c>
      <c r="C60" s="238" t="s">
        <v>283</v>
      </c>
      <c r="D60" s="226" t="s">
        <v>38</v>
      </c>
      <c r="E60" s="225" t="s">
        <v>50</v>
      </c>
      <c r="F60" s="226" t="s">
        <v>38</v>
      </c>
      <c r="G60" s="224" t="s">
        <v>50</v>
      </c>
      <c r="H60" s="237" t="s">
        <v>38</v>
      </c>
      <c r="I60" s="226" t="s">
        <v>38</v>
      </c>
      <c r="J60" s="239" t="s">
        <v>292</v>
      </c>
    </row>
    <row r="63" spans="2:10" ht="9" thickBot="1" x14ac:dyDescent="0.2">
      <c r="J63" s="259"/>
    </row>
    <row r="64" spans="2:10" ht="9" thickBot="1" x14ac:dyDescent="0.2">
      <c r="B64" s="236" t="s">
        <v>426</v>
      </c>
      <c r="C64" s="235"/>
      <c r="D64" s="235"/>
      <c r="E64" s="235"/>
      <c r="F64" s="235"/>
      <c r="G64" s="234"/>
      <c r="H64" s="233"/>
      <c r="I64" s="233"/>
      <c r="J64" s="233"/>
    </row>
    <row r="65" spans="2:10" ht="25.5" thickBot="1" x14ac:dyDescent="0.2">
      <c r="B65" s="232" t="s">
        <v>133</v>
      </c>
      <c r="C65" s="231" t="s">
        <v>12</v>
      </c>
      <c r="D65" s="231" t="s">
        <v>134</v>
      </c>
      <c r="E65" s="231" t="s">
        <v>17</v>
      </c>
      <c r="F65" s="230" t="s">
        <v>21</v>
      </c>
      <c r="G65" s="230" t="s">
        <v>25</v>
      </c>
      <c r="H65" s="229" t="s">
        <v>31</v>
      </c>
      <c r="I65" s="229" t="s">
        <v>35</v>
      </c>
      <c r="J65" s="229" t="s">
        <v>36</v>
      </c>
    </row>
    <row r="66" spans="2:10" ht="58.5" thickBot="1" x14ac:dyDescent="0.2">
      <c r="B66" s="228" t="s">
        <v>408</v>
      </c>
      <c r="C66" s="227" t="s">
        <v>295</v>
      </c>
      <c r="D66" s="226" t="s">
        <v>3</v>
      </c>
      <c r="E66" s="224" t="s">
        <v>50</v>
      </c>
      <c r="F66" s="222" t="s">
        <v>38</v>
      </c>
      <c r="G66" s="224" t="s">
        <v>50</v>
      </c>
      <c r="H66" s="222" t="s">
        <v>60</v>
      </c>
      <c r="I66" s="222" t="s">
        <v>38</v>
      </c>
      <c r="J66" s="258" t="s">
        <v>298</v>
      </c>
    </row>
    <row r="67" spans="2:10" ht="91.5" customHeight="1" thickBot="1" x14ac:dyDescent="0.2">
      <c r="B67" s="220" t="s">
        <v>419</v>
      </c>
      <c r="C67" s="243" t="s">
        <v>296</v>
      </c>
      <c r="D67" s="215" t="s">
        <v>38</v>
      </c>
      <c r="E67" s="217" t="s">
        <v>50</v>
      </c>
      <c r="F67" s="215" t="s">
        <v>3</v>
      </c>
      <c r="G67" s="217" t="s">
        <v>50</v>
      </c>
      <c r="H67" s="216" t="s">
        <v>60</v>
      </c>
      <c r="I67" s="215" t="s">
        <v>38</v>
      </c>
      <c r="J67" s="214" t="s">
        <v>305</v>
      </c>
    </row>
    <row r="68" spans="2:10" x14ac:dyDescent="0.15">
      <c r="J68" s="213"/>
    </row>
    <row r="69" spans="2:10" ht="9" thickBot="1" x14ac:dyDescent="0.2">
      <c r="J69" s="212"/>
    </row>
    <row r="71" spans="2:10" ht="9" thickBot="1" x14ac:dyDescent="0.2">
      <c r="B71" s="236" t="s">
        <v>425</v>
      </c>
      <c r="C71" s="235"/>
      <c r="D71" s="235"/>
      <c r="E71" s="235"/>
      <c r="F71" s="235"/>
      <c r="G71" s="234"/>
      <c r="H71" s="233"/>
      <c r="I71" s="233"/>
      <c r="J71" s="233"/>
    </row>
    <row r="72" spans="2:10" ht="25.5" thickBot="1" x14ac:dyDescent="0.2">
      <c r="B72" s="232" t="s">
        <v>133</v>
      </c>
      <c r="C72" s="231" t="s">
        <v>12</v>
      </c>
      <c r="D72" s="231" t="s">
        <v>134</v>
      </c>
      <c r="E72" s="231" t="s">
        <v>17</v>
      </c>
      <c r="F72" s="230" t="s">
        <v>21</v>
      </c>
      <c r="G72" s="230" t="s">
        <v>25</v>
      </c>
      <c r="H72" s="229" t="s">
        <v>31</v>
      </c>
      <c r="I72" s="229" t="s">
        <v>35</v>
      </c>
      <c r="J72" s="229" t="s">
        <v>36</v>
      </c>
    </row>
    <row r="73" spans="2:10" ht="58.5" thickBot="1" x14ac:dyDescent="0.2">
      <c r="B73" s="228" t="s">
        <v>408</v>
      </c>
      <c r="C73" s="243" t="s">
        <v>306</v>
      </c>
      <c r="D73" s="215" t="s">
        <v>3</v>
      </c>
      <c r="E73" s="217" t="s">
        <v>40</v>
      </c>
      <c r="F73" s="241" t="s">
        <v>3</v>
      </c>
      <c r="G73" s="217" t="s">
        <v>40</v>
      </c>
      <c r="H73" s="241" t="s">
        <v>38</v>
      </c>
      <c r="I73" s="241" t="s">
        <v>3</v>
      </c>
      <c r="J73" s="257" t="s">
        <v>319</v>
      </c>
    </row>
    <row r="74" spans="2:10" ht="66.75" thickBot="1" x14ac:dyDescent="0.2">
      <c r="B74" s="228" t="s">
        <v>408</v>
      </c>
      <c r="C74" s="256" t="s">
        <v>307</v>
      </c>
      <c r="D74" s="255" t="s">
        <v>3</v>
      </c>
      <c r="E74" s="254" t="s">
        <v>40</v>
      </c>
      <c r="F74" s="253" t="s">
        <v>3</v>
      </c>
      <c r="G74" s="254" t="s">
        <v>40</v>
      </c>
      <c r="H74" s="253" t="s">
        <v>38</v>
      </c>
      <c r="I74" s="253" t="s">
        <v>3</v>
      </c>
      <c r="J74" s="252" t="s">
        <v>320</v>
      </c>
    </row>
    <row r="75" spans="2:10" ht="83.25" thickBot="1" x14ac:dyDescent="0.2">
      <c r="B75" s="228" t="s">
        <v>408</v>
      </c>
      <c r="C75" s="251" t="s">
        <v>308</v>
      </c>
      <c r="D75" s="250" t="s">
        <v>3</v>
      </c>
      <c r="E75" s="249" t="s">
        <v>40</v>
      </c>
      <c r="F75" s="248" t="s">
        <v>3</v>
      </c>
      <c r="G75" s="249" t="s">
        <v>40</v>
      </c>
      <c r="H75" s="248" t="s">
        <v>38</v>
      </c>
      <c r="I75" s="248" t="s">
        <v>3</v>
      </c>
      <c r="J75" s="247" t="s">
        <v>321</v>
      </c>
    </row>
    <row r="76" spans="2:10" ht="124.5" thickBot="1" x14ac:dyDescent="0.2">
      <c r="B76" s="220" t="s">
        <v>419</v>
      </c>
      <c r="C76" s="238" t="s">
        <v>309</v>
      </c>
      <c r="D76" s="226" t="s">
        <v>38</v>
      </c>
      <c r="E76" s="225" t="s">
        <v>48</v>
      </c>
      <c r="F76" s="226" t="s">
        <v>38</v>
      </c>
      <c r="G76" s="224" t="s">
        <v>50</v>
      </c>
      <c r="H76" s="237" t="s">
        <v>38</v>
      </c>
      <c r="I76" s="226" t="s">
        <v>3</v>
      </c>
      <c r="J76" s="239" t="s">
        <v>322</v>
      </c>
    </row>
    <row r="78" spans="2:10" ht="9" thickBot="1" x14ac:dyDescent="0.2">
      <c r="B78" s="236" t="s">
        <v>437</v>
      </c>
      <c r="C78" s="235"/>
      <c r="D78" s="235"/>
      <c r="E78" s="235"/>
      <c r="F78" s="235"/>
      <c r="G78" s="234"/>
      <c r="H78" s="233"/>
      <c r="I78" s="233"/>
      <c r="J78" s="233"/>
    </row>
    <row r="79" spans="2:10" ht="25.5" thickBot="1" x14ac:dyDescent="0.2">
      <c r="B79" s="232" t="s">
        <v>133</v>
      </c>
      <c r="C79" s="231" t="s">
        <v>12</v>
      </c>
      <c r="D79" s="231" t="s">
        <v>134</v>
      </c>
      <c r="E79" s="231" t="s">
        <v>17</v>
      </c>
      <c r="F79" s="230" t="s">
        <v>21</v>
      </c>
      <c r="G79" s="230" t="s">
        <v>25</v>
      </c>
      <c r="H79" s="229" t="s">
        <v>31</v>
      </c>
      <c r="I79" s="229" t="s">
        <v>35</v>
      </c>
      <c r="J79" s="229" t="s">
        <v>36</v>
      </c>
    </row>
    <row r="80" spans="2:10" ht="91.5" thickBot="1" x14ac:dyDescent="0.2">
      <c r="B80" s="228" t="s">
        <v>408</v>
      </c>
      <c r="C80" s="243" t="s">
        <v>323</v>
      </c>
      <c r="D80" s="215" t="s">
        <v>3</v>
      </c>
      <c r="E80" s="217" t="s">
        <v>48</v>
      </c>
      <c r="F80" s="241" t="s">
        <v>3</v>
      </c>
      <c r="G80" s="217" t="s">
        <v>40</v>
      </c>
      <c r="H80" s="241" t="s">
        <v>38</v>
      </c>
      <c r="I80" s="241" t="s">
        <v>3</v>
      </c>
      <c r="J80" s="245" t="s">
        <v>345</v>
      </c>
    </row>
    <row r="81" spans="2:10" ht="58.5" customHeight="1" thickBot="1" x14ac:dyDescent="0.2">
      <c r="B81" s="228" t="s">
        <v>408</v>
      </c>
      <c r="C81" s="243" t="s">
        <v>324</v>
      </c>
      <c r="D81" s="215" t="s">
        <v>3</v>
      </c>
      <c r="E81" s="217" t="s">
        <v>48</v>
      </c>
      <c r="F81" s="241" t="s">
        <v>3</v>
      </c>
      <c r="G81" s="217" t="s">
        <v>40</v>
      </c>
      <c r="H81" s="241" t="s">
        <v>38</v>
      </c>
      <c r="I81" s="246" t="s">
        <v>3</v>
      </c>
      <c r="J81" s="245" t="s">
        <v>345</v>
      </c>
    </row>
    <row r="82" spans="2:10" ht="75.75" customHeight="1" thickBot="1" x14ac:dyDescent="0.2">
      <c r="B82" s="220" t="s">
        <v>419</v>
      </c>
      <c r="C82" s="219" t="s">
        <v>325</v>
      </c>
      <c r="D82" s="215" t="s">
        <v>38</v>
      </c>
      <c r="E82" s="218" t="s">
        <v>40</v>
      </c>
      <c r="F82" s="215" t="s">
        <v>3</v>
      </c>
      <c r="G82" s="217" t="s">
        <v>40</v>
      </c>
      <c r="H82" s="216" t="s">
        <v>38</v>
      </c>
      <c r="I82" s="215" t="s">
        <v>3</v>
      </c>
      <c r="J82" s="214" t="s">
        <v>347</v>
      </c>
    </row>
    <row r="83" spans="2:10" ht="9" thickBot="1" x14ac:dyDescent="0.2">
      <c r="J83" s="212"/>
    </row>
    <row r="84" spans="2:10" x14ac:dyDescent="0.15">
      <c r="J84" s="244"/>
    </row>
    <row r="85" spans="2:10" ht="9" thickBot="1" x14ac:dyDescent="0.2">
      <c r="B85" s="236" t="s">
        <v>424</v>
      </c>
      <c r="C85" s="235"/>
      <c r="D85" s="235"/>
      <c r="E85" s="235"/>
      <c r="F85" s="235"/>
      <c r="G85" s="234"/>
      <c r="H85" s="233"/>
      <c r="I85" s="233"/>
      <c r="J85" s="233"/>
    </row>
    <row r="86" spans="2:10" ht="25.5" thickBot="1" x14ac:dyDescent="0.2">
      <c r="B86" s="232" t="s">
        <v>133</v>
      </c>
      <c r="C86" s="231" t="s">
        <v>12</v>
      </c>
      <c r="D86" s="231" t="s">
        <v>134</v>
      </c>
      <c r="E86" s="231" t="s">
        <v>17</v>
      </c>
      <c r="F86" s="230" t="s">
        <v>21</v>
      </c>
      <c r="G86" s="230" t="s">
        <v>25</v>
      </c>
      <c r="H86" s="229" t="s">
        <v>31</v>
      </c>
      <c r="I86" s="229" t="s">
        <v>35</v>
      </c>
      <c r="J86" s="229" t="s">
        <v>36</v>
      </c>
    </row>
    <row r="87" spans="2:10" ht="42" customHeight="1" thickBot="1" x14ac:dyDescent="0.2">
      <c r="B87" s="228" t="s">
        <v>408</v>
      </c>
      <c r="C87" s="243" t="s">
        <v>348</v>
      </c>
      <c r="D87" s="215" t="s">
        <v>3</v>
      </c>
      <c r="E87" s="218" t="s">
        <v>50</v>
      </c>
      <c r="F87" s="241" t="s">
        <v>3</v>
      </c>
      <c r="G87" s="217" t="s">
        <v>50</v>
      </c>
      <c r="H87" s="216" t="s">
        <v>38</v>
      </c>
      <c r="I87" s="215" t="s">
        <v>3</v>
      </c>
      <c r="J87" s="214" t="s">
        <v>359</v>
      </c>
    </row>
    <row r="88" spans="2:10" ht="42" thickBot="1" x14ac:dyDescent="0.2">
      <c r="B88" s="228" t="s">
        <v>408</v>
      </c>
      <c r="C88" s="227" t="s">
        <v>350</v>
      </c>
      <c r="D88" s="226" t="s">
        <v>3</v>
      </c>
      <c r="E88" s="225" t="s">
        <v>50</v>
      </c>
      <c r="F88" s="222" t="s">
        <v>3</v>
      </c>
      <c r="G88" s="224" t="s">
        <v>50</v>
      </c>
      <c r="H88" s="237" t="s">
        <v>38</v>
      </c>
      <c r="I88" s="226" t="s">
        <v>38</v>
      </c>
      <c r="J88" s="221" t="s">
        <v>358</v>
      </c>
    </row>
    <row r="89" spans="2:10" ht="99.75" thickBot="1" x14ac:dyDescent="0.2">
      <c r="B89" s="220" t="s">
        <v>419</v>
      </c>
      <c r="C89" s="227" t="s">
        <v>349</v>
      </c>
      <c r="D89" s="226" t="s">
        <v>38</v>
      </c>
      <c r="E89" s="225" t="s">
        <v>50</v>
      </c>
      <c r="F89" s="222" t="s">
        <v>3</v>
      </c>
      <c r="G89" s="224" t="s">
        <v>50</v>
      </c>
      <c r="H89" s="237" t="s">
        <v>38</v>
      </c>
      <c r="I89" s="226" t="s">
        <v>3</v>
      </c>
      <c r="J89" s="239" t="s">
        <v>346</v>
      </c>
    </row>
    <row r="91" spans="2:10" ht="9" thickBot="1" x14ac:dyDescent="0.2">
      <c r="B91" s="236" t="s">
        <v>423</v>
      </c>
      <c r="C91" s="235"/>
      <c r="D91" s="235"/>
      <c r="E91" s="235"/>
      <c r="F91" s="235"/>
      <c r="G91" s="234"/>
      <c r="H91" s="233"/>
      <c r="I91" s="233"/>
      <c r="J91" s="233"/>
    </row>
    <row r="92" spans="2:10" ht="25.5" thickBot="1" x14ac:dyDescent="0.2">
      <c r="B92" s="232" t="s">
        <v>133</v>
      </c>
      <c r="C92" s="231" t="s">
        <v>12</v>
      </c>
      <c r="D92" s="231" t="s">
        <v>134</v>
      </c>
      <c r="E92" s="231" t="s">
        <v>17</v>
      </c>
      <c r="F92" s="230" t="s">
        <v>21</v>
      </c>
      <c r="G92" s="230" t="s">
        <v>25</v>
      </c>
      <c r="H92" s="229" t="s">
        <v>31</v>
      </c>
      <c r="I92" s="229" t="s">
        <v>35</v>
      </c>
      <c r="J92" s="229" t="s">
        <v>36</v>
      </c>
    </row>
    <row r="93" spans="2:10" ht="83.25" thickBot="1" x14ac:dyDescent="0.2">
      <c r="B93" s="228" t="s">
        <v>408</v>
      </c>
      <c r="C93" s="227" t="s">
        <v>360</v>
      </c>
      <c r="D93" s="226" t="s">
        <v>3</v>
      </c>
      <c r="E93" s="225" t="s">
        <v>50</v>
      </c>
      <c r="F93" s="222" t="s">
        <v>3</v>
      </c>
      <c r="G93" s="224" t="s">
        <v>50</v>
      </c>
      <c r="H93" s="223" t="s">
        <v>38</v>
      </c>
      <c r="I93" s="222" t="s">
        <v>3</v>
      </c>
      <c r="J93" s="221" t="s">
        <v>373</v>
      </c>
    </row>
    <row r="94" spans="2:10" ht="83.25" thickBot="1" x14ac:dyDescent="0.2">
      <c r="B94" s="228" t="s">
        <v>408</v>
      </c>
      <c r="C94" s="243" t="s">
        <v>361</v>
      </c>
      <c r="D94" s="215" t="s">
        <v>3</v>
      </c>
      <c r="E94" s="218" t="s">
        <v>50</v>
      </c>
      <c r="F94" s="241" t="s">
        <v>3</v>
      </c>
      <c r="G94" s="217" t="s">
        <v>50</v>
      </c>
      <c r="H94" s="242" t="s">
        <v>38</v>
      </c>
      <c r="I94" s="241" t="s">
        <v>3</v>
      </c>
      <c r="J94" s="240" t="s">
        <v>373</v>
      </c>
    </row>
    <row r="95" spans="2:10" ht="91.5" thickBot="1" x14ac:dyDescent="0.2">
      <c r="B95" s="228" t="s">
        <v>408</v>
      </c>
      <c r="C95" s="243" t="s">
        <v>363</v>
      </c>
      <c r="D95" s="215" t="s">
        <v>3</v>
      </c>
      <c r="E95" s="218" t="s">
        <v>48</v>
      </c>
      <c r="F95" s="241" t="s">
        <v>3</v>
      </c>
      <c r="G95" s="217" t="s">
        <v>75</v>
      </c>
      <c r="H95" s="242" t="s">
        <v>38</v>
      </c>
      <c r="I95" s="241" t="s">
        <v>3</v>
      </c>
      <c r="J95" s="240" t="s">
        <v>374</v>
      </c>
    </row>
    <row r="96" spans="2:10" ht="108" thickBot="1" x14ac:dyDescent="0.2">
      <c r="B96" s="220" t="s">
        <v>419</v>
      </c>
      <c r="C96" s="238" t="s">
        <v>362</v>
      </c>
      <c r="D96" s="226" t="s">
        <v>38</v>
      </c>
      <c r="E96" s="225" t="s">
        <v>48</v>
      </c>
      <c r="F96" s="226" t="s">
        <v>3</v>
      </c>
      <c r="G96" s="224" t="s">
        <v>50</v>
      </c>
      <c r="H96" s="237" t="s">
        <v>38</v>
      </c>
      <c r="I96" s="226" t="s">
        <v>3</v>
      </c>
      <c r="J96" s="239" t="s">
        <v>376</v>
      </c>
    </row>
    <row r="99" spans="2:10" ht="9" thickBot="1" x14ac:dyDescent="0.2">
      <c r="B99" s="236" t="s">
        <v>422</v>
      </c>
      <c r="C99" s="235"/>
      <c r="D99" s="235"/>
      <c r="E99" s="235"/>
      <c r="F99" s="235"/>
      <c r="G99" s="234"/>
      <c r="H99" s="233"/>
      <c r="I99" s="233"/>
      <c r="J99" s="233"/>
    </row>
    <row r="100" spans="2:10" ht="25.5" thickBot="1" x14ac:dyDescent="0.2">
      <c r="B100" s="232" t="s">
        <v>133</v>
      </c>
      <c r="C100" s="231" t="s">
        <v>12</v>
      </c>
      <c r="D100" s="231" t="s">
        <v>134</v>
      </c>
      <c r="E100" s="231" t="s">
        <v>17</v>
      </c>
      <c r="F100" s="230" t="s">
        <v>21</v>
      </c>
      <c r="G100" s="230" t="s">
        <v>25</v>
      </c>
      <c r="H100" s="229" t="s">
        <v>31</v>
      </c>
      <c r="I100" s="229" t="s">
        <v>35</v>
      </c>
      <c r="J100" s="229" t="s">
        <v>36</v>
      </c>
    </row>
    <row r="101" spans="2:10" ht="132.75" thickBot="1" x14ac:dyDescent="0.2">
      <c r="B101" s="228" t="s">
        <v>408</v>
      </c>
      <c r="C101" s="243" t="s">
        <v>377</v>
      </c>
      <c r="D101" s="215" t="s">
        <v>3</v>
      </c>
      <c r="E101" s="218" t="s">
        <v>50</v>
      </c>
      <c r="F101" s="241" t="s">
        <v>3</v>
      </c>
      <c r="G101" s="217" t="s">
        <v>50</v>
      </c>
      <c r="H101" s="242" t="s">
        <v>3</v>
      </c>
      <c r="I101" s="241" t="s">
        <v>3</v>
      </c>
      <c r="J101" s="240" t="s">
        <v>382</v>
      </c>
    </row>
    <row r="102" spans="2:10" ht="129.75" thickBot="1" x14ac:dyDescent="0.2">
      <c r="B102" s="220" t="s">
        <v>419</v>
      </c>
      <c r="C102" s="238" t="s">
        <v>378</v>
      </c>
      <c r="D102" s="226" t="s">
        <v>38</v>
      </c>
      <c r="E102" s="225" t="s">
        <v>50</v>
      </c>
      <c r="F102" s="226" t="s">
        <v>3</v>
      </c>
      <c r="G102" s="224" t="s">
        <v>50</v>
      </c>
      <c r="H102" s="237" t="s">
        <v>38</v>
      </c>
      <c r="I102" s="226" t="s">
        <v>3</v>
      </c>
      <c r="J102" s="239" t="s">
        <v>385</v>
      </c>
    </row>
    <row r="106" spans="2:10" ht="9" thickBot="1" x14ac:dyDescent="0.2">
      <c r="B106" s="236" t="s">
        <v>421</v>
      </c>
      <c r="C106" s="235"/>
      <c r="D106" s="235"/>
      <c r="E106" s="235"/>
      <c r="F106" s="235"/>
      <c r="G106" s="234"/>
      <c r="H106" s="233"/>
      <c r="I106" s="233"/>
      <c r="J106" s="233"/>
    </row>
    <row r="107" spans="2:10" ht="25.5" thickBot="1" x14ac:dyDescent="0.2">
      <c r="B107" s="232" t="s">
        <v>133</v>
      </c>
      <c r="C107" s="231" t="s">
        <v>12</v>
      </c>
      <c r="D107" s="231" t="s">
        <v>134</v>
      </c>
      <c r="E107" s="231" t="s">
        <v>17</v>
      </c>
      <c r="F107" s="230" t="s">
        <v>21</v>
      </c>
      <c r="G107" s="230" t="s">
        <v>25</v>
      </c>
      <c r="H107" s="229" t="s">
        <v>31</v>
      </c>
      <c r="I107" s="229" t="s">
        <v>35</v>
      </c>
      <c r="J107" s="229" t="s">
        <v>36</v>
      </c>
    </row>
    <row r="108" spans="2:10" ht="99.75" thickBot="1" x14ac:dyDescent="0.2">
      <c r="B108" s="228" t="s">
        <v>408</v>
      </c>
      <c r="C108" s="227" t="s">
        <v>387</v>
      </c>
      <c r="D108" s="226" t="s">
        <v>3</v>
      </c>
      <c r="E108" s="225" t="s">
        <v>50</v>
      </c>
      <c r="F108" s="222" t="s">
        <v>38</v>
      </c>
      <c r="G108" s="224" t="s">
        <v>50</v>
      </c>
      <c r="H108" s="223" t="s">
        <v>38</v>
      </c>
      <c r="I108" s="222" t="s">
        <v>3</v>
      </c>
      <c r="J108" s="221" t="s">
        <v>390</v>
      </c>
    </row>
    <row r="109" spans="2:10" ht="165.75" thickBot="1" x14ac:dyDescent="0.2">
      <c r="B109" s="220" t="s">
        <v>419</v>
      </c>
      <c r="C109" s="238" t="s">
        <v>386</v>
      </c>
      <c r="D109" s="226" t="s">
        <v>38</v>
      </c>
      <c r="E109" s="225" t="s">
        <v>50</v>
      </c>
      <c r="F109" s="226" t="s">
        <v>3</v>
      </c>
      <c r="G109" s="224" t="s">
        <v>50</v>
      </c>
      <c r="H109" s="237" t="s">
        <v>38</v>
      </c>
      <c r="I109" s="226" t="s">
        <v>3</v>
      </c>
      <c r="J109" s="221" t="s">
        <v>393</v>
      </c>
    </row>
    <row r="111" spans="2:10" ht="9" thickBot="1" x14ac:dyDescent="0.2">
      <c r="B111" s="236" t="s">
        <v>420</v>
      </c>
      <c r="C111" s="235"/>
      <c r="D111" s="235"/>
      <c r="E111" s="235"/>
      <c r="F111" s="235"/>
      <c r="G111" s="234"/>
      <c r="H111" s="233"/>
      <c r="I111" s="233"/>
      <c r="J111" s="233"/>
    </row>
    <row r="112" spans="2:10" ht="25.5" thickBot="1" x14ac:dyDescent="0.2">
      <c r="B112" s="232" t="s">
        <v>133</v>
      </c>
      <c r="C112" s="231" t="s">
        <v>12</v>
      </c>
      <c r="D112" s="231" t="s">
        <v>134</v>
      </c>
      <c r="E112" s="231" t="s">
        <v>17</v>
      </c>
      <c r="F112" s="230" t="s">
        <v>21</v>
      </c>
      <c r="G112" s="230" t="s">
        <v>25</v>
      </c>
      <c r="H112" s="229" t="s">
        <v>31</v>
      </c>
      <c r="I112" s="229" t="s">
        <v>35</v>
      </c>
      <c r="J112" s="229" t="s">
        <v>36</v>
      </c>
    </row>
    <row r="113" spans="2:10" ht="58.5" customHeight="1" thickBot="1" x14ac:dyDescent="0.2">
      <c r="B113" s="228" t="s">
        <v>408</v>
      </c>
      <c r="C113" s="227" t="s">
        <v>394</v>
      </c>
      <c r="D113" s="226" t="s">
        <v>3</v>
      </c>
      <c r="E113" s="225" t="s">
        <v>50</v>
      </c>
      <c r="F113" s="222" t="s">
        <v>3</v>
      </c>
      <c r="G113" s="224" t="s">
        <v>50</v>
      </c>
      <c r="H113" s="223" t="s">
        <v>38</v>
      </c>
      <c r="I113" s="222" t="s">
        <v>3</v>
      </c>
      <c r="J113" s="221" t="s">
        <v>402</v>
      </c>
    </row>
    <row r="114" spans="2:10" ht="129.75" customHeight="1" thickBot="1" x14ac:dyDescent="0.2">
      <c r="B114" s="220" t="s">
        <v>419</v>
      </c>
      <c r="C114" s="219" t="s">
        <v>395</v>
      </c>
      <c r="D114" s="215" t="s">
        <v>38</v>
      </c>
      <c r="E114" s="218" t="s">
        <v>50</v>
      </c>
      <c r="F114" s="215" t="s">
        <v>3</v>
      </c>
      <c r="G114" s="217" t="s">
        <v>50</v>
      </c>
      <c r="H114" s="216" t="s">
        <v>38</v>
      </c>
      <c r="I114" s="215" t="s">
        <v>3</v>
      </c>
      <c r="J114" s="214" t="s">
        <v>403</v>
      </c>
    </row>
    <row r="115" spans="2:10" x14ac:dyDescent="0.15">
      <c r="J115" s="213"/>
    </row>
    <row r="116" spans="2:10" x14ac:dyDescent="0.15">
      <c r="J116" s="213"/>
    </row>
    <row r="117" spans="2:10" x14ac:dyDescent="0.15">
      <c r="J117" s="213"/>
    </row>
    <row r="118" spans="2:10" x14ac:dyDescent="0.15">
      <c r="J118" s="213"/>
    </row>
    <row r="119" spans="2:10" x14ac:dyDescent="0.15">
      <c r="J119" s="213"/>
    </row>
    <row r="120" spans="2:10" x14ac:dyDescent="0.15">
      <c r="J120" s="213"/>
    </row>
    <row r="121" spans="2:10" x14ac:dyDescent="0.15">
      <c r="J121" s="213"/>
    </row>
    <row r="122" spans="2:10" x14ac:dyDescent="0.15">
      <c r="J122" s="213"/>
    </row>
    <row r="123" spans="2:10" x14ac:dyDescent="0.15">
      <c r="J123" s="213"/>
    </row>
    <row r="124" spans="2:10" x14ac:dyDescent="0.15">
      <c r="J124" s="213"/>
    </row>
    <row r="125" spans="2:10" x14ac:dyDescent="0.15">
      <c r="J125" s="213"/>
    </row>
    <row r="126" spans="2:10" x14ac:dyDescent="0.15">
      <c r="J126" s="213"/>
    </row>
    <row r="127" spans="2:10" x14ac:dyDescent="0.15">
      <c r="J127" s="213"/>
    </row>
    <row r="128" spans="2:10" x14ac:dyDescent="0.15">
      <c r="J128" s="213"/>
    </row>
    <row r="129" spans="10:10" x14ac:dyDescent="0.15">
      <c r="J129" s="213"/>
    </row>
    <row r="130" spans="10:10" x14ac:dyDescent="0.15">
      <c r="J130" s="213"/>
    </row>
    <row r="131" spans="10:10" x14ac:dyDescent="0.15">
      <c r="J131" s="213"/>
    </row>
    <row r="132" spans="10:10" x14ac:dyDescent="0.15">
      <c r="J132" s="213"/>
    </row>
    <row r="133" spans="10:10" x14ac:dyDescent="0.15">
      <c r="J133" s="213"/>
    </row>
    <row r="134" spans="10:10" x14ac:dyDescent="0.15">
      <c r="J134" s="213"/>
    </row>
    <row r="135" spans="10:10" x14ac:dyDescent="0.15">
      <c r="J135" s="213"/>
    </row>
    <row r="136" spans="10:10" x14ac:dyDescent="0.15">
      <c r="J136" s="213"/>
    </row>
    <row r="137" spans="10:10" x14ac:dyDescent="0.15">
      <c r="J137" s="213"/>
    </row>
    <row r="138" spans="10:10" x14ac:dyDescent="0.15">
      <c r="J138" s="213"/>
    </row>
    <row r="139" spans="10:10" x14ac:dyDescent="0.15">
      <c r="J139" s="213"/>
    </row>
    <row r="140" spans="10:10" x14ac:dyDescent="0.15">
      <c r="J140" s="213"/>
    </row>
    <row r="141" spans="10:10" x14ac:dyDescent="0.15">
      <c r="J141" s="213"/>
    </row>
    <row r="142" spans="10:10" x14ac:dyDescent="0.15">
      <c r="J142" s="213"/>
    </row>
    <row r="143" spans="10:10" x14ac:dyDescent="0.15">
      <c r="J143" s="213"/>
    </row>
    <row r="144" spans="10:10" x14ac:dyDescent="0.15">
      <c r="J144" s="213"/>
    </row>
    <row r="145" spans="10:10" x14ac:dyDescent="0.15">
      <c r="J145" s="213"/>
    </row>
    <row r="146" spans="10:10" x14ac:dyDescent="0.15">
      <c r="J146" s="213"/>
    </row>
    <row r="147" spans="10:10" x14ac:dyDescent="0.15">
      <c r="J147" s="213"/>
    </row>
    <row r="148" spans="10:10" x14ac:dyDescent="0.15">
      <c r="J148" s="213"/>
    </row>
    <row r="149" spans="10:10" x14ac:dyDescent="0.15">
      <c r="J149" s="213"/>
    </row>
    <row r="150" spans="10:10" x14ac:dyDescent="0.15">
      <c r="J150" s="213"/>
    </row>
    <row r="151" spans="10:10" x14ac:dyDescent="0.15">
      <c r="J151" s="213"/>
    </row>
    <row r="152" spans="10:10" x14ac:dyDescent="0.15">
      <c r="J152" s="213"/>
    </row>
    <row r="153" spans="10:10" x14ac:dyDescent="0.15">
      <c r="J153" s="213"/>
    </row>
    <row r="154" spans="10:10" x14ac:dyDescent="0.15">
      <c r="J154" s="213"/>
    </row>
    <row r="155" spans="10:10" x14ac:dyDescent="0.15">
      <c r="J155" s="213"/>
    </row>
    <row r="156" spans="10:10" x14ac:dyDescent="0.15">
      <c r="J156" s="213"/>
    </row>
    <row r="157" spans="10:10" x14ac:dyDescent="0.15">
      <c r="J157" s="213"/>
    </row>
    <row r="158" spans="10:10" x14ac:dyDescent="0.15">
      <c r="J158" s="213"/>
    </row>
    <row r="159" spans="10:10" x14ac:dyDescent="0.15">
      <c r="J159" s="213"/>
    </row>
    <row r="160" spans="10:10" x14ac:dyDescent="0.15">
      <c r="J160" s="213"/>
    </row>
    <row r="161" spans="10:10" x14ac:dyDescent="0.15">
      <c r="J161" s="213"/>
    </row>
    <row r="162" spans="10:10" x14ac:dyDescent="0.15">
      <c r="J162" s="213"/>
    </row>
    <row r="163" spans="10:10" ht="9" thickBot="1" x14ac:dyDescent="0.2">
      <c r="J163" s="212"/>
    </row>
  </sheetData>
  <autoFilter ref="A2:G13" xr:uid="{4DA643D2-EC6F-4CF6-A94B-95E77FFC3A52}"/>
  <pageMargins left="0.7" right="0.7" top="0.75" bottom="0.75" header="0.3" footer="0.3"/>
  <pageSetup orientation="portrait" r:id="rId1"/>
  <colBreaks count="1" manualBreakCount="1">
    <brk id="8" max="1048575" man="1"/>
  </colBreaks>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F657B-EF7B-40D6-8FEE-8ED33AF6971C}">
  <sheetPr filterMode="1"/>
  <dimension ref="A1:AE102"/>
  <sheetViews>
    <sheetView showGridLines="0" topLeftCell="A8" zoomScale="80" zoomScaleNormal="80" workbookViewId="0">
      <pane xSplit="3" ySplit="2" topLeftCell="I47" activePane="bottomRight" state="frozen"/>
      <selection activeCell="J51" sqref="J51"/>
      <selection pane="topRight" activeCell="J51" sqref="J51"/>
      <selection pane="bottomLeft" activeCell="J51" sqref="J51"/>
      <selection pane="bottomRight" activeCell="J51" sqref="J51"/>
    </sheetView>
  </sheetViews>
  <sheetFormatPr baseColWidth="10" defaultColWidth="11.42578125" defaultRowHeight="12.75" x14ac:dyDescent="0.2"/>
  <cols>
    <col min="1" max="1" width="28.28515625" style="4" bestFit="1" customWidth="1"/>
    <col min="2" max="2" width="7" style="20" customWidth="1"/>
    <col min="3" max="3" width="58.28515625" style="4" customWidth="1"/>
    <col min="4" max="4" width="21.42578125" style="4" hidden="1" customWidth="1"/>
    <col min="5" max="5" width="13.5703125" style="4" hidden="1" customWidth="1"/>
    <col min="6" max="6" width="17.7109375" style="4" hidden="1" customWidth="1"/>
    <col min="7" max="7" width="18.28515625" style="4" hidden="1" customWidth="1"/>
    <col min="8" max="8" width="13.5703125" style="4" hidden="1" customWidth="1"/>
    <col min="9" max="9" width="11.42578125" style="4" customWidth="1"/>
    <col min="10" max="10" width="21.28515625" style="4" hidden="1" customWidth="1"/>
    <col min="11" max="11" width="67.28515625" style="4" hidden="1" customWidth="1"/>
    <col min="12" max="12" width="14.28515625" style="4" customWidth="1"/>
    <col min="13" max="13" width="17.28515625" style="20" hidden="1" customWidth="1"/>
    <col min="14" max="14" width="23.7109375" style="20" hidden="1" customWidth="1"/>
    <col min="15" max="15" width="22.85546875" style="20" hidden="1" customWidth="1"/>
    <col min="16" max="16" width="22.85546875" style="20" customWidth="1"/>
    <col min="17" max="17" width="21.5703125" style="20" customWidth="1"/>
    <col min="18" max="18" width="21.5703125" style="20" hidden="1" customWidth="1"/>
    <col min="19" max="19" width="19.85546875" style="20" customWidth="1"/>
    <col min="20" max="20" width="38.28515625" style="20" hidden="1" customWidth="1"/>
    <col min="21" max="21" width="25.28515625" style="20" hidden="1" customWidth="1"/>
    <col min="22" max="22" width="26.140625" style="20" hidden="1" customWidth="1"/>
    <col min="23" max="23" width="20.28515625" style="20" hidden="1" customWidth="1"/>
    <col min="24" max="24" width="22.42578125" style="20" hidden="1" customWidth="1"/>
    <col min="25" max="25" width="22.5703125" style="20" hidden="1" customWidth="1"/>
    <col min="26" max="26" width="20" style="20" hidden="1" customWidth="1"/>
    <col min="27" max="27" width="13.42578125" style="20" hidden="1" customWidth="1"/>
    <col min="28" max="28" width="60.85546875" style="20" hidden="1" customWidth="1"/>
    <col min="29" max="29" width="12.7109375" style="4" bestFit="1" customWidth="1"/>
    <col min="30" max="16384" width="11.42578125" style="4"/>
  </cols>
  <sheetData>
    <row r="1" spans="1:31" ht="17.100000000000001" customHeight="1" thickBot="1" x14ac:dyDescent="0.25">
      <c r="A1" s="301" t="s">
        <v>141</v>
      </c>
      <c r="B1" s="301"/>
      <c r="C1" s="301"/>
      <c r="D1" s="301"/>
      <c r="E1" s="301"/>
      <c r="F1" s="301"/>
      <c r="G1" s="301"/>
      <c r="H1" s="301"/>
      <c r="I1" s="301"/>
      <c r="J1" s="301"/>
      <c r="K1" s="301"/>
      <c r="L1" s="301"/>
      <c r="M1" s="301"/>
      <c r="N1" s="301"/>
      <c r="O1" s="301"/>
      <c r="P1" s="301"/>
      <c r="Q1" s="301"/>
      <c r="R1" s="301"/>
      <c r="S1" s="301"/>
      <c r="T1" s="301"/>
      <c r="U1" s="301"/>
      <c r="V1" s="301"/>
      <c r="W1" s="301"/>
      <c r="X1" s="301"/>
      <c r="Y1" s="301"/>
      <c r="Z1" s="301"/>
      <c r="AA1" s="301"/>
      <c r="AB1" s="301"/>
    </row>
    <row r="2" spans="1:31" ht="17.100000000000001" customHeight="1" x14ac:dyDescent="0.2">
      <c r="A2" s="5"/>
      <c r="B2" s="6" t="s">
        <v>0</v>
      </c>
      <c r="C2" s="6"/>
      <c r="D2" s="6"/>
      <c r="E2" s="5"/>
      <c r="F2" s="5"/>
      <c r="G2" s="5"/>
      <c r="I2" s="14"/>
      <c r="J2" s="1"/>
      <c r="K2" s="305" t="s">
        <v>142</v>
      </c>
      <c r="L2" s="306"/>
      <c r="M2" s="307"/>
      <c r="R2" s="7"/>
      <c r="S2" s="7"/>
      <c r="T2" s="7"/>
      <c r="U2" s="7"/>
      <c r="V2" s="7"/>
      <c r="W2" s="7"/>
      <c r="X2" s="7"/>
      <c r="Y2" s="7"/>
      <c r="Z2" s="7"/>
      <c r="AA2" s="7"/>
      <c r="AB2" s="75"/>
    </row>
    <row r="3" spans="1:31" ht="17.100000000000001" customHeight="1" thickBot="1" x14ac:dyDescent="0.25">
      <c r="A3" s="5"/>
      <c r="B3" s="6" t="s">
        <v>1</v>
      </c>
      <c r="C3" s="6"/>
      <c r="D3" s="6"/>
      <c r="E3" s="5"/>
      <c r="F3" s="5"/>
      <c r="G3" s="5"/>
      <c r="I3" s="14"/>
      <c r="J3" s="1"/>
      <c r="K3" s="308"/>
      <c r="L3" s="309"/>
      <c r="M3" s="310"/>
      <c r="R3" s="7"/>
      <c r="S3" s="7"/>
      <c r="T3" s="7"/>
      <c r="U3" s="7"/>
      <c r="V3" s="7"/>
      <c r="W3" s="7"/>
      <c r="X3" s="7"/>
      <c r="Y3" s="7"/>
      <c r="Z3" s="7"/>
      <c r="AA3" s="7"/>
      <c r="AB3" s="75"/>
    </row>
    <row r="4" spans="1:31" ht="17.100000000000001" customHeight="1" x14ac:dyDescent="0.2">
      <c r="A4" s="5"/>
      <c r="B4" s="6" t="s">
        <v>2</v>
      </c>
      <c r="C4" s="6"/>
      <c r="D4" s="6"/>
      <c r="E4" s="5"/>
      <c r="F4" s="5"/>
      <c r="G4" s="5"/>
      <c r="I4" s="14"/>
      <c r="J4" s="1"/>
      <c r="K4" s="303" t="s">
        <v>3</v>
      </c>
      <c r="L4" s="297" t="s">
        <v>4</v>
      </c>
      <c r="M4" s="298"/>
      <c r="N4" s="7"/>
      <c r="R4" s="7"/>
      <c r="S4" s="7"/>
      <c r="T4" s="7"/>
      <c r="U4" s="7"/>
      <c r="V4" s="7"/>
      <c r="W4" s="7"/>
      <c r="X4" s="7"/>
      <c r="Y4" s="7"/>
      <c r="Z4" s="7"/>
      <c r="AA4" s="7"/>
      <c r="AB4" s="75"/>
    </row>
    <row r="5" spans="1:31" ht="17.100000000000001" customHeight="1" thickBot="1" x14ac:dyDescent="0.25">
      <c r="A5" s="7"/>
      <c r="B5" s="8"/>
      <c r="C5" s="2"/>
      <c r="D5" s="2"/>
      <c r="E5" s="7"/>
      <c r="F5" s="7"/>
      <c r="G5" s="1"/>
      <c r="I5" s="1"/>
      <c r="J5" s="1"/>
      <c r="K5" s="304"/>
      <c r="L5" s="299"/>
      <c r="M5" s="300"/>
      <c r="N5" s="7"/>
      <c r="R5" s="7"/>
      <c r="S5" s="7"/>
      <c r="T5" s="7"/>
      <c r="U5" s="7"/>
      <c r="V5" s="7"/>
      <c r="W5" s="7"/>
      <c r="X5" s="7"/>
      <c r="Y5" s="7"/>
      <c r="Z5" s="7"/>
      <c r="AA5" s="7"/>
      <c r="AB5" s="75"/>
    </row>
    <row r="6" spans="1:31" ht="17.100000000000001" customHeight="1" x14ac:dyDescent="0.2">
      <c r="A6" s="302" t="s">
        <v>5</v>
      </c>
      <c r="B6" s="302"/>
      <c r="C6" s="302"/>
      <c r="D6" s="302"/>
      <c r="E6" s="302"/>
      <c r="F6" s="302"/>
      <c r="G6" s="302"/>
      <c r="H6" s="302"/>
      <c r="I6" s="302"/>
      <c r="J6" s="302"/>
      <c r="K6" s="302"/>
      <c r="L6" s="302"/>
      <c r="M6" s="302"/>
      <c r="N6" s="302"/>
      <c r="O6" s="302"/>
      <c r="P6" s="302"/>
      <c r="Q6" s="302"/>
      <c r="R6" s="302"/>
      <c r="S6" s="302"/>
      <c r="T6" s="302"/>
      <c r="U6" s="302"/>
      <c r="V6" s="302"/>
      <c r="W6" s="302"/>
      <c r="X6" s="302"/>
      <c r="Y6" s="302"/>
      <c r="Z6" s="302"/>
      <c r="AA6" s="302"/>
      <c r="AB6" s="302"/>
    </row>
    <row r="7" spans="1:31" s="1" customFormat="1" ht="17.100000000000001" customHeight="1" thickBot="1" x14ac:dyDescent="0.2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row>
    <row r="8" spans="1:31" ht="15.75" customHeight="1" thickBot="1" x14ac:dyDescent="0.25">
      <c r="A8" s="311" t="s">
        <v>6</v>
      </c>
      <c r="B8" s="312"/>
      <c r="C8" s="312"/>
      <c r="D8" s="312"/>
      <c r="E8" s="312"/>
      <c r="F8" s="312"/>
      <c r="G8" s="312"/>
      <c r="H8" s="312"/>
      <c r="I8" s="313"/>
      <c r="J8" s="314" t="s">
        <v>7</v>
      </c>
      <c r="K8" s="315"/>
      <c r="L8" s="315"/>
      <c r="M8" s="315"/>
      <c r="N8" s="315"/>
      <c r="O8" s="315"/>
      <c r="P8" s="315"/>
      <c r="Q8" s="315"/>
      <c r="R8" s="315"/>
      <c r="S8" s="316" t="s">
        <v>8</v>
      </c>
      <c r="T8" s="317"/>
      <c r="U8" s="317"/>
      <c r="V8" s="318"/>
      <c r="W8" s="319" t="s">
        <v>9</v>
      </c>
      <c r="X8" s="320"/>
      <c r="Y8" s="320"/>
      <c r="Z8" s="320"/>
      <c r="AA8" s="320"/>
      <c r="AB8" s="321"/>
    </row>
    <row r="9" spans="1:31" ht="42.75" customHeight="1" x14ac:dyDescent="0.2">
      <c r="A9" s="100" t="s">
        <v>10</v>
      </c>
      <c r="B9" s="100" t="s">
        <v>11</v>
      </c>
      <c r="C9" s="100" t="s">
        <v>12</v>
      </c>
      <c r="D9" s="100" t="s">
        <v>145</v>
      </c>
      <c r="E9" s="100" t="s">
        <v>13</v>
      </c>
      <c r="F9" s="100" t="s">
        <v>14</v>
      </c>
      <c r="G9" s="100" t="s">
        <v>15</v>
      </c>
      <c r="H9" s="100" t="s">
        <v>16</v>
      </c>
      <c r="I9" s="100" t="s">
        <v>17</v>
      </c>
      <c r="J9" s="105" t="s">
        <v>18</v>
      </c>
      <c r="K9" s="101" t="s">
        <v>19</v>
      </c>
      <c r="L9" s="101" t="s">
        <v>20</v>
      </c>
      <c r="M9" s="102" t="s">
        <v>21</v>
      </c>
      <c r="N9" s="101" t="s">
        <v>22</v>
      </c>
      <c r="O9" s="102" t="s">
        <v>23</v>
      </c>
      <c r="P9" s="101" t="s">
        <v>24</v>
      </c>
      <c r="Q9" s="102" t="s">
        <v>25</v>
      </c>
      <c r="R9" s="102" t="s">
        <v>26</v>
      </c>
      <c r="S9" s="103" t="s">
        <v>27</v>
      </c>
      <c r="T9" s="104" t="s">
        <v>28</v>
      </c>
      <c r="U9" s="103" t="s">
        <v>29</v>
      </c>
      <c r="V9" s="104" t="s">
        <v>30</v>
      </c>
      <c r="W9" s="101" t="s">
        <v>31</v>
      </c>
      <c r="X9" s="101" t="s">
        <v>32</v>
      </c>
      <c r="Y9" s="101" t="s">
        <v>33</v>
      </c>
      <c r="Z9" s="101" t="s">
        <v>34</v>
      </c>
      <c r="AA9" s="101" t="s">
        <v>35</v>
      </c>
      <c r="AB9" s="101" t="s">
        <v>36</v>
      </c>
      <c r="AC9" s="103" t="s">
        <v>27</v>
      </c>
      <c r="AD9" s="4">
        <v>25</v>
      </c>
      <c r="AE9" s="4">
        <v>1</v>
      </c>
    </row>
    <row r="10" spans="1:31" s="33" customFormat="1" ht="123.75" hidden="1" x14ac:dyDescent="0.25">
      <c r="A10" s="171" t="s">
        <v>84</v>
      </c>
      <c r="B10" s="73" t="str">
        <f>VLOOKUP(A10,'Listas deplegables'!$A$2:$B$19,2,0)</f>
        <v xml:space="preserve"> DE</v>
      </c>
      <c r="C10" s="74" t="s">
        <v>151</v>
      </c>
      <c r="D10" s="74" t="s">
        <v>3</v>
      </c>
      <c r="E10" s="172">
        <v>45762</v>
      </c>
      <c r="F10" s="172">
        <v>45807</v>
      </c>
      <c r="G10" s="172">
        <v>45783</v>
      </c>
      <c r="H10" s="28" t="s">
        <v>39</v>
      </c>
      <c r="I10" s="15" t="s">
        <v>40</v>
      </c>
      <c r="J10" s="28" t="s">
        <v>3</v>
      </c>
      <c r="K10" s="173" t="s">
        <v>158</v>
      </c>
      <c r="L10" s="28" t="s">
        <v>41</v>
      </c>
      <c r="M10" s="78" t="s">
        <v>3</v>
      </c>
      <c r="N10" s="78" t="s">
        <v>3</v>
      </c>
      <c r="O10" s="78" t="s">
        <v>3</v>
      </c>
      <c r="P10" s="15" t="s">
        <v>42</v>
      </c>
      <c r="Q10" s="15" t="s">
        <v>40</v>
      </c>
      <c r="R10" s="78" t="s">
        <v>3</v>
      </c>
      <c r="S10" s="78" t="s">
        <v>3</v>
      </c>
      <c r="T10" s="74" t="s">
        <v>166</v>
      </c>
      <c r="U10" s="78" t="s">
        <v>3</v>
      </c>
      <c r="V10" s="78" t="s">
        <v>3</v>
      </c>
      <c r="W10" s="78" t="s">
        <v>38</v>
      </c>
      <c r="X10" s="78" t="s">
        <v>43</v>
      </c>
      <c r="Y10" s="78" t="s">
        <v>43</v>
      </c>
      <c r="Z10" s="78" t="s">
        <v>43</v>
      </c>
      <c r="AA10" s="78" t="s">
        <v>3</v>
      </c>
      <c r="AB10" s="116" t="s">
        <v>174</v>
      </c>
      <c r="AC10" s="33" t="b">
        <f>I10=Q10</f>
        <v>1</v>
      </c>
    </row>
    <row r="11" spans="1:31" s="33" customFormat="1" ht="103.5" hidden="1" customHeight="1" thickBot="1" x14ac:dyDescent="0.3">
      <c r="A11" s="57" t="s">
        <v>84</v>
      </c>
      <c r="B11" s="25" t="str">
        <f>VLOOKUP(A11,'Listas deplegables'!$A$2:$B$19,2,0)</f>
        <v xml:space="preserve"> DE</v>
      </c>
      <c r="C11" s="26" t="s">
        <v>152</v>
      </c>
      <c r="D11" s="26" t="s">
        <v>3</v>
      </c>
      <c r="E11" s="106">
        <v>45762</v>
      </c>
      <c r="F11" s="106" t="s">
        <v>156</v>
      </c>
      <c r="G11" s="106">
        <v>45782</v>
      </c>
      <c r="H11" s="27" t="s">
        <v>39</v>
      </c>
      <c r="I11" s="11" t="s">
        <v>50</v>
      </c>
      <c r="J11" s="27" t="s">
        <v>3</v>
      </c>
      <c r="K11" s="165" t="s">
        <v>159</v>
      </c>
      <c r="L11" s="27" t="s">
        <v>41</v>
      </c>
      <c r="M11" s="76" t="s">
        <v>3</v>
      </c>
      <c r="N11" s="76" t="s">
        <v>3</v>
      </c>
      <c r="O11" s="76" t="s">
        <v>3</v>
      </c>
      <c r="P11" s="11" t="s">
        <v>42</v>
      </c>
      <c r="Q11" s="11" t="s">
        <v>50</v>
      </c>
      <c r="R11" s="76" t="s">
        <v>3</v>
      </c>
      <c r="S11" s="76" t="s">
        <v>3</v>
      </c>
      <c r="T11" s="26" t="s">
        <v>167</v>
      </c>
      <c r="U11" s="76" t="s">
        <v>3</v>
      </c>
      <c r="V11" s="76" t="s">
        <v>3</v>
      </c>
      <c r="W11" s="76" t="s">
        <v>38</v>
      </c>
      <c r="X11" s="76" t="s">
        <v>43</v>
      </c>
      <c r="Y11" s="76" t="s">
        <v>43</v>
      </c>
      <c r="Z11" s="76" t="s">
        <v>43</v>
      </c>
      <c r="AA11" s="76" t="s">
        <v>3</v>
      </c>
      <c r="AB11" s="293" t="s">
        <v>175</v>
      </c>
      <c r="AC11" s="33" t="b">
        <f>I11=Q11</f>
        <v>1</v>
      </c>
    </row>
    <row r="12" spans="1:31" s="33" customFormat="1" ht="103.5" hidden="1" customHeight="1" thickBot="1" x14ac:dyDescent="0.3">
      <c r="A12" s="60" t="s">
        <v>84</v>
      </c>
      <c r="B12" s="42" t="str">
        <f>VLOOKUP(A12,'Listas deplegables'!$A$2:$B$19,2,0)</f>
        <v xml:space="preserve"> DE</v>
      </c>
      <c r="C12" s="43"/>
      <c r="D12" s="43"/>
      <c r="E12" s="108"/>
      <c r="F12" s="108"/>
      <c r="G12" s="108"/>
      <c r="H12" s="44"/>
      <c r="I12" s="13"/>
      <c r="J12" s="44"/>
      <c r="K12" s="168"/>
      <c r="L12" s="44"/>
      <c r="M12" s="83"/>
      <c r="N12" s="83"/>
      <c r="O12" s="83"/>
      <c r="P12" s="13"/>
      <c r="Q12" s="13"/>
      <c r="R12" s="83"/>
      <c r="S12" s="83" t="s">
        <v>3</v>
      </c>
      <c r="T12" s="43" t="s">
        <v>168</v>
      </c>
      <c r="U12" s="83" t="s">
        <v>43</v>
      </c>
      <c r="V12" s="83" t="s">
        <v>43</v>
      </c>
      <c r="W12" s="83" t="s">
        <v>38</v>
      </c>
      <c r="X12" s="83" t="s">
        <v>43</v>
      </c>
      <c r="Y12" s="83" t="s">
        <v>43</v>
      </c>
      <c r="Z12" s="83" t="s">
        <v>43</v>
      </c>
      <c r="AA12" s="83" t="s">
        <v>3</v>
      </c>
      <c r="AB12" s="294"/>
    </row>
    <row r="13" spans="1:31" s="33" customFormat="1" ht="103.5" hidden="1" customHeight="1" thickBot="1" x14ac:dyDescent="0.3">
      <c r="A13" s="99" t="s">
        <v>84</v>
      </c>
      <c r="B13" s="49" t="str">
        <f>VLOOKUP(A13,'Listas deplegables'!$A$2:$B$19,2,0)</f>
        <v xml:space="preserve"> DE</v>
      </c>
      <c r="C13" s="50" t="s">
        <v>153</v>
      </c>
      <c r="D13" s="50" t="s">
        <v>3</v>
      </c>
      <c r="E13" s="164">
        <v>45762</v>
      </c>
      <c r="F13" s="164" t="s">
        <v>156</v>
      </c>
      <c r="G13" s="164">
        <v>45782</v>
      </c>
      <c r="H13" s="31" t="s">
        <v>39</v>
      </c>
      <c r="I13" s="53" t="s">
        <v>50</v>
      </c>
      <c r="J13" s="31" t="s">
        <v>3</v>
      </c>
      <c r="K13" s="174" t="s">
        <v>160</v>
      </c>
      <c r="L13" s="31" t="s">
        <v>41</v>
      </c>
      <c r="M13" s="92" t="s">
        <v>3</v>
      </c>
      <c r="N13" s="92" t="s">
        <v>3</v>
      </c>
      <c r="O13" s="92" t="s">
        <v>3</v>
      </c>
      <c r="P13" s="53" t="s">
        <v>42</v>
      </c>
      <c r="Q13" s="53" t="s">
        <v>50</v>
      </c>
      <c r="R13" s="92" t="s">
        <v>3</v>
      </c>
      <c r="S13" s="92" t="s">
        <v>3</v>
      </c>
      <c r="T13" s="50" t="s">
        <v>169</v>
      </c>
      <c r="U13" s="92" t="s">
        <v>43</v>
      </c>
      <c r="V13" s="92" t="s">
        <v>43</v>
      </c>
      <c r="W13" s="92" t="s">
        <v>38</v>
      </c>
      <c r="X13" s="92" t="s">
        <v>43</v>
      </c>
      <c r="Y13" s="92" t="s">
        <v>43</v>
      </c>
      <c r="Z13" s="92" t="s">
        <v>43</v>
      </c>
      <c r="AA13" s="93" t="s">
        <v>3</v>
      </c>
      <c r="AB13" s="293" t="s">
        <v>176</v>
      </c>
      <c r="AC13" s="33" t="b">
        <f>I13=Q13</f>
        <v>1</v>
      </c>
    </row>
    <row r="14" spans="1:31" s="33" customFormat="1" ht="103.5" hidden="1" customHeight="1" x14ac:dyDescent="0.25">
      <c r="A14" s="48" t="s">
        <v>84</v>
      </c>
      <c r="B14" s="35" t="str">
        <f>VLOOKUP(A14,'Listas deplegables'!$A$2:$B$19,2,0)</f>
        <v xml:space="preserve"> DE</v>
      </c>
      <c r="C14" s="36"/>
      <c r="D14" s="36"/>
      <c r="E14" s="112"/>
      <c r="F14" s="112"/>
      <c r="G14" s="112"/>
      <c r="H14" s="37"/>
      <c r="I14" s="12"/>
      <c r="J14" s="37" t="s">
        <v>3</v>
      </c>
      <c r="K14" s="155" t="s">
        <v>161</v>
      </c>
      <c r="L14" s="37" t="s">
        <v>41</v>
      </c>
      <c r="M14" s="81" t="s">
        <v>3</v>
      </c>
      <c r="N14" s="81" t="s">
        <v>3</v>
      </c>
      <c r="O14" s="81" t="s">
        <v>3</v>
      </c>
      <c r="P14" s="12" t="s">
        <v>42</v>
      </c>
      <c r="Q14" s="12" t="s">
        <v>50</v>
      </c>
      <c r="R14" s="81" t="s">
        <v>3</v>
      </c>
      <c r="S14" s="81" t="s">
        <v>3</v>
      </c>
      <c r="T14" s="36" t="s">
        <v>170</v>
      </c>
      <c r="U14" s="81" t="s">
        <v>43</v>
      </c>
      <c r="V14" s="81" t="s">
        <v>43</v>
      </c>
      <c r="W14" s="81" t="s">
        <v>38</v>
      </c>
      <c r="X14" s="81" t="s">
        <v>43</v>
      </c>
      <c r="Y14" s="81" t="s">
        <v>43</v>
      </c>
      <c r="Z14" s="81" t="s">
        <v>43</v>
      </c>
      <c r="AA14" s="88" t="s">
        <v>3</v>
      </c>
      <c r="AB14" s="295"/>
    </row>
    <row r="15" spans="1:31" s="33" customFormat="1" ht="103.5" hidden="1" customHeight="1" thickBot="1" x14ac:dyDescent="0.3">
      <c r="A15" s="60" t="s">
        <v>84</v>
      </c>
      <c r="B15" s="42" t="str">
        <f>VLOOKUP(A15,'Listas deplegables'!$A$2:$B$19,2,0)</f>
        <v xml:space="preserve"> DE</v>
      </c>
      <c r="C15" s="43"/>
      <c r="D15" s="43"/>
      <c r="E15" s="108"/>
      <c r="F15" s="108"/>
      <c r="G15" s="108"/>
      <c r="H15" s="44"/>
      <c r="I15" s="13"/>
      <c r="J15" s="44" t="s">
        <v>3</v>
      </c>
      <c r="K15" s="168" t="s">
        <v>162</v>
      </c>
      <c r="L15" s="44" t="s">
        <v>41</v>
      </c>
      <c r="M15" s="83" t="s">
        <v>3</v>
      </c>
      <c r="N15" s="83" t="s">
        <v>3</v>
      </c>
      <c r="O15" s="83" t="s">
        <v>3</v>
      </c>
      <c r="P15" s="13" t="s">
        <v>42</v>
      </c>
      <c r="Q15" s="13" t="s">
        <v>50</v>
      </c>
      <c r="R15" s="83" t="s">
        <v>3</v>
      </c>
      <c r="S15" s="83"/>
      <c r="T15" s="43"/>
      <c r="U15" s="83"/>
      <c r="V15" s="83"/>
      <c r="W15" s="83" t="s">
        <v>38</v>
      </c>
      <c r="X15" s="83" t="s">
        <v>43</v>
      </c>
      <c r="Y15" s="83" t="s">
        <v>43</v>
      </c>
      <c r="Z15" s="83" t="s">
        <v>43</v>
      </c>
      <c r="AA15" s="84" t="s">
        <v>3</v>
      </c>
      <c r="AB15" s="294"/>
    </row>
    <row r="16" spans="1:31" s="33" customFormat="1" ht="141" hidden="1" thickBot="1" x14ac:dyDescent="0.3">
      <c r="A16" s="144" t="s">
        <v>84</v>
      </c>
      <c r="B16" s="71" t="str">
        <f>VLOOKUP(A16,'Listas deplegables'!$A$2:$B$19,2,0)</f>
        <v xml:space="preserve"> DE</v>
      </c>
      <c r="C16" s="72" t="s">
        <v>154</v>
      </c>
      <c r="D16" s="72" t="s">
        <v>3</v>
      </c>
      <c r="E16" s="110">
        <v>45762</v>
      </c>
      <c r="F16" s="110" t="s">
        <v>156</v>
      </c>
      <c r="G16" s="110">
        <v>45772</v>
      </c>
      <c r="H16" s="65" t="s">
        <v>39</v>
      </c>
      <c r="I16" s="68" t="s">
        <v>50</v>
      </c>
      <c r="J16" s="65" t="s">
        <v>3</v>
      </c>
      <c r="K16" s="170" t="s">
        <v>164</v>
      </c>
      <c r="L16" s="65" t="s">
        <v>41</v>
      </c>
      <c r="M16" s="89" t="s">
        <v>38</v>
      </c>
      <c r="N16" s="89" t="s">
        <v>3</v>
      </c>
      <c r="O16" s="89" t="s">
        <v>3</v>
      </c>
      <c r="P16" s="68" t="s">
        <v>42</v>
      </c>
      <c r="Q16" s="68" t="s">
        <v>50</v>
      </c>
      <c r="R16" s="89" t="s">
        <v>3</v>
      </c>
      <c r="S16" s="89" t="s">
        <v>3</v>
      </c>
      <c r="T16" s="72" t="s">
        <v>172</v>
      </c>
      <c r="U16" s="89" t="s">
        <v>38</v>
      </c>
      <c r="V16" s="89" t="s">
        <v>38</v>
      </c>
      <c r="W16" s="89" t="s">
        <v>38</v>
      </c>
      <c r="X16" s="89" t="s">
        <v>43</v>
      </c>
      <c r="Y16" s="89" t="s">
        <v>43</v>
      </c>
      <c r="Z16" s="89" t="s">
        <v>43</v>
      </c>
      <c r="AA16" s="89" t="s">
        <v>38</v>
      </c>
      <c r="AB16" s="115" t="s">
        <v>173</v>
      </c>
      <c r="AC16" s="33" t="b">
        <f t="shared" ref="AC16:AC18" si="0">I16=Q16</f>
        <v>1</v>
      </c>
    </row>
    <row r="17" spans="1:29" s="33" customFormat="1" ht="166.5" hidden="1" thickBot="1" x14ac:dyDescent="0.3">
      <c r="A17" s="144" t="s">
        <v>37</v>
      </c>
      <c r="B17" s="71" t="str">
        <f>VLOOKUP(A17,'Listas deplegables'!$A$2:$B$19,2,0)</f>
        <v xml:space="preserve"> GC</v>
      </c>
      <c r="C17" s="72" t="s">
        <v>177</v>
      </c>
      <c r="D17" s="72" t="s">
        <v>3</v>
      </c>
      <c r="E17" s="110">
        <v>45649</v>
      </c>
      <c r="F17" s="110">
        <v>45777</v>
      </c>
      <c r="G17" s="110">
        <v>45782</v>
      </c>
      <c r="H17" s="65" t="s">
        <v>39</v>
      </c>
      <c r="I17" s="68" t="s">
        <v>50</v>
      </c>
      <c r="J17" s="65" t="s">
        <v>3</v>
      </c>
      <c r="K17" s="175" t="s">
        <v>180</v>
      </c>
      <c r="L17" s="65" t="s">
        <v>41</v>
      </c>
      <c r="M17" s="89" t="s">
        <v>3</v>
      </c>
      <c r="N17" s="89" t="s">
        <v>3</v>
      </c>
      <c r="O17" s="89" t="s">
        <v>38</v>
      </c>
      <c r="P17" s="68" t="s">
        <v>42</v>
      </c>
      <c r="Q17" s="68" t="s">
        <v>50</v>
      </c>
      <c r="R17" s="89" t="s">
        <v>3</v>
      </c>
      <c r="S17" s="89" t="s">
        <v>3</v>
      </c>
      <c r="T17" s="72" t="s">
        <v>182</v>
      </c>
      <c r="U17" s="89" t="s">
        <v>43</v>
      </c>
      <c r="V17" s="89" t="s">
        <v>43</v>
      </c>
      <c r="W17" s="65" t="s">
        <v>38</v>
      </c>
      <c r="X17" s="65" t="s">
        <v>43</v>
      </c>
      <c r="Y17" s="65" t="s">
        <v>43</v>
      </c>
      <c r="Z17" s="65" t="s">
        <v>43</v>
      </c>
      <c r="AA17" s="65" t="s">
        <v>3</v>
      </c>
      <c r="AB17" s="115" t="s">
        <v>183</v>
      </c>
      <c r="AC17" s="33" t="b">
        <f t="shared" si="0"/>
        <v>1</v>
      </c>
    </row>
    <row r="18" spans="1:29" s="33" customFormat="1" ht="127.5" hidden="1" x14ac:dyDescent="0.25">
      <c r="A18" s="57" t="s">
        <v>46</v>
      </c>
      <c r="B18" s="25" t="str">
        <f>VLOOKUP(A18,'Listas deplegables'!$A$2:$B$19,2,0)</f>
        <v xml:space="preserve"> FP</v>
      </c>
      <c r="C18" s="26" t="s">
        <v>185</v>
      </c>
      <c r="D18" s="26" t="s">
        <v>38</v>
      </c>
      <c r="E18" s="106">
        <v>45051</v>
      </c>
      <c r="F18" s="106">
        <v>45287</v>
      </c>
      <c r="G18" s="106">
        <v>45786</v>
      </c>
      <c r="H18" s="27" t="s">
        <v>47</v>
      </c>
      <c r="I18" s="11" t="s">
        <v>40</v>
      </c>
      <c r="J18" s="27" t="s">
        <v>3</v>
      </c>
      <c r="K18" s="177" t="s">
        <v>188</v>
      </c>
      <c r="L18" s="27" t="s">
        <v>41</v>
      </c>
      <c r="M18" s="76" t="s">
        <v>3</v>
      </c>
      <c r="N18" s="76" t="s">
        <v>3</v>
      </c>
      <c r="O18" s="76" t="s">
        <v>3</v>
      </c>
      <c r="P18" s="11" t="s">
        <v>42</v>
      </c>
      <c r="Q18" s="11" t="s">
        <v>40</v>
      </c>
      <c r="R18" s="76" t="s">
        <v>3</v>
      </c>
      <c r="S18" s="76" t="s">
        <v>3</v>
      </c>
      <c r="T18" s="26" t="s">
        <v>196</v>
      </c>
      <c r="U18" s="76" t="s">
        <v>38</v>
      </c>
      <c r="V18" s="76" t="s">
        <v>38</v>
      </c>
      <c r="W18" s="76" t="s">
        <v>38</v>
      </c>
      <c r="X18" s="76" t="s">
        <v>43</v>
      </c>
      <c r="Y18" s="76" t="s">
        <v>43</v>
      </c>
      <c r="Z18" s="76" t="s">
        <v>43</v>
      </c>
      <c r="AA18" s="76" t="s">
        <v>38</v>
      </c>
      <c r="AB18" s="293" t="s">
        <v>203</v>
      </c>
      <c r="AC18" s="33" t="b">
        <f t="shared" si="0"/>
        <v>1</v>
      </c>
    </row>
    <row r="19" spans="1:29" s="33" customFormat="1" ht="153" hidden="1" x14ac:dyDescent="0.25">
      <c r="A19" s="48" t="s">
        <v>46</v>
      </c>
      <c r="B19" s="35" t="str">
        <f>VLOOKUP(A19,'Listas deplegables'!$A$2:$B$19,2,0)</f>
        <v xml:space="preserve"> FP</v>
      </c>
      <c r="C19" s="50"/>
      <c r="D19" s="50"/>
      <c r="E19" s="164"/>
      <c r="F19" s="164"/>
      <c r="G19" s="164"/>
      <c r="H19" s="31"/>
      <c r="I19" s="53"/>
      <c r="J19" s="31" t="s">
        <v>3</v>
      </c>
      <c r="K19" s="158" t="s">
        <v>189</v>
      </c>
      <c r="L19" s="31" t="s">
        <v>41</v>
      </c>
      <c r="M19" s="92" t="s">
        <v>3</v>
      </c>
      <c r="N19" s="92" t="s">
        <v>3</v>
      </c>
      <c r="O19" s="92" t="s">
        <v>3</v>
      </c>
      <c r="P19" s="53" t="s">
        <v>42</v>
      </c>
      <c r="Q19" s="53" t="s">
        <v>40</v>
      </c>
      <c r="R19" s="81" t="s">
        <v>38</v>
      </c>
      <c r="S19" s="92" t="s">
        <v>3</v>
      </c>
      <c r="T19" s="50" t="s">
        <v>197</v>
      </c>
      <c r="U19" s="92" t="s">
        <v>38</v>
      </c>
      <c r="V19" s="92" t="s">
        <v>38</v>
      </c>
      <c r="W19" s="92" t="s">
        <v>38</v>
      </c>
      <c r="X19" s="92" t="s">
        <v>43</v>
      </c>
      <c r="Y19" s="92" t="s">
        <v>43</v>
      </c>
      <c r="Z19" s="92" t="s">
        <v>43</v>
      </c>
      <c r="AA19" s="92" t="s">
        <v>38</v>
      </c>
      <c r="AB19" s="295"/>
    </row>
    <row r="20" spans="1:29" s="33" customFormat="1" ht="127.5" hidden="1" x14ac:dyDescent="0.25">
      <c r="A20" s="48" t="s">
        <v>46</v>
      </c>
      <c r="B20" s="35" t="str">
        <f>VLOOKUP(A20,'Listas deplegables'!$A$2:$B$19,2,0)</f>
        <v xml:space="preserve"> FP</v>
      </c>
      <c r="C20" s="50"/>
      <c r="D20" s="50"/>
      <c r="E20" s="164"/>
      <c r="F20" s="164"/>
      <c r="G20" s="164"/>
      <c r="H20" s="31"/>
      <c r="I20" s="53"/>
      <c r="J20" s="31" t="s">
        <v>3</v>
      </c>
      <c r="K20" s="158" t="s">
        <v>190</v>
      </c>
      <c r="L20" s="31" t="s">
        <v>41</v>
      </c>
      <c r="M20" s="92" t="s">
        <v>3</v>
      </c>
      <c r="N20" s="92" t="s">
        <v>3</v>
      </c>
      <c r="O20" s="92" t="s">
        <v>3</v>
      </c>
      <c r="P20" s="53" t="s">
        <v>42</v>
      </c>
      <c r="Q20" s="53" t="s">
        <v>40</v>
      </c>
      <c r="R20" s="81" t="s">
        <v>38</v>
      </c>
      <c r="S20" s="92" t="s">
        <v>3</v>
      </c>
      <c r="T20" s="50" t="s">
        <v>196</v>
      </c>
      <c r="U20" s="92" t="s">
        <v>38</v>
      </c>
      <c r="V20" s="92" t="s">
        <v>38</v>
      </c>
      <c r="W20" s="92" t="s">
        <v>38</v>
      </c>
      <c r="X20" s="92" t="s">
        <v>43</v>
      </c>
      <c r="Y20" s="92" t="s">
        <v>43</v>
      </c>
      <c r="Z20" s="92" t="s">
        <v>43</v>
      </c>
      <c r="AA20" s="92" t="s">
        <v>38</v>
      </c>
      <c r="AB20" s="295"/>
    </row>
    <row r="21" spans="1:29" s="33" customFormat="1" ht="90" hidden="1" x14ac:dyDescent="0.25">
      <c r="A21" s="48" t="s">
        <v>46</v>
      </c>
      <c r="B21" s="35" t="str">
        <f>VLOOKUP(A21,'Listas deplegables'!$A$2:$B$19,2,0)</f>
        <v xml:space="preserve"> FP</v>
      </c>
      <c r="C21" s="50"/>
      <c r="D21" s="50"/>
      <c r="E21" s="164"/>
      <c r="F21" s="164"/>
      <c r="G21" s="164"/>
      <c r="H21" s="31"/>
      <c r="I21" s="53"/>
      <c r="J21" s="31" t="s">
        <v>3</v>
      </c>
      <c r="K21" s="158" t="s">
        <v>191</v>
      </c>
      <c r="L21" s="31" t="s">
        <v>41</v>
      </c>
      <c r="M21" s="92" t="s">
        <v>3</v>
      </c>
      <c r="N21" s="92" t="s">
        <v>3</v>
      </c>
      <c r="O21" s="92" t="s">
        <v>3</v>
      </c>
      <c r="P21" s="53" t="s">
        <v>42</v>
      </c>
      <c r="Q21" s="53" t="s">
        <v>40</v>
      </c>
      <c r="R21" s="81" t="s">
        <v>38</v>
      </c>
      <c r="S21" s="92" t="s">
        <v>3</v>
      </c>
      <c r="T21" s="50" t="s">
        <v>198</v>
      </c>
      <c r="U21" s="92" t="s">
        <v>38</v>
      </c>
      <c r="V21" s="92" t="s">
        <v>38</v>
      </c>
      <c r="W21" s="92" t="s">
        <v>38</v>
      </c>
      <c r="X21" s="92" t="s">
        <v>43</v>
      </c>
      <c r="Y21" s="92" t="s">
        <v>43</v>
      </c>
      <c r="Z21" s="92" t="s">
        <v>43</v>
      </c>
      <c r="AA21" s="92" t="s">
        <v>38</v>
      </c>
      <c r="AB21" s="295"/>
    </row>
    <row r="22" spans="1:29" s="33" customFormat="1" ht="90.75" hidden="1" thickBot="1" x14ac:dyDescent="0.3">
      <c r="A22" s="60" t="s">
        <v>46</v>
      </c>
      <c r="B22" s="42" t="str">
        <f>VLOOKUP(A22,'Listas deplegables'!$A$2:$B$19,2,0)</f>
        <v xml:space="preserve"> FP</v>
      </c>
      <c r="C22" s="145"/>
      <c r="D22" s="145"/>
      <c r="E22" s="179"/>
      <c r="F22" s="179"/>
      <c r="G22" s="179"/>
      <c r="H22" s="61"/>
      <c r="I22" s="147"/>
      <c r="J22" s="61" t="s">
        <v>3</v>
      </c>
      <c r="K22" s="180" t="s">
        <v>192</v>
      </c>
      <c r="L22" s="61" t="s">
        <v>41</v>
      </c>
      <c r="M22" s="107" t="s">
        <v>3</v>
      </c>
      <c r="N22" s="107" t="s">
        <v>3</v>
      </c>
      <c r="O22" s="107" t="s">
        <v>3</v>
      </c>
      <c r="P22" s="147" t="s">
        <v>42</v>
      </c>
      <c r="Q22" s="147" t="s">
        <v>40</v>
      </c>
      <c r="R22" s="83" t="s">
        <v>38</v>
      </c>
      <c r="S22" s="107" t="s">
        <v>3</v>
      </c>
      <c r="T22" s="145" t="s">
        <v>199</v>
      </c>
      <c r="U22" s="107" t="s">
        <v>38</v>
      </c>
      <c r="V22" s="107" t="s">
        <v>38</v>
      </c>
      <c r="W22" s="107" t="s">
        <v>38</v>
      </c>
      <c r="X22" s="107" t="s">
        <v>43</v>
      </c>
      <c r="Y22" s="107" t="s">
        <v>43</v>
      </c>
      <c r="Z22" s="107" t="s">
        <v>43</v>
      </c>
      <c r="AA22" s="107" t="s">
        <v>38</v>
      </c>
      <c r="AB22" s="294"/>
    </row>
    <row r="23" spans="1:29" s="33" customFormat="1" ht="128.25" thickBot="1" x14ac:dyDescent="0.3">
      <c r="A23" s="99" t="s">
        <v>46</v>
      </c>
      <c r="B23" s="49" t="str">
        <f>VLOOKUP(A23,'Listas deplegables'!$A$2:$B$19,2,0)</f>
        <v xml:space="preserve"> FP</v>
      </c>
      <c r="C23" s="50" t="s">
        <v>186</v>
      </c>
      <c r="D23" s="50" t="s">
        <v>38</v>
      </c>
      <c r="E23" s="164">
        <v>45051</v>
      </c>
      <c r="F23" s="164">
        <v>45287</v>
      </c>
      <c r="G23" s="164">
        <v>45786</v>
      </c>
      <c r="H23" s="31" t="s">
        <v>47</v>
      </c>
      <c r="I23" s="178" t="s">
        <v>187</v>
      </c>
      <c r="J23" s="31" t="s">
        <v>3</v>
      </c>
      <c r="K23" s="158" t="s">
        <v>193</v>
      </c>
      <c r="L23" s="31" t="s">
        <v>41</v>
      </c>
      <c r="M23" s="92" t="s">
        <v>3</v>
      </c>
      <c r="N23" s="92" t="s">
        <v>3</v>
      </c>
      <c r="O23" s="92" t="s">
        <v>3</v>
      </c>
      <c r="P23" s="53" t="s">
        <v>42</v>
      </c>
      <c r="Q23" s="53" t="s">
        <v>75</v>
      </c>
      <c r="R23" s="92" t="s">
        <v>38</v>
      </c>
      <c r="S23" s="92" t="s">
        <v>3</v>
      </c>
      <c r="T23" s="50" t="s">
        <v>196</v>
      </c>
      <c r="U23" s="92" t="s">
        <v>38</v>
      </c>
      <c r="V23" s="92" t="s">
        <v>38</v>
      </c>
      <c r="W23" s="92" t="s">
        <v>38</v>
      </c>
      <c r="X23" s="92" t="s">
        <v>43</v>
      </c>
      <c r="Y23" s="92" t="s">
        <v>43</v>
      </c>
      <c r="Z23" s="92" t="s">
        <v>43</v>
      </c>
      <c r="AA23" s="92" t="s">
        <v>38</v>
      </c>
      <c r="AB23" s="295" t="s">
        <v>202</v>
      </c>
      <c r="AC23" s="33" t="b">
        <f>I23=Q23</f>
        <v>0</v>
      </c>
    </row>
    <row r="24" spans="1:29" s="33" customFormat="1" ht="115.5" hidden="1" thickBot="1" x14ac:dyDescent="0.3">
      <c r="A24" s="48" t="s">
        <v>46</v>
      </c>
      <c r="B24" s="35" t="str">
        <f>VLOOKUP(A24,'Listas deplegables'!$A$2:$B$19,2,0)</f>
        <v xml:space="preserve"> FP</v>
      </c>
      <c r="C24" s="36"/>
      <c r="D24" s="36"/>
      <c r="E24" s="112"/>
      <c r="F24" s="112"/>
      <c r="G24" s="112"/>
      <c r="H24" s="37"/>
      <c r="I24" s="176"/>
      <c r="J24" s="31" t="s">
        <v>3</v>
      </c>
      <c r="K24" s="156" t="s">
        <v>194</v>
      </c>
      <c r="L24" s="31" t="s">
        <v>41</v>
      </c>
      <c r="M24" s="81" t="s">
        <v>3</v>
      </c>
      <c r="N24" s="92" t="s">
        <v>3</v>
      </c>
      <c r="O24" s="92" t="s">
        <v>3</v>
      </c>
      <c r="P24" s="53" t="s">
        <v>42</v>
      </c>
      <c r="Q24" s="53" t="s">
        <v>75</v>
      </c>
      <c r="R24" s="81" t="s">
        <v>38</v>
      </c>
      <c r="S24" s="92" t="s">
        <v>3</v>
      </c>
      <c r="T24" s="36" t="s">
        <v>200</v>
      </c>
      <c r="U24" s="81" t="s">
        <v>38</v>
      </c>
      <c r="V24" s="81" t="s">
        <v>38</v>
      </c>
      <c r="W24" s="92" t="s">
        <v>38</v>
      </c>
      <c r="X24" s="92" t="s">
        <v>43</v>
      </c>
      <c r="Y24" s="92" t="s">
        <v>43</v>
      </c>
      <c r="Z24" s="92" t="s">
        <v>43</v>
      </c>
      <c r="AA24" s="81" t="s">
        <v>38</v>
      </c>
      <c r="AB24" s="295"/>
    </row>
    <row r="25" spans="1:29" s="33" customFormat="1" ht="68.25" hidden="1" thickBot="1" x14ac:dyDescent="0.3">
      <c r="A25" s="60" t="s">
        <v>46</v>
      </c>
      <c r="B25" s="42" t="str">
        <f>VLOOKUP(A25,'Listas deplegables'!$A$2:$B$19,2,0)</f>
        <v xml:space="preserve"> FP</v>
      </c>
      <c r="C25" s="43"/>
      <c r="D25" s="43"/>
      <c r="E25" s="44"/>
      <c r="F25" s="44"/>
      <c r="G25" s="44"/>
      <c r="H25" s="44"/>
      <c r="I25" s="13"/>
      <c r="J25" s="61" t="s">
        <v>3</v>
      </c>
      <c r="K25" s="159" t="s">
        <v>195</v>
      </c>
      <c r="L25" s="61" t="s">
        <v>41</v>
      </c>
      <c r="M25" s="83" t="s">
        <v>3</v>
      </c>
      <c r="N25" s="107" t="s">
        <v>3</v>
      </c>
      <c r="O25" s="107" t="s">
        <v>3</v>
      </c>
      <c r="P25" s="147" t="s">
        <v>42</v>
      </c>
      <c r="Q25" s="147" t="s">
        <v>75</v>
      </c>
      <c r="R25" s="83" t="s">
        <v>38</v>
      </c>
      <c r="S25" s="107" t="s">
        <v>3</v>
      </c>
      <c r="T25" s="43" t="s">
        <v>201</v>
      </c>
      <c r="U25" s="83" t="s">
        <v>38</v>
      </c>
      <c r="V25" s="83" t="s">
        <v>38</v>
      </c>
      <c r="W25" s="83" t="s">
        <v>38</v>
      </c>
      <c r="X25" s="83" t="s">
        <v>43</v>
      </c>
      <c r="Y25" s="83" t="s">
        <v>43</v>
      </c>
      <c r="Z25" s="83" t="s">
        <v>43</v>
      </c>
      <c r="AA25" s="83" t="s">
        <v>38</v>
      </c>
      <c r="AB25" s="294"/>
    </row>
    <row r="26" spans="1:29" s="33" customFormat="1" ht="121.5" hidden="1" customHeight="1" thickBot="1" x14ac:dyDescent="0.3">
      <c r="A26" s="57" t="s">
        <v>49</v>
      </c>
      <c r="B26" s="25" t="str">
        <f>VLOOKUP(A26,'Listas deplegables'!$A$2:$B$19,2,0)</f>
        <v xml:space="preserve"> AL</v>
      </c>
      <c r="C26" s="26" t="s">
        <v>205</v>
      </c>
      <c r="D26" s="26" t="s">
        <v>3</v>
      </c>
      <c r="E26" s="106">
        <v>45610</v>
      </c>
      <c r="F26" s="106" t="s">
        <v>156</v>
      </c>
      <c r="G26" s="106">
        <v>45783</v>
      </c>
      <c r="H26" s="27" t="s">
        <v>47</v>
      </c>
      <c r="I26" s="11" t="s">
        <v>75</v>
      </c>
      <c r="J26" s="27" t="s">
        <v>3</v>
      </c>
      <c r="K26" s="165" t="s">
        <v>207</v>
      </c>
      <c r="L26" s="27" t="s">
        <v>41</v>
      </c>
      <c r="M26" s="76" t="s">
        <v>3</v>
      </c>
      <c r="N26" s="76" t="s">
        <v>3</v>
      </c>
      <c r="O26" s="76" t="s">
        <v>3</v>
      </c>
      <c r="P26" s="11" t="s">
        <v>42</v>
      </c>
      <c r="Q26" s="11" t="s">
        <v>75</v>
      </c>
      <c r="R26" s="76" t="s">
        <v>3</v>
      </c>
      <c r="S26" s="76" t="s">
        <v>3</v>
      </c>
      <c r="T26" s="26" t="s">
        <v>213</v>
      </c>
      <c r="U26" s="76" t="s">
        <v>43</v>
      </c>
      <c r="V26" s="76" t="s">
        <v>43</v>
      </c>
      <c r="W26" s="76" t="s">
        <v>38</v>
      </c>
      <c r="X26" s="76" t="s">
        <v>43</v>
      </c>
      <c r="Y26" s="76" t="s">
        <v>43</v>
      </c>
      <c r="Z26" s="76" t="s">
        <v>43</v>
      </c>
      <c r="AA26" s="76" t="s">
        <v>38</v>
      </c>
      <c r="AB26" s="293" t="s">
        <v>214</v>
      </c>
      <c r="AC26" s="33" t="b">
        <f>I26=Q26</f>
        <v>1</v>
      </c>
    </row>
    <row r="27" spans="1:29" s="33" customFormat="1" ht="97.5" hidden="1" customHeight="1" thickBot="1" x14ac:dyDescent="0.3">
      <c r="A27" s="60" t="s">
        <v>49</v>
      </c>
      <c r="B27" s="42" t="str">
        <f>VLOOKUP(A27,'Listas deplegables'!$A$2:$B$19,2,0)</f>
        <v xml:space="preserve"> AL</v>
      </c>
      <c r="C27" s="43"/>
      <c r="D27" s="43"/>
      <c r="E27" s="44"/>
      <c r="F27" s="44"/>
      <c r="G27" s="44"/>
      <c r="H27" s="44"/>
      <c r="I27" s="13"/>
      <c r="J27" s="44" t="s">
        <v>3</v>
      </c>
      <c r="K27" s="159" t="s">
        <v>208</v>
      </c>
      <c r="L27" s="44" t="s">
        <v>41</v>
      </c>
      <c r="M27" s="83" t="s">
        <v>3</v>
      </c>
      <c r="N27" s="83" t="s">
        <v>3</v>
      </c>
      <c r="O27" s="83" t="s">
        <v>3</v>
      </c>
      <c r="P27" s="13" t="s">
        <v>42</v>
      </c>
      <c r="Q27" s="13" t="s">
        <v>75</v>
      </c>
      <c r="R27" s="83" t="s">
        <v>3</v>
      </c>
      <c r="S27" s="83"/>
      <c r="T27" s="117"/>
      <c r="U27" s="83"/>
      <c r="V27" s="83"/>
      <c r="W27" s="83" t="s">
        <v>38</v>
      </c>
      <c r="X27" s="83" t="s">
        <v>43</v>
      </c>
      <c r="Y27" s="83" t="s">
        <v>43</v>
      </c>
      <c r="Z27" s="83" t="s">
        <v>43</v>
      </c>
      <c r="AA27" s="83" t="s">
        <v>38</v>
      </c>
      <c r="AB27" s="294"/>
    </row>
    <row r="28" spans="1:29" s="33" customFormat="1" ht="187.5" hidden="1" customHeight="1" thickBot="1" x14ac:dyDescent="0.3">
      <c r="A28" s="57" t="s">
        <v>51</v>
      </c>
      <c r="B28" s="25" t="str">
        <f>VLOOKUP(A28,'Listas deplegables'!$A$2:$B$19,2,0)</f>
        <v xml:space="preserve"> IVC</v>
      </c>
      <c r="C28" s="26" t="s">
        <v>216</v>
      </c>
      <c r="D28" s="26" t="s">
        <v>3</v>
      </c>
      <c r="E28" s="106">
        <v>45616</v>
      </c>
      <c r="F28" s="27" t="s">
        <v>156</v>
      </c>
      <c r="G28" s="106">
        <v>45783</v>
      </c>
      <c r="H28" s="27" t="s">
        <v>47</v>
      </c>
      <c r="I28" s="11" t="s">
        <v>50</v>
      </c>
      <c r="J28" s="27" t="s">
        <v>3</v>
      </c>
      <c r="K28" s="177" t="s">
        <v>218</v>
      </c>
      <c r="L28" s="27" t="s">
        <v>41</v>
      </c>
      <c r="M28" s="76" t="s">
        <v>3</v>
      </c>
      <c r="N28" s="76" t="s">
        <v>3</v>
      </c>
      <c r="O28" s="76" t="s">
        <v>3</v>
      </c>
      <c r="P28" s="11" t="s">
        <v>42</v>
      </c>
      <c r="Q28" s="11" t="s">
        <v>50</v>
      </c>
      <c r="R28" s="76" t="s">
        <v>3</v>
      </c>
      <c r="S28" s="76" t="s">
        <v>3</v>
      </c>
      <c r="T28" s="26" t="s">
        <v>222</v>
      </c>
      <c r="U28" s="76" t="s">
        <v>38</v>
      </c>
      <c r="V28" s="76" t="s">
        <v>3</v>
      </c>
      <c r="W28" s="76" t="s">
        <v>38</v>
      </c>
      <c r="X28" s="76" t="s">
        <v>43</v>
      </c>
      <c r="Y28" s="76" t="s">
        <v>43</v>
      </c>
      <c r="Z28" s="76" t="s">
        <v>43</v>
      </c>
      <c r="AA28" s="76" t="s">
        <v>3</v>
      </c>
      <c r="AB28" s="324" t="s">
        <v>227</v>
      </c>
      <c r="AC28" s="33" t="b">
        <f>I28=Q28</f>
        <v>1</v>
      </c>
    </row>
    <row r="29" spans="1:29" s="33" customFormat="1" ht="159" hidden="1" customHeight="1" thickBot="1" x14ac:dyDescent="0.3">
      <c r="A29" s="60" t="s">
        <v>51</v>
      </c>
      <c r="B29" s="42" t="str">
        <f>VLOOKUP(A29,'Listas deplegables'!$A$2:$B$19,2,0)</f>
        <v xml:space="preserve"> IVC</v>
      </c>
      <c r="C29" s="43"/>
      <c r="D29" s="43"/>
      <c r="E29" s="44"/>
      <c r="F29" s="44"/>
      <c r="G29" s="44"/>
      <c r="H29" s="44"/>
      <c r="I29" s="13"/>
      <c r="J29" s="44"/>
      <c r="K29" s="159" t="s">
        <v>219</v>
      </c>
      <c r="L29" s="44" t="s">
        <v>44</v>
      </c>
      <c r="M29" s="83" t="s">
        <v>3</v>
      </c>
      <c r="N29" s="83" t="s">
        <v>3</v>
      </c>
      <c r="O29" s="83" t="s">
        <v>3</v>
      </c>
      <c r="P29" s="13" t="s">
        <v>42</v>
      </c>
      <c r="Q29" s="13" t="s">
        <v>50</v>
      </c>
      <c r="R29" s="83" t="s">
        <v>3</v>
      </c>
      <c r="S29" s="83" t="s">
        <v>3</v>
      </c>
      <c r="T29" s="43" t="s">
        <v>223</v>
      </c>
      <c r="U29" s="83" t="s">
        <v>38</v>
      </c>
      <c r="V29" s="83" t="s">
        <v>3</v>
      </c>
      <c r="W29" s="83" t="s">
        <v>38</v>
      </c>
      <c r="X29" s="83" t="s">
        <v>43</v>
      </c>
      <c r="Y29" s="83" t="s">
        <v>43</v>
      </c>
      <c r="Z29" s="83" t="s">
        <v>43</v>
      </c>
      <c r="AA29" s="83" t="s">
        <v>3</v>
      </c>
      <c r="AB29" s="325"/>
    </row>
    <row r="30" spans="1:29" s="33" customFormat="1" ht="124.5" hidden="1" thickBot="1" x14ac:dyDescent="0.3">
      <c r="A30" s="57" t="s">
        <v>52</v>
      </c>
      <c r="B30" s="25" t="str">
        <f>VLOOKUP(A30,'Listas deplegables'!$A$2:$B$19,2,0)</f>
        <v xml:space="preserve"> FD</v>
      </c>
      <c r="C30" s="26" t="s">
        <v>228</v>
      </c>
      <c r="D30" s="26" t="s">
        <v>3</v>
      </c>
      <c r="E30" s="96">
        <v>45616</v>
      </c>
      <c r="F30" s="96">
        <v>45777</v>
      </c>
      <c r="G30" s="96" t="s">
        <v>156</v>
      </c>
      <c r="H30" s="27" t="s">
        <v>47</v>
      </c>
      <c r="I30" s="11" t="s">
        <v>48</v>
      </c>
      <c r="J30" s="27" t="s">
        <v>3</v>
      </c>
      <c r="K30" s="165" t="s">
        <v>230</v>
      </c>
      <c r="L30" s="27" t="s">
        <v>44</v>
      </c>
      <c r="M30" s="76" t="s">
        <v>38</v>
      </c>
      <c r="N30" s="76" t="s">
        <v>3</v>
      </c>
      <c r="O30" s="76" t="s">
        <v>3</v>
      </c>
      <c r="P30" s="11" t="s">
        <v>42</v>
      </c>
      <c r="Q30" s="11" t="s">
        <v>48</v>
      </c>
      <c r="R30" s="76" t="s">
        <v>38</v>
      </c>
      <c r="S30" s="76" t="s">
        <v>3</v>
      </c>
      <c r="T30" s="26" t="s">
        <v>233</v>
      </c>
      <c r="U30" s="76" t="s">
        <v>38</v>
      </c>
      <c r="V30" s="76" t="s">
        <v>38</v>
      </c>
      <c r="W30" s="76" t="s">
        <v>38</v>
      </c>
      <c r="X30" s="76" t="s">
        <v>43</v>
      </c>
      <c r="Y30" s="76" t="s">
        <v>43</v>
      </c>
      <c r="Z30" s="76" t="s">
        <v>43</v>
      </c>
      <c r="AA30" s="76" t="s">
        <v>38</v>
      </c>
      <c r="AB30" s="293" t="s">
        <v>235</v>
      </c>
      <c r="AC30" s="33" t="b">
        <f>I30=Q30</f>
        <v>1</v>
      </c>
    </row>
    <row r="31" spans="1:29" s="33" customFormat="1" ht="135.75" hidden="1" thickBot="1" x14ac:dyDescent="0.3">
      <c r="A31" s="60" t="s">
        <v>52</v>
      </c>
      <c r="B31" s="42" t="str">
        <f>VLOOKUP(A31,'Listas deplegables'!$A$2:$B$19,2,0)</f>
        <v xml:space="preserve"> FD</v>
      </c>
      <c r="C31" s="43"/>
      <c r="D31" s="43"/>
      <c r="E31" s="108"/>
      <c r="F31" s="108"/>
      <c r="G31" s="108"/>
      <c r="H31" s="44"/>
      <c r="I31" s="13"/>
      <c r="J31" s="44" t="s">
        <v>3</v>
      </c>
      <c r="K31" s="159" t="s">
        <v>231</v>
      </c>
      <c r="L31" s="44" t="s">
        <v>41</v>
      </c>
      <c r="M31" s="83" t="s">
        <v>38</v>
      </c>
      <c r="N31" s="83" t="s">
        <v>3</v>
      </c>
      <c r="O31" s="83" t="s">
        <v>3</v>
      </c>
      <c r="P31" s="13" t="s">
        <v>42</v>
      </c>
      <c r="Q31" s="13" t="s">
        <v>48</v>
      </c>
      <c r="R31" s="83" t="s">
        <v>38</v>
      </c>
      <c r="S31" s="83"/>
      <c r="T31" s="98"/>
      <c r="U31" s="83"/>
      <c r="V31" s="83"/>
      <c r="W31" s="83" t="s">
        <v>38</v>
      </c>
      <c r="X31" s="83" t="s">
        <v>43</v>
      </c>
      <c r="Y31" s="83" t="s">
        <v>43</v>
      </c>
      <c r="Z31" s="83" t="s">
        <v>43</v>
      </c>
      <c r="AA31" s="83" t="s">
        <v>38</v>
      </c>
      <c r="AB31" s="326"/>
    </row>
    <row r="32" spans="1:29" s="33" customFormat="1" ht="128.25" hidden="1" thickBot="1" x14ac:dyDescent="0.3">
      <c r="A32" s="144" t="s">
        <v>53</v>
      </c>
      <c r="B32" s="71" t="str">
        <f>VLOOKUP(A32,'Listas deplegables'!$A$2:$B$19,2,0)</f>
        <v xml:space="preserve"> ATC</v>
      </c>
      <c r="C32" s="72" t="s">
        <v>237</v>
      </c>
      <c r="D32" s="72" t="s">
        <v>3</v>
      </c>
      <c r="E32" s="110">
        <v>45595</v>
      </c>
      <c r="F32" s="110">
        <v>45777</v>
      </c>
      <c r="G32" s="110">
        <v>45783</v>
      </c>
      <c r="H32" s="65" t="s">
        <v>47</v>
      </c>
      <c r="I32" s="68" t="s">
        <v>50</v>
      </c>
      <c r="J32" s="65" t="s">
        <v>3</v>
      </c>
      <c r="K32" s="175" t="s">
        <v>240</v>
      </c>
      <c r="L32" s="65" t="s">
        <v>44</v>
      </c>
      <c r="M32" s="89" t="s">
        <v>3</v>
      </c>
      <c r="N32" s="89" t="s">
        <v>3</v>
      </c>
      <c r="O32" s="89" t="s">
        <v>3</v>
      </c>
      <c r="P32" s="68" t="s">
        <v>42</v>
      </c>
      <c r="Q32" s="68" t="s">
        <v>50</v>
      </c>
      <c r="R32" s="89" t="s">
        <v>3</v>
      </c>
      <c r="S32" s="89" t="s">
        <v>3</v>
      </c>
      <c r="T32" s="111" t="s">
        <v>242</v>
      </c>
      <c r="U32" s="89" t="s">
        <v>43</v>
      </c>
      <c r="V32" s="89" t="s">
        <v>43</v>
      </c>
      <c r="W32" s="89" t="s">
        <v>38</v>
      </c>
      <c r="X32" s="89" t="s">
        <v>43</v>
      </c>
      <c r="Y32" s="89" t="s">
        <v>43</v>
      </c>
      <c r="Z32" s="89" t="s">
        <v>43</v>
      </c>
      <c r="AA32" s="89" t="s">
        <v>3</v>
      </c>
      <c r="AB32" s="115" t="s">
        <v>245</v>
      </c>
      <c r="AC32" s="33" t="b">
        <f t="shared" ref="AC32:AC33" si="1">I32=Q32</f>
        <v>1</v>
      </c>
    </row>
    <row r="33" spans="1:30" s="33" customFormat="1" ht="127.5" customHeight="1" thickBot="1" x14ac:dyDescent="0.3">
      <c r="A33" s="57" t="s">
        <v>55</v>
      </c>
      <c r="B33" s="25" t="str">
        <f>VLOOKUP(A33,'Listas deplegables'!$A$2:$B$19,2,0)</f>
        <v xml:space="preserve"> SI</v>
      </c>
      <c r="C33" s="21" t="s">
        <v>247</v>
      </c>
      <c r="D33" s="27" t="s">
        <v>3</v>
      </c>
      <c r="E33" s="106">
        <v>45658</v>
      </c>
      <c r="F33" s="106">
        <v>45769</v>
      </c>
      <c r="G33" s="106">
        <v>45778</v>
      </c>
      <c r="H33" s="27" t="s">
        <v>56</v>
      </c>
      <c r="I33" s="11" t="s">
        <v>48</v>
      </c>
      <c r="J33" s="27" t="s">
        <v>3</v>
      </c>
      <c r="K33" s="177" t="s">
        <v>251</v>
      </c>
      <c r="L33" s="27" t="s">
        <v>44</v>
      </c>
      <c r="M33" s="76" t="s">
        <v>3</v>
      </c>
      <c r="N33" s="76" t="s">
        <v>3</v>
      </c>
      <c r="O33" s="76" t="s">
        <v>3</v>
      </c>
      <c r="P33" s="11" t="s">
        <v>42</v>
      </c>
      <c r="Q33" s="11" t="s">
        <v>50</v>
      </c>
      <c r="R33" s="76" t="s">
        <v>3</v>
      </c>
      <c r="S33" s="97" t="s">
        <v>3</v>
      </c>
      <c r="T33" s="97" t="s">
        <v>255</v>
      </c>
      <c r="U33" s="76" t="s">
        <v>43</v>
      </c>
      <c r="V33" s="76" t="s">
        <v>43</v>
      </c>
      <c r="W33" s="76" t="s">
        <v>38</v>
      </c>
      <c r="X33" s="76" t="s">
        <v>43</v>
      </c>
      <c r="Y33" s="76" t="s">
        <v>43</v>
      </c>
      <c r="Z33" s="76" t="s">
        <v>43</v>
      </c>
      <c r="AA33" s="76" t="s">
        <v>3</v>
      </c>
      <c r="AB33" s="322" t="s">
        <v>260</v>
      </c>
      <c r="AC33" s="33" t="b">
        <f t="shared" si="1"/>
        <v>0</v>
      </c>
      <c r="AD33" s="33">
        <v>1</v>
      </c>
    </row>
    <row r="34" spans="1:30" s="33" customFormat="1" ht="79.5" hidden="1" thickBot="1" x14ac:dyDescent="0.3">
      <c r="A34" s="48" t="s">
        <v>55</v>
      </c>
      <c r="B34" s="35" t="str">
        <f>VLOOKUP(A34,'Listas deplegables'!$A$2:$B$19,2,0)</f>
        <v xml:space="preserve"> SI</v>
      </c>
      <c r="C34" s="37"/>
      <c r="D34" s="37"/>
      <c r="E34" s="37"/>
      <c r="F34" s="37"/>
      <c r="G34" s="37"/>
      <c r="H34" s="37"/>
      <c r="I34" s="12"/>
      <c r="J34" s="37" t="s">
        <v>3</v>
      </c>
      <c r="K34" s="156" t="s">
        <v>252</v>
      </c>
      <c r="L34" s="37" t="s">
        <v>44</v>
      </c>
      <c r="M34" s="81" t="s">
        <v>3</v>
      </c>
      <c r="N34" s="81" t="s">
        <v>3</v>
      </c>
      <c r="O34" s="81" t="s">
        <v>3</v>
      </c>
      <c r="P34" s="12" t="s">
        <v>42</v>
      </c>
      <c r="Q34" s="12" t="s">
        <v>50</v>
      </c>
      <c r="R34" s="81" t="s">
        <v>3</v>
      </c>
      <c r="S34" s="81"/>
      <c r="T34" s="113"/>
      <c r="U34" s="81"/>
      <c r="V34" s="81"/>
      <c r="W34" s="81" t="s">
        <v>38</v>
      </c>
      <c r="X34" s="81" t="s">
        <v>43</v>
      </c>
      <c r="Y34" s="81" t="s">
        <v>43</v>
      </c>
      <c r="Z34" s="81" t="s">
        <v>43</v>
      </c>
      <c r="AA34" s="81" t="s">
        <v>3</v>
      </c>
      <c r="AB34" s="323"/>
    </row>
    <row r="35" spans="1:30" s="33" customFormat="1" ht="90.75" hidden="1" thickBot="1" x14ac:dyDescent="0.3">
      <c r="A35" s="48" t="s">
        <v>55</v>
      </c>
      <c r="B35" s="35" t="str">
        <f>VLOOKUP(A35,'Listas deplegables'!$A$2:$B$19,2,0)</f>
        <v xml:space="preserve"> SI</v>
      </c>
      <c r="C35" s="22" t="s">
        <v>248</v>
      </c>
      <c r="D35" s="37" t="s">
        <v>3</v>
      </c>
      <c r="E35" s="112">
        <v>45658</v>
      </c>
      <c r="F35" s="112">
        <v>45769</v>
      </c>
      <c r="G35" s="112">
        <v>45778</v>
      </c>
      <c r="H35" s="37" t="s">
        <v>56</v>
      </c>
      <c r="I35" s="12" t="s">
        <v>50</v>
      </c>
      <c r="J35" s="37" t="s">
        <v>3</v>
      </c>
      <c r="K35" s="156" t="s">
        <v>253</v>
      </c>
      <c r="L35" s="37" t="s">
        <v>44</v>
      </c>
      <c r="M35" s="81" t="s">
        <v>3</v>
      </c>
      <c r="N35" s="81" t="s">
        <v>3</v>
      </c>
      <c r="O35" s="81" t="s">
        <v>3</v>
      </c>
      <c r="P35" s="12" t="s">
        <v>42</v>
      </c>
      <c r="Q35" s="12" t="s">
        <v>50</v>
      </c>
      <c r="R35" s="81" t="s">
        <v>3</v>
      </c>
      <c r="S35" s="81" t="s">
        <v>3</v>
      </c>
      <c r="T35" s="113" t="s">
        <v>256</v>
      </c>
      <c r="U35" s="81" t="s">
        <v>3</v>
      </c>
      <c r="V35" s="81" t="s">
        <v>3</v>
      </c>
      <c r="W35" s="81" t="s">
        <v>38</v>
      </c>
      <c r="X35" s="81" t="s">
        <v>43</v>
      </c>
      <c r="Y35" s="81" t="s">
        <v>43</v>
      </c>
      <c r="Z35" s="81" t="s">
        <v>43</v>
      </c>
      <c r="AA35" s="81" t="s">
        <v>3</v>
      </c>
      <c r="AB35" s="327" t="s">
        <v>261</v>
      </c>
      <c r="AC35" s="33" t="b">
        <f>I35=Q35</f>
        <v>1</v>
      </c>
    </row>
    <row r="36" spans="1:30" s="33" customFormat="1" ht="90.75" hidden="1" thickBot="1" x14ac:dyDescent="0.3">
      <c r="A36" s="60" t="s">
        <v>55</v>
      </c>
      <c r="B36" s="42" t="str">
        <f>VLOOKUP(A36,'Listas deplegables'!$A$2:$B$19,2,0)</f>
        <v xml:space="preserve"> SI</v>
      </c>
      <c r="C36" s="44"/>
      <c r="D36" s="44"/>
      <c r="E36" s="44"/>
      <c r="F36" s="44"/>
      <c r="G36" s="44"/>
      <c r="H36" s="44"/>
      <c r="I36" s="13"/>
      <c r="J36" s="44" t="s">
        <v>3</v>
      </c>
      <c r="K36" s="159" t="s">
        <v>254</v>
      </c>
      <c r="L36" s="44" t="s">
        <v>41</v>
      </c>
      <c r="M36" s="83" t="s">
        <v>3</v>
      </c>
      <c r="N36" s="83" t="s">
        <v>3</v>
      </c>
      <c r="O36" s="83" t="s">
        <v>3</v>
      </c>
      <c r="P36" s="13" t="s">
        <v>42</v>
      </c>
      <c r="Q36" s="13" t="s">
        <v>50</v>
      </c>
      <c r="R36" s="83" t="s">
        <v>3</v>
      </c>
      <c r="S36" s="83" t="s">
        <v>3</v>
      </c>
      <c r="T36" s="98" t="s">
        <v>257</v>
      </c>
      <c r="U36" s="83" t="s">
        <v>3</v>
      </c>
      <c r="V36" s="83" t="s">
        <v>43</v>
      </c>
      <c r="W36" s="83" t="s">
        <v>38</v>
      </c>
      <c r="X36" s="83" t="s">
        <v>43</v>
      </c>
      <c r="Y36" s="83" t="s">
        <v>43</v>
      </c>
      <c r="Z36" s="83" t="s">
        <v>43</v>
      </c>
      <c r="AA36" s="83" t="s">
        <v>3</v>
      </c>
      <c r="AB36" s="328"/>
    </row>
    <row r="37" spans="1:30" s="33" customFormat="1" ht="204" hidden="1" customHeight="1" thickBot="1" x14ac:dyDescent="0.3">
      <c r="A37" s="57" t="s">
        <v>57</v>
      </c>
      <c r="B37" s="25" t="str">
        <f>VLOOKUP(A37,'Listas deplegables'!$A$2:$B$19,2,0)</f>
        <v xml:space="preserve"> GT</v>
      </c>
      <c r="C37" s="26" t="s">
        <v>262</v>
      </c>
      <c r="D37" s="27" t="s">
        <v>3</v>
      </c>
      <c r="E37" s="96">
        <v>45590</v>
      </c>
      <c r="F37" s="96">
        <v>45772</v>
      </c>
      <c r="G37" s="96">
        <v>45782</v>
      </c>
      <c r="H37" s="27" t="s">
        <v>56</v>
      </c>
      <c r="I37" s="11" t="s">
        <v>48</v>
      </c>
      <c r="J37" s="27" t="s">
        <v>3</v>
      </c>
      <c r="K37" s="187" t="s">
        <v>266</v>
      </c>
      <c r="L37" s="27" t="s">
        <v>44</v>
      </c>
      <c r="M37" s="76" t="s">
        <v>3</v>
      </c>
      <c r="N37" s="76" t="s">
        <v>3</v>
      </c>
      <c r="O37" s="76" t="s">
        <v>3</v>
      </c>
      <c r="P37" s="11" t="s">
        <v>74</v>
      </c>
      <c r="Q37" s="11" t="s">
        <v>48</v>
      </c>
      <c r="R37" s="76" t="s">
        <v>54</v>
      </c>
      <c r="S37" s="97" t="s">
        <v>3</v>
      </c>
      <c r="T37" s="26" t="s">
        <v>271</v>
      </c>
      <c r="U37" s="76" t="s">
        <v>43</v>
      </c>
      <c r="V37" s="76" t="s">
        <v>43</v>
      </c>
      <c r="W37" s="76" t="s">
        <v>38</v>
      </c>
      <c r="X37" s="76" t="s">
        <v>43</v>
      </c>
      <c r="Y37" s="76" t="s">
        <v>43</v>
      </c>
      <c r="Z37" s="76" t="s">
        <v>43</v>
      </c>
      <c r="AA37" s="97" t="s">
        <v>3</v>
      </c>
      <c r="AB37" s="293" t="s">
        <v>273</v>
      </c>
      <c r="AC37" s="33" t="b">
        <f>I37=Q37</f>
        <v>1</v>
      </c>
    </row>
    <row r="38" spans="1:30" s="33" customFormat="1" ht="84" hidden="1" customHeight="1" x14ac:dyDescent="0.25">
      <c r="A38" s="48" t="s">
        <v>57</v>
      </c>
      <c r="B38" s="35" t="str">
        <f>VLOOKUP(A38,'Listas deplegables'!$A$2:$B$19,2,0)</f>
        <v xml:space="preserve"> GT</v>
      </c>
      <c r="C38" s="36"/>
      <c r="D38" s="36"/>
      <c r="E38" s="112"/>
      <c r="F38" s="112"/>
      <c r="G38" s="112"/>
      <c r="H38" s="37"/>
      <c r="I38" s="12"/>
      <c r="J38" s="37" t="s">
        <v>3</v>
      </c>
      <c r="K38" s="156" t="s">
        <v>267</v>
      </c>
      <c r="L38" s="37" t="s">
        <v>44</v>
      </c>
      <c r="M38" s="81" t="s">
        <v>3</v>
      </c>
      <c r="N38" s="81" t="s">
        <v>3</v>
      </c>
      <c r="O38" s="81" t="s">
        <v>3</v>
      </c>
      <c r="P38" s="12" t="s">
        <v>74</v>
      </c>
      <c r="Q38" s="12" t="s">
        <v>48</v>
      </c>
      <c r="R38" s="92" t="s">
        <v>54</v>
      </c>
      <c r="S38" s="81" t="s">
        <v>3</v>
      </c>
      <c r="T38" s="36" t="s">
        <v>272</v>
      </c>
      <c r="U38" s="81" t="s">
        <v>43</v>
      </c>
      <c r="V38" s="81" t="s">
        <v>43</v>
      </c>
      <c r="W38" s="81" t="s">
        <v>38</v>
      </c>
      <c r="X38" s="81" t="s">
        <v>43</v>
      </c>
      <c r="Y38" s="81" t="s">
        <v>43</v>
      </c>
      <c r="Z38" s="81" t="s">
        <v>43</v>
      </c>
      <c r="AA38" s="113" t="s">
        <v>3</v>
      </c>
      <c r="AB38" s="295"/>
    </row>
    <row r="39" spans="1:30" s="33" customFormat="1" ht="87.75" hidden="1" customHeight="1" thickBot="1" x14ac:dyDescent="0.3">
      <c r="A39" s="60" t="s">
        <v>57</v>
      </c>
      <c r="B39" s="42" t="str">
        <f>VLOOKUP(A39,'Listas deplegables'!$A$2:$B$19,2,0)</f>
        <v xml:space="preserve"> GT</v>
      </c>
      <c r="C39" s="43"/>
      <c r="D39" s="43"/>
      <c r="E39" s="108"/>
      <c r="F39" s="108"/>
      <c r="G39" s="108"/>
      <c r="H39" s="44"/>
      <c r="I39" s="13"/>
      <c r="J39" s="44" t="s">
        <v>3</v>
      </c>
      <c r="K39" s="159" t="s">
        <v>268</v>
      </c>
      <c r="L39" s="44" t="s">
        <v>41</v>
      </c>
      <c r="M39" s="83" t="s">
        <v>3</v>
      </c>
      <c r="N39" s="83" t="s">
        <v>3</v>
      </c>
      <c r="O39" s="83" t="s">
        <v>3</v>
      </c>
      <c r="P39" s="13" t="s">
        <v>74</v>
      </c>
      <c r="Q39" s="13" t="s">
        <v>48</v>
      </c>
      <c r="R39" s="83" t="s">
        <v>38</v>
      </c>
      <c r="S39" s="83"/>
      <c r="T39" s="43"/>
      <c r="U39" s="83"/>
      <c r="V39" s="83"/>
      <c r="W39" s="83" t="s">
        <v>38</v>
      </c>
      <c r="X39" s="83" t="s">
        <v>43</v>
      </c>
      <c r="Y39" s="83" t="s">
        <v>43</v>
      </c>
      <c r="Z39" s="83" t="s">
        <v>43</v>
      </c>
      <c r="AA39" s="98" t="s">
        <v>3</v>
      </c>
      <c r="AB39" s="294"/>
    </row>
    <row r="40" spans="1:30" s="33" customFormat="1" ht="57" hidden="1" thickBot="1" x14ac:dyDescent="0.3">
      <c r="A40" s="57" t="s">
        <v>58</v>
      </c>
      <c r="B40" s="25" t="str">
        <f>VLOOKUP(A40,'Listas deplegables'!$A$2:$B$19,2,0)</f>
        <v xml:space="preserve"> GH</v>
      </c>
      <c r="C40" s="26" t="s">
        <v>281</v>
      </c>
      <c r="D40" s="27" t="s">
        <v>3</v>
      </c>
      <c r="E40" s="106">
        <v>45643</v>
      </c>
      <c r="F40" s="106">
        <v>45775</v>
      </c>
      <c r="G40" s="106">
        <v>45783</v>
      </c>
      <c r="H40" s="27" t="s">
        <v>56</v>
      </c>
      <c r="I40" s="11" t="s">
        <v>50</v>
      </c>
      <c r="J40" s="27" t="s">
        <v>3</v>
      </c>
      <c r="K40" s="165" t="s">
        <v>284</v>
      </c>
      <c r="L40" s="27" t="s">
        <v>41</v>
      </c>
      <c r="M40" s="76" t="s">
        <v>38</v>
      </c>
      <c r="N40" s="76" t="s">
        <v>3</v>
      </c>
      <c r="O40" s="76" t="s">
        <v>38</v>
      </c>
      <c r="P40" s="11" t="s">
        <v>42</v>
      </c>
      <c r="Q40" s="11" t="s">
        <v>50</v>
      </c>
      <c r="R40" s="76" t="s">
        <v>3</v>
      </c>
      <c r="S40" s="76" t="s">
        <v>3</v>
      </c>
      <c r="T40" s="26" t="s">
        <v>288</v>
      </c>
      <c r="U40" s="76" t="s">
        <v>43</v>
      </c>
      <c r="V40" s="76" t="s">
        <v>43</v>
      </c>
      <c r="W40" s="76" t="s">
        <v>38</v>
      </c>
      <c r="X40" s="76" t="s">
        <v>43</v>
      </c>
      <c r="Y40" s="76" t="s">
        <v>43</v>
      </c>
      <c r="Z40" s="76" t="s">
        <v>43</v>
      </c>
      <c r="AA40" s="97" t="s">
        <v>38</v>
      </c>
      <c r="AB40" s="329" t="s">
        <v>293</v>
      </c>
      <c r="AC40" s="33" t="b">
        <f>I40=Q40</f>
        <v>1</v>
      </c>
    </row>
    <row r="41" spans="1:30" s="33" customFormat="1" ht="79.5" hidden="1" thickBot="1" x14ac:dyDescent="0.3">
      <c r="A41" s="60" t="s">
        <v>58</v>
      </c>
      <c r="B41" s="42" t="str">
        <f>VLOOKUP(A41,'Listas deplegables'!$A$2:$B$19,2,0)</f>
        <v xml:space="preserve"> GH</v>
      </c>
      <c r="C41" s="43"/>
      <c r="D41" s="43"/>
      <c r="E41" s="108"/>
      <c r="F41" s="108"/>
      <c r="G41" s="108"/>
      <c r="H41" s="44"/>
      <c r="I41" s="13"/>
      <c r="J41" s="44" t="s">
        <v>3</v>
      </c>
      <c r="K41" s="168" t="s">
        <v>285</v>
      </c>
      <c r="L41" s="44" t="s">
        <v>41</v>
      </c>
      <c r="M41" s="83" t="s">
        <v>38</v>
      </c>
      <c r="N41" s="83" t="s">
        <v>3</v>
      </c>
      <c r="O41" s="83" t="s">
        <v>38</v>
      </c>
      <c r="P41" s="13" t="s">
        <v>42</v>
      </c>
      <c r="Q41" s="13" t="s">
        <v>50</v>
      </c>
      <c r="R41" s="83" t="s">
        <v>38</v>
      </c>
      <c r="S41" s="83" t="s">
        <v>3</v>
      </c>
      <c r="T41" s="43" t="s">
        <v>289</v>
      </c>
      <c r="U41" s="83" t="s">
        <v>43</v>
      </c>
      <c r="V41" s="83" t="s">
        <v>43</v>
      </c>
      <c r="W41" s="83" t="s">
        <v>38</v>
      </c>
      <c r="X41" s="83" t="s">
        <v>43</v>
      </c>
      <c r="Y41" s="83" t="s">
        <v>43</v>
      </c>
      <c r="Z41" s="83" t="s">
        <v>43</v>
      </c>
      <c r="AA41" s="83" t="s">
        <v>38</v>
      </c>
      <c r="AB41" s="330"/>
    </row>
    <row r="42" spans="1:30" s="33" customFormat="1" ht="141" hidden="1" thickBot="1" x14ac:dyDescent="0.3">
      <c r="A42" s="144" t="s">
        <v>58</v>
      </c>
      <c r="B42" s="71" t="str">
        <f>VLOOKUP(A42,'Listas deplegables'!$A$2:$B$19,2,0)</f>
        <v xml:space="preserve"> GH</v>
      </c>
      <c r="C42" s="72" t="s">
        <v>282</v>
      </c>
      <c r="D42" s="65" t="s">
        <v>3</v>
      </c>
      <c r="E42" s="110">
        <v>45643</v>
      </c>
      <c r="F42" s="110">
        <v>45775</v>
      </c>
      <c r="G42" s="110">
        <v>45783</v>
      </c>
      <c r="H42" s="65" t="s">
        <v>56</v>
      </c>
      <c r="I42" s="68" t="s">
        <v>50</v>
      </c>
      <c r="J42" s="65" t="s">
        <v>3</v>
      </c>
      <c r="K42" s="175" t="s">
        <v>286</v>
      </c>
      <c r="L42" s="65" t="s">
        <v>41</v>
      </c>
      <c r="M42" s="89" t="s">
        <v>38</v>
      </c>
      <c r="N42" s="89" t="s">
        <v>3</v>
      </c>
      <c r="O42" s="89" t="s">
        <v>38</v>
      </c>
      <c r="P42" s="68" t="s">
        <v>42</v>
      </c>
      <c r="Q42" s="68" t="s">
        <v>50</v>
      </c>
      <c r="R42" s="89" t="s">
        <v>3</v>
      </c>
      <c r="S42" s="89" t="s">
        <v>3</v>
      </c>
      <c r="T42" s="72" t="s">
        <v>290</v>
      </c>
      <c r="U42" s="89" t="s">
        <v>3</v>
      </c>
      <c r="V42" s="89" t="s">
        <v>3</v>
      </c>
      <c r="W42" s="89" t="s">
        <v>38</v>
      </c>
      <c r="X42" s="89" t="s">
        <v>43</v>
      </c>
      <c r="Y42" s="89" t="s">
        <v>43</v>
      </c>
      <c r="Z42" s="89" t="s">
        <v>43</v>
      </c>
      <c r="AA42" s="111" t="s">
        <v>38</v>
      </c>
      <c r="AB42" s="115" t="s">
        <v>294</v>
      </c>
      <c r="AC42" s="33" t="b">
        <f t="shared" ref="AC42:AC47" si="2">I42=Q42</f>
        <v>1</v>
      </c>
    </row>
    <row r="43" spans="1:30" s="33" customFormat="1" ht="128.25" hidden="1" thickBot="1" x14ac:dyDescent="0.3">
      <c r="A43" s="144" t="s">
        <v>59</v>
      </c>
      <c r="B43" s="71" t="str">
        <f>VLOOKUP(A43,'Listas deplegables'!$A$2:$B$19,2,0)</f>
        <v xml:space="preserve"> GD</v>
      </c>
      <c r="C43" s="72" t="s">
        <v>295</v>
      </c>
      <c r="D43" s="65" t="s">
        <v>3</v>
      </c>
      <c r="E43" s="110">
        <v>45645</v>
      </c>
      <c r="F43" s="110" t="s">
        <v>156</v>
      </c>
      <c r="G43" s="110">
        <v>45783</v>
      </c>
      <c r="H43" s="65" t="s">
        <v>56</v>
      </c>
      <c r="I43" s="68" t="s">
        <v>50</v>
      </c>
      <c r="J43" s="65" t="s">
        <v>3</v>
      </c>
      <c r="K43" s="175" t="s">
        <v>310</v>
      </c>
      <c r="L43" s="65" t="s">
        <v>44</v>
      </c>
      <c r="M43" s="89" t="s">
        <v>38</v>
      </c>
      <c r="N43" s="89" t="s">
        <v>3</v>
      </c>
      <c r="O43" s="89" t="s">
        <v>38</v>
      </c>
      <c r="P43" s="68" t="s">
        <v>42</v>
      </c>
      <c r="Q43" s="68" t="s">
        <v>50</v>
      </c>
      <c r="R43" s="89" t="s">
        <v>3</v>
      </c>
      <c r="S43" s="89" t="s">
        <v>3</v>
      </c>
      <c r="T43" s="111" t="s">
        <v>297</v>
      </c>
      <c r="U43" s="89" t="s">
        <v>3</v>
      </c>
      <c r="V43" s="89" t="s">
        <v>3</v>
      </c>
      <c r="W43" s="89" t="s">
        <v>60</v>
      </c>
      <c r="X43" s="89" t="s">
        <v>60</v>
      </c>
      <c r="Y43" s="89" t="s">
        <v>60</v>
      </c>
      <c r="Z43" s="89" t="s">
        <v>60</v>
      </c>
      <c r="AA43" s="89" t="s">
        <v>38</v>
      </c>
      <c r="AB43" s="115" t="s">
        <v>298</v>
      </c>
      <c r="AC43" s="33" t="b">
        <f t="shared" si="2"/>
        <v>1</v>
      </c>
    </row>
    <row r="44" spans="1:30" s="33" customFormat="1" ht="141" hidden="1" thickBot="1" x14ac:dyDescent="0.3">
      <c r="A44" s="57" t="s">
        <v>61</v>
      </c>
      <c r="B44" s="25" t="str">
        <f>VLOOKUP(A44,'Listas deplegables'!$A$2:$B$19,2,0)</f>
        <v xml:space="preserve"> BS</v>
      </c>
      <c r="C44" s="26" t="s">
        <v>306</v>
      </c>
      <c r="D44" s="27" t="s">
        <v>3</v>
      </c>
      <c r="E44" s="106">
        <v>45642</v>
      </c>
      <c r="F44" s="106">
        <v>45770</v>
      </c>
      <c r="G44" s="106">
        <v>45783</v>
      </c>
      <c r="H44" s="27" t="s">
        <v>56</v>
      </c>
      <c r="I44" s="11" t="s">
        <v>40</v>
      </c>
      <c r="J44" s="27" t="s">
        <v>3</v>
      </c>
      <c r="K44" s="177" t="s">
        <v>311</v>
      </c>
      <c r="L44" s="27" t="s">
        <v>41</v>
      </c>
      <c r="M44" s="76" t="s">
        <v>3</v>
      </c>
      <c r="N44" s="76" t="s">
        <v>3</v>
      </c>
      <c r="O44" s="76" t="s">
        <v>3</v>
      </c>
      <c r="P44" s="11" t="s">
        <v>42</v>
      </c>
      <c r="Q44" s="11" t="s">
        <v>40</v>
      </c>
      <c r="R44" s="76" t="s">
        <v>3</v>
      </c>
      <c r="S44" s="76" t="s">
        <v>3</v>
      </c>
      <c r="T44" s="97" t="s">
        <v>315</v>
      </c>
      <c r="U44" s="76" t="s">
        <v>3</v>
      </c>
      <c r="V44" s="76" t="s">
        <v>43</v>
      </c>
      <c r="W44" s="76" t="s">
        <v>38</v>
      </c>
      <c r="X44" s="76" t="s">
        <v>43</v>
      </c>
      <c r="Y44" s="76" t="s">
        <v>43</v>
      </c>
      <c r="Z44" s="76" t="s">
        <v>43</v>
      </c>
      <c r="AA44" s="76" t="s">
        <v>3</v>
      </c>
      <c r="AB44" s="166" t="s">
        <v>319</v>
      </c>
      <c r="AC44" s="33" t="b">
        <f t="shared" si="2"/>
        <v>1</v>
      </c>
    </row>
    <row r="45" spans="1:30" s="33" customFormat="1" ht="153.75" hidden="1" thickBot="1" x14ac:dyDescent="0.3">
      <c r="A45" s="48" t="s">
        <v>61</v>
      </c>
      <c r="B45" s="35" t="str">
        <f>VLOOKUP(A45,'Listas deplegables'!$A$2:$B$19,2,0)</f>
        <v xml:space="preserve"> BS</v>
      </c>
      <c r="C45" s="36" t="s">
        <v>307</v>
      </c>
      <c r="D45" s="37" t="s">
        <v>3</v>
      </c>
      <c r="E45" s="164">
        <v>45642</v>
      </c>
      <c r="F45" s="164">
        <v>45770</v>
      </c>
      <c r="G45" s="164">
        <v>45783</v>
      </c>
      <c r="H45" s="31" t="s">
        <v>56</v>
      </c>
      <c r="I45" s="12" t="s">
        <v>40</v>
      </c>
      <c r="J45" s="37" t="s">
        <v>3</v>
      </c>
      <c r="K45" s="157" t="s">
        <v>312</v>
      </c>
      <c r="L45" s="37" t="s">
        <v>44</v>
      </c>
      <c r="M45" s="81" t="s">
        <v>3</v>
      </c>
      <c r="N45" s="81" t="s">
        <v>3</v>
      </c>
      <c r="O45" s="81" t="s">
        <v>3</v>
      </c>
      <c r="P45" s="12" t="s">
        <v>42</v>
      </c>
      <c r="Q45" s="12" t="s">
        <v>40</v>
      </c>
      <c r="R45" s="81" t="s">
        <v>3</v>
      </c>
      <c r="S45" s="81" t="s">
        <v>3</v>
      </c>
      <c r="T45" s="113" t="s">
        <v>316</v>
      </c>
      <c r="U45" s="81" t="s">
        <v>43</v>
      </c>
      <c r="V45" s="81" t="s">
        <v>43</v>
      </c>
      <c r="W45" s="81" t="s">
        <v>38</v>
      </c>
      <c r="X45" s="81" t="s">
        <v>43</v>
      </c>
      <c r="Y45" s="81" t="s">
        <v>43</v>
      </c>
      <c r="Z45" s="81" t="s">
        <v>43</v>
      </c>
      <c r="AA45" s="81" t="s">
        <v>3</v>
      </c>
      <c r="AB45" s="167" t="s">
        <v>320</v>
      </c>
      <c r="AC45" s="33" t="b">
        <f t="shared" si="2"/>
        <v>1</v>
      </c>
    </row>
    <row r="46" spans="1:30" s="33" customFormat="1" ht="192" hidden="1" thickBot="1" x14ac:dyDescent="0.3">
      <c r="A46" s="60" t="s">
        <v>61</v>
      </c>
      <c r="B46" s="42" t="str">
        <f>VLOOKUP(A46,'Listas deplegables'!$A$2:$B$19,2,0)</f>
        <v xml:space="preserve"> BS</v>
      </c>
      <c r="C46" s="43" t="s">
        <v>308</v>
      </c>
      <c r="D46" s="61" t="s">
        <v>3</v>
      </c>
      <c r="E46" s="179">
        <v>45642</v>
      </c>
      <c r="F46" s="179">
        <v>45770</v>
      </c>
      <c r="G46" s="179">
        <v>45783</v>
      </c>
      <c r="H46" s="44" t="s">
        <v>56</v>
      </c>
      <c r="I46" s="13" t="s">
        <v>40</v>
      </c>
      <c r="J46" s="44" t="s">
        <v>3</v>
      </c>
      <c r="K46" s="193" t="s">
        <v>313</v>
      </c>
      <c r="L46" s="44" t="s">
        <v>41</v>
      </c>
      <c r="M46" s="83" t="s">
        <v>3</v>
      </c>
      <c r="N46" s="83" t="s">
        <v>3</v>
      </c>
      <c r="O46" s="83" t="s">
        <v>3</v>
      </c>
      <c r="P46" s="13" t="s">
        <v>74</v>
      </c>
      <c r="Q46" s="13" t="s">
        <v>40</v>
      </c>
      <c r="R46" s="83" t="s">
        <v>38</v>
      </c>
      <c r="S46" s="83" t="s">
        <v>3</v>
      </c>
      <c r="T46" s="98" t="s">
        <v>317</v>
      </c>
      <c r="U46" s="83" t="s">
        <v>3</v>
      </c>
      <c r="V46" s="83" t="s">
        <v>3</v>
      </c>
      <c r="W46" s="83" t="s">
        <v>38</v>
      </c>
      <c r="X46" s="83" t="s">
        <v>43</v>
      </c>
      <c r="Y46" s="83" t="s">
        <v>43</v>
      </c>
      <c r="Z46" s="83" t="s">
        <v>43</v>
      </c>
      <c r="AA46" s="83" t="s">
        <v>3</v>
      </c>
      <c r="AB46" s="169" t="s">
        <v>321</v>
      </c>
      <c r="AC46" s="33" t="b">
        <f t="shared" si="2"/>
        <v>1</v>
      </c>
    </row>
    <row r="47" spans="1:30" s="33" customFormat="1" ht="141" thickBot="1" x14ac:dyDescent="0.3">
      <c r="A47" s="57" t="s">
        <v>62</v>
      </c>
      <c r="B47" s="25" t="str">
        <f>VLOOKUP(A47,'Listas deplegables'!$A$2:$B$19,2,0)</f>
        <v xml:space="preserve"> GF</v>
      </c>
      <c r="C47" s="26" t="s">
        <v>323</v>
      </c>
      <c r="D47" s="27" t="s">
        <v>3</v>
      </c>
      <c r="E47" s="106">
        <v>45589</v>
      </c>
      <c r="F47" s="106">
        <v>45772</v>
      </c>
      <c r="G47" s="106">
        <v>45782</v>
      </c>
      <c r="H47" s="27" t="s">
        <v>56</v>
      </c>
      <c r="I47" s="11" t="s">
        <v>48</v>
      </c>
      <c r="J47" s="27" t="s">
        <v>3</v>
      </c>
      <c r="K47" s="187" t="s">
        <v>326</v>
      </c>
      <c r="L47" s="27" t="s">
        <v>44</v>
      </c>
      <c r="M47" s="76" t="s">
        <v>3</v>
      </c>
      <c r="N47" s="76" t="s">
        <v>3</v>
      </c>
      <c r="O47" s="76" t="s">
        <v>3</v>
      </c>
      <c r="P47" s="11" t="s">
        <v>42</v>
      </c>
      <c r="Q47" s="11" t="s">
        <v>40</v>
      </c>
      <c r="R47" s="76" t="s">
        <v>3</v>
      </c>
      <c r="S47" s="76" t="s">
        <v>3</v>
      </c>
      <c r="T47" s="97" t="s">
        <v>336</v>
      </c>
      <c r="U47" s="76" t="s">
        <v>3</v>
      </c>
      <c r="V47" s="76" t="s">
        <v>3</v>
      </c>
      <c r="W47" s="76" t="s">
        <v>38</v>
      </c>
      <c r="X47" s="76" t="s">
        <v>43</v>
      </c>
      <c r="Y47" s="76" t="s">
        <v>43</v>
      </c>
      <c r="Z47" s="76" t="s">
        <v>43</v>
      </c>
      <c r="AA47" s="76" t="s">
        <v>3</v>
      </c>
      <c r="AB47" s="293" t="s">
        <v>345</v>
      </c>
      <c r="AC47" s="33" t="b">
        <f t="shared" si="2"/>
        <v>0</v>
      </c>
    </row>
    <row r="48" spans="1:30" s="33" customFormat="1" ht="113.25" hidden="1" thickBot="1" x14ac:dyDescent="0.3">
      <c r="A48" s="60" t="s">
        <v>62</v>
      </c>
      <c r="B48" s="42" t="str">
        <f>VLOOKUP(A48,'Listas deplegables'!$A$2:$B$19,2,0)</f>
        <v xml:space="preserve"> GF</v>
      </c>
      <c r="C48" s="43"/>
      <c r="D48" s="145"/>
      <c r="E48" s="179"/>
      <c r="F48" s="179"/>
      <c r="G48" s="179"/>
      <c r="H48" s="44"/>
      <c r="I48" s="13"/>
      <c r="J48" s="44" t="s">
        <v>3</v>
      </c>
      <c r="K48" s="193" t="s">
        <v>327</v>
      </c>
      <c r="L48" s="44" t="s">
        <v>44</v>
      </c>
      <c r="M48" s="83" t="s">
        <v>3</v>
      </c>
      <c r="N48" s="83" t="s">
        <v>3</v>
      </c>
      <c r="O48" s="83" t="s">
        <v>3</v>
      </c>
      <c r="P48" s="13" t="s">
        <v>42</v>
      </c>
      <c r="Q48" s="13" t="s">
        <v>40</v>
      </c>
      <c r="R48" s="83" t="s">
        <v>3</v>
      </c>
      <c r="S48" s="83" t="s">
        <v>3</v>
      </c>
      <c r="T48" s="98" t="s">
        <v>337</v>
      </c>
      <c r="U48" s="83" t="s">
        <v>3</v>
      </c>
      <c r="V48" s="83" t="s">
        <v>3</v>
      </c>
      <c r="W48" s="83" t="s">
        <v>38</v>
      </c>
      <c r="X48" s="83" t="s">
        <v>43</v>
      </c>
      <c r="Y48" s="83" t="s">
        <v>43</v>
      </c>
      <c r="Z48" s="83" t="s">
        <v>43</v>
      </c>
      <c r="AA48" s="83" t="s">
        <v>3</v>
      </c>
      <c r="AB48" s="294"/>
    </row>
    <row r="49" spans="1:30" s="33" customFormat="1" ht="101.25" customHeight="1" thickBot="1" x14ac:dyDescent="0.3">
      <c r="A49" s="57" t="s">
        <v>62</v>
      </c>
      <c r="B49" s="25" t="str">
        <f>VLOOKUP(A49,'Listas deplegables'!$A$2:$B$19,2,0)</f>
        <v xml:space="preserve"> GF</v>
      </c>
      <c r="C49" s="26" t="s">
        <v>324</v>
      </c>
      <c r="D49" s="27" t="s">
        <v>3</v>
      </c>
      <c r="E49" s="106">
        <v>45589</v>
      </c>
      <c r="F49" s="106">
        <v>45772</v>
      </c>
      <c r="G49" s="106">
        <v>45782</v>
      </c>
      <c r="H49" s="27" t="s">
        <v>56</v>
      </c>
      <c r="I49" s="11" t="s">
        <v>48</v>
      </c>
      <c r="J49" s="76" t="s">
        <v>3</v>
      </c>
      <c r="K49" s="177" t="s">
        <v>328</v>
      </c>
      <c r="L49" s="27" t="s">
        <v>41</v>
      </c>
      <c r="M49" s="76" t="s">
        <v>3</v>
      </c>
      <c r="N49" s="76" t="s">
        <v>3</v>
      </c>
      <c r="O49" s="76" t="s">
        <v>3</v>
      </c>
      <c r="P49" s="11" t="s">
        <v>42</v>
      </c>
      <c r="Q49" s="11" t="s">
        <v>40</v>
      </c>
      <c r="R49" s="76" t="s">
        <v>3</v>
      </c>
      <c r="S49" s="76" t="s">
        <v>3</v>
      </c>
      <c r="T49" s="97" t="s">
        <v>338</v>
      </c>
      <c r="U49" s="76" t="s">
        <v>3</v>
      </c>
      <c r="V49" s="76" t="s">
        <v>3</v>
      </c>
      <c r="W49" s="76" t="s">
        <v>38</v>
      </c>
      <c r="X49" s="76" t="s">
        <v>43</v>
      </c>
      <c r="Y49" s="76" t="s">
        <v>43</v>
      </c>
      <c r="Z49" s="76" t="s">
        <v>43</v>
      </c>
      <c r="AA49" s="194" t="s">
        <v>3</v>
      </c>
      <c r="AB49" s="293" t="s">
        <v>345</v>
      </c>
      <c r="AC49" s="33" t="b">
        <f>I49=Q49</f>
        <v>0</v>
      </c>
    </row>
    <row r="50" spans="1:30" s="33" customFormat="1" ht="138.75" hidden="1" customHeight="1" x14ac:dyDescent="0.25">
      <c r="A50" s="48" t="s">
        <v>62</v>
      </c>
      <c r="B50" s="35" t="str">
        <f>VLOOKUP(A50,'Listas deplegables'!$A$2:$B$19,2,0)</f>
        <v xml:space="preserve"> GF</v>
      </c>
      <c r="C50" s="36"/>
      <c r="D50" s="36"/>
      <c r="E50" s="164"/>
      <c r="F50" s="164"/>
      <c r="G50" s="164"/>
      <c r="H50" s="37"/>
      <c r="I50" s="12"/>
      <c r="J50" s="81"/>
      <c r="K50" s="156" t="s">
        <v>329</v>
      </c>
      <c r="L50" s="37" t="s">
        <v>44</v>
      </c>
      <c r="M50" s="81" t="s">
        <v>3</v>
      </c>
      <c r="N50" s="81" t="s">
        <v>3</v>
      </c>
      <c r="O50" s="81" t="s">
        <v>3</v>
      </c>
      <c r="P50" s="12" t="s">
        <v>42</v>
      </c>
      <c r="Q50" s="12" t="s">
        <v>40</v>
      </c>
      <c r="R50" s="81" t="s">
        <v>3</v>
      </c>
      <c r="S50" s="81" t="s">
        <v>3</v>
      </c>
      <c r="T50" s="113" t="s">
        <v>339</v>
      </c>
      <c r="U50" s="81" t="s">
        <v>3</v>
      </c>
      <c r="V50" s="81" t="s">
        <v>3</v>
      </c>
      <c r="W50" s="81" t="s">
        <v>38</v>
      </c>
      <c r="X50" s="81" t="s">
        <v>43</v>
      </c>
      <c r="Y50" s="81" t="s">
        <v>43</v>
      </c>
      <c r="Z50" s="81" t="s">
        <v>43</v>
      </c>
      <c r="AA50" s="81" t="s">
        <v>3</v>
      </c>
      <c r="AB50" s="295"/>
    </row>
    <row r="51" spans="1:30" s="33" customFormat="1" ht="116.25" hidden="1" customHeight="1" x14ac:dyDescent="0.25">
      <c r="A51" s="48" t="s">
        <v>62</v>
      </c>
      <c r="B51" s="35" t="str">
        <f>VLOOKUP(A51,'Listas deplegables'!$A$2:$B$19,2,0)</f>
        <v xml:space="preserve"> GF</v>
      </c>
      <c r="C51" s="36"/>
      <c r="D51" s="36"/>
      <c r="E51" s="164"/>
      <c r="F51" s="164"/>
      <c r="G51" s="164"/>
      <c r="H51" s="81"/>
      <c r="I51" s="12"/>
      <c r="J51" s="81"/>
      <c r="K51" s="156" t="s">
        <v>330</v>
      </c>
      <c r="L51" s="37" t="s">
        <v>44</v>
      </c>
      <c r="M51" s="81" t="s">
        <v>3</v>
      </c>
      <c r="N51" s="81" t="s">
        <v>3</v>
      </c>
      <c r="O51" s="81" t="s">
        <v>3</v>
      </c>
      <c r="P51" s="12" t="s">
        <v>42</v>
      </c>
      <c r="Q51" s="12" t="s">
        <v>40</v>
      </c>
      <c r="R51" s="81" t="s">
        <v>3</v>
      </c>
      <c r="S51" s="81" t="s">
        <v>3</v>
      </c>
      <c r="T51" s="113" t="s">
        <v>340</v>
      </c>
      <c r="U51" s="81" t="s">
        <v>3</v>
      </c>
      <c r="V51" s="81" t="s">
        <v>3</v>
      </c>
      <c r="W51" s="81" t="s">
        <v>38</v>
      </c>
      <c r="X51" s="81" t="s">
        <v>43</v>
      </c>
      <c r="Y51" s="81" t="s">
        <v>43</v>
      </c>
      <c r="Z51" s="81" t="s">
        <v>43</v>
      </c>
      <c r="AA51" s="81" t="s">
        <v>3</v>
      </c>
      <c r="AB51" s="295"/>
    </row>
    <row r="52" spans="1:30" s="33" customFormat="1" ht="180.75" hidden="1" customHeight="1" x14ac:dyDescent="0.25">
      <c r="A52" s="48" t="s">
        <v>62</v>
      </c>
      <c r="B52" s="49" t="str">
        <f>VLOOKUP(A52,'Listas deplegables'!$A$2:$B$19,2,0)</f>
        <v xml:space="preserve"> GF</v>
      </c>
      <c r="C52" s="50"/>
      <c r="D52" s="50"/>
      <c r="E52" s="164"/>
      <c r="F52" s="164"/>
      <c r="G52" s="164"/>
      <c r="H52" s="31"/>
      <c r="I52" s="51"/>
      <c r="J52" s="52"/>
      <c r="K52" s="158" t="s">
        <v>331</v>
      </c>
      <c r="L52" s="31" t="s">
        <v>41</v>
      </c>
      <c r="M52" s="92" t="s">
        <v>3</v>
      </c>
      <c r="N52" s="92" t="s">
        <v>3</v>
      </c>
      <c r="O52" s="92" t="s">
        <v>3</v>
      </c>
      <c r="P52" s="53" t="s">
        <v>42</v>
      </c>
      <c r="Q52" s="53" t="s">
        <v>40</v>
      </c>
      <c r="R52" s="93" t="s">
        <v>3</v>
      </c>
      <c r="S52" s="94" t="s">
        <v>3</v>
      </c>
      <c r="T52" s="109" t="s">
        <v>341</v>
      </c>
      <c r="U52" s="81" t="s">
        <v>3</v>
      </c>
      <c r="V52" s="81" t="s">
        <v>3</v>
      </c>
      <c r="W52" s="94" t="s">
        <v>38</v>
      </c>
      <c r="X52" s="92" t="s">
        <v>43</v>
      </c>
      <c r="Y52" s="92" t="s">
        <v>43</v>
      </c>
      <c r="Z52" s="92" t="s">
        <v>43</v>
      </c>
      <c r="AA52" s="92" t="s">
        <v>3</v>
      </c>
      <c r="AB52" s="295"/>
    </row>
    <row r="53" spans="1:30" s="33" customFormat="1" ht="124.5" hidden="1" customHeight="1" x14ac:dyDescent="0.25">
      <c r="A53" s="48" t="s">
        <v>62</v>
      </c>
      <c r="B53" s="35" t="str">
        <f>VLOOKUP(A53,'Listas deplegables'!$A$2:$B$19,2,0)</f>
        <v xml:space="preserve"> GF</v>
      </c>
      <c r="C53" s="36"/>
      <c r="D53" s="36"/>
      <c r="E53" s="164"/>
      <c r="F53" s="164"/>
      <c r="G53" s="164"/>
      <c r="H53" s="37"/>
      <c r="I53" s="16"/>
      <c r="J53" s="38"/>
      <c r="K53" s="156" t="s">
        <v>332</v>
      </c>
      <c r="L53" s="31" t="s">
        <v>44</v>
      </c>
      <c r="M53" s="81" t="s">
        <v>3</v>
      </c>
      <c r="N53" s="81" t="s">
        <v>3</v>
      </c>
      <c r="O53" s="81" t="s">
        <v>3</v>
      </c>
      <c r="P53" s="12" t="s">
        <v>42</v>
      </c>
      <c r="Q53" s="12" t="s">
        <v>40</v>
      </c>
      <c r="R53" s="88" t="s">
        <v>3</v>
      </c>
      <c r="S53" s="80" t="s">
        <v>3</v>
      </c>
      <c r="T53" s="113" t="s">
        <v>342</v>
      </c>
      <c r="U53" s="81" t="s">
        <v>3</v>
      </c>
      <c r="V53" s="81" t="s">
        <v>3</v>
      </c>
      <c r="W53" s="80" t="s">
        <v>38</v>
      </c>
      <c r="X53" s="81" t="s">
        <v>43</v>
      </c>
      <c r="Y53" s="81" t="s">
        <v>43</v>
      </c>
      <c r="Z53" s="81" t="s">
        <v>43</v>
      </c>
      <c r="AA53" s="81" t="s">
        <v>3</v>
      </c>
      <c r="AB53" s="295"/>
    </row>
    <row r="54" spans="1:30" s="33" customFormat="1" ht="155.25" hidden="1" customHeight="1" thickBot="1" x14ac:dyDescent="0.3">
      <c r="A54" s="60" t="s">
        <v>62</v>
      </c>
      <c r="B54" s="42" t="str">
        <f>VLOOKUP(A54,'Listas deplegables'!$A$2:$B$19,2,0)</f>
        <v xml:space="preserve"> GF</v>
      </c>
      <c r="C54" s="43"/>
      <c r="D54" s="43"/>
      <c r="E54" s="179"/>
      <c r="F54" s="179"/>
      <c r="G54" s="179"/>
      <c r="H54" s="44"/>
      <c r="I54" s="17"/>
      <c r="J54" s="45"/>
      <c r="K54" s="159" t="s">
        <v>333</v>
      </c>
      <c r="L54" s="44" t="s">
        <v>44</v>
      </c>
      <c r="M54" s="83" t="s">
        <v>3</v>
      </c>
      <c r="N54" s="83" t="s">
        <v>3</v>
      </c>
      <c r="O54" s="83" t="s">
        <v>3</v>
      </c>
      <c r="P54" s="13" t="s">
        <v>42</v>
      </c>
      <c r="Q54" s="13" t="s">
        <v>40</v>
      </c>
      <c r="R54" s="84" t="s">
        <v>3</v>
      </c>
      <c r="S54" s="85"/>
      <c r="T54" s="83"/>
      <c r="U54" s="83"/>
      <c r="V54" s="83"/>
      <c r="W54" s="85" t="s">
        <v>38</v>
      </c>
      <c r="X54" s="83" t="s">
        <v>43</v>
      </c>
      <c r="Y54" s="83" t="s">
        <v>43</v>
      </c>
      <c r="Z54" s="83" t="s">
        <v>43</v>
      </c>
      <c r="AA54" s="83" t="s">
        <v>3</v>
      </c>
      <c r="AB54" s="294"/>
    </row>
    <row r="55" spans="1:30" s="33" customFormat="1" ht="126.75" hidden="1" customHeight="1" thickBot="1" x14ac:dyDescent="0.3">
      <c r="A55" s="57" t="s">
        <v>63</v>
      </c>
      <c r="B55" s="25" t="str">
        <f>VLOOKUP(A55,'Listas deplegables'!$A$2:$B$19,2,0)</f>
        <v xml:space="preserve"> GJ</v>
      </c>
      <c r="C55" s="26" t="s">
        <v>348</v>
      </c>
      <c r="D55" s="27" t="s">
        <v>3</v>
      </c>
      <c r="E55" s="106">
        <v>45595</v>
      </c>
      <c r="F55" s="106">
        <v>45772</v>
      </c>
      <c r="G55" s="106">
        <v>45783</v>
      </c>
      <c r="H55" s="27" t="s">
        <v>56</v>
      </c>
      <c r="I55" s="58" t="s">
        <v>50</v>
      </c>
      <c r="J55" s="59" t="s">
        <v>3</v>
      </c>
      <c r="K55" s="177" t="s">
        <v>351</v>
      </c>
      <c r="L55" s="27" t="s">
        <v>41</v>
      </c>
      <c r="M55" s="76" t="s">
        <v>3</v>
      </c>
      <c r="N55" s="76" t="s">
        <v>3</v>
      </c>
      <c r="O55" s="76" t="s">
        <v>3</v>
      </c>
      <c r="P55" s="11" t="s">
        <v>74</v>
      </c>
      <c r="Q55" s="11" t="s">
        <v>50</v>
      </c>
      <c r="R55" s="77" t="s">
        <v>3</v>
      </c>
      <c r="S55" s="87" t="s">
        <v>3</v>
      </c>
      <c r="T55" s="97" t="s">
        <v>354</v>
      </c>
      <c r="U55" s="76" t="s">
        <v>3</v>
      </c>
      <c r="V55" s="76" t="s">
        <v>3</v>
      </c>
      <c r="W55" s="24" t="s">
        <v>38</v>
      </c>
      <c r="X55" s="27" t="s">
        <v>43</v>
      </c>
      <c r="Y55" s="27" t="s">
        <v>43</v>
      </c>
      <c r="Z55" s="27" t="s">
        <v>43</v>
      </c>
      <c r="AA55" s="27" t="s">
        <v>3</v>
      </c>
      <c r="AB55" s="291" t="s">
        <v>359</v>
      </c>
      <c r="AC55" s="33" t="b">
        <f>I55=Q55</f>
        <v>1</v>
      </c>
    </row>
    <row r="56" spans="1:30" s="33" customFormat="1" ht="126.75" hidden="1" customHeight="1" thickBot="1" x14ac:dyDescent="0.3">
      <c r="A56" s="183" t="s">
        <v>63</v>
      </c>
      <c r="B56" s="25" t="str">
        <f>VLOOKUP(A56,'Listas deplegables'!$A$2:$B$19,2,0)</f>
        <v xml:space="preserve"> GJ</v>
      </c>
      <c r="C56" s="145"/>
      <c r="D56" s="61"/>
      <c r="E56" s="179"/>
      <c r="F56" s="179"/>
      <c r="G56" s="179"/>
      <c r="H56" s="61"/>
      <c r="I56" s="146"/>
      <c r="J56" s="149"/>
      <c r="K56" s="180"/>
      <c r="L56" s="61"/>
      <c r="M56" s="107"/>
      <c r="N56" s="107"/>
      <c r="O56" s="107"/>
      <c r="P56" s="147"/>
      <c r="Q56" s="147"/>
      <c r="R56" s="195"/>
      <c r="S56" s="196" t="s">
        <v>3</v>
      </c>
      <c r="T56" s="153" t="s">
        <v>355</v>
      </c>
      <c r="U56" s="107" t="s">
        <v>43</v>
      </c>
      <c r="V56" s="107" t="s">
        <v>43</v>
      </c>
      <c r="W56" s="185" t="s">
        <v>38</v>
      </c>
      <c r="X56" s="61" t="s">
        <v>43</v>
      </c>
      <c r="Y56" s="61" t="s">
        <v>43</v>
      </c>
      <c r="Z56" s="61" t="s">
        <v>43</v>
      </c>
      <c r="AA56" s="61" t="s">
        <v>3</v>
      </c>
      <c r="AB56" s="296"/>
    </row>
    <row r="57" spans="1:30" s="33" customFormat="1" ht="121.5" hidden="1" customHeight="1" thickBot="1" x14ac:dyDescent="0.3">
      <c r="A57" s="144" t="s">
        <v>63</v>
      </c>
      <c r="B57" s="71" t="str">
        <f>VLOOKUP(A57,'Listas deplegables'!$A$2:$B$19,2,0)</f>
        <v xml:space="preserve"> GJ</v>
      </c>
      <c r="C57" s="72" t="s">
        <v>350</v>
      </c>
      <c r="D57" s="65" t="s">
        <v>3</v>
      </c>
      <c r="E57" s="110">
        <v>45595</v>
      </c>
      <c r="F57" s="110">
        <v>45772</v>
      </c>
      <c r="G57" s="110">
        <v>45783</v>
      </c>
      <c r="H57" s="65" t="s">
        <v>56</v>
      </c>
      <c r="I57" s="66" t="s">
        <v>50</v>
      </c>
      <c r="J57" s="67" t="s">
        <v>3</v>
      </c>
      <c r="K57" s="175" t="s">
        <v>353</v>
      </c>
      <c r="L57" s="65" t="s">
        <v>41</v>
      </c>
      <c r="M57" s="89" t="s">
        <v>3</v>
      </c>
      <c r="N57" s="89" t="s">
        <v>3</v>
      </c>
      <c r="O57" s="89" t="s">
        <v>3</v>
      </c>
      <c r="P57" s="68" t="s">
        <v>74</v>
      </c>
      <c r="Q57" s="68" t="s">
        <v>50</v>
      </c>
      <c r="R57" s="90" t="s">
        <v>38</v>
      </c>
      <c r="S57" s="91" t="s">
        <v>3</v>
      </c>
      <c r="T57" s="111" t="s">
        <v>356</v>
      </c>
      <c r="U57" s="89" t="s">
        <v>43</v>
      </c>
      <c r="V57" s="89" t="s">
        <v>43</v>
      </c>
      <c r="W57" s="63" t="s">
        <v>38</v>
      </c>
      <c r="X57" s="65" t="s">
        <v>43</v>
      </c>
      <c r="Y57" s="65" t="s">
        <v>43</v>
      </c>
      <c r="Z57" s="65" t="s">
        <v>43</v>
      </c>
      <c r="AA57" s="65" t="s">
        <v>38</v>
      </c>
      <c r="AB57" s="181" t="s">
        <v>358</v>
      </c>
      <c r="AC57" s="33" t="b">
        <f t="shared" ref="AC57:AC59" si="3">I57=Q57</f>
        <v>1</v>
      </c>
    </row>
    <row r="58" spans="1:30" s="33" customFormat="1" ht="147.75" hidden="1" customHeight="1" thickBot="1" x14ac:dyDescent="0.3">
      <c r="A58" s="144" t="s">
        <v>64</v>
      </c>
      <c r="B58" s="71" t="str">
        <f>VLOOKUP(A58,'Listas deplegables'!$A$2:$B$19,2,0)</f>
        <v xml:space="preserve"> RF</v>
      </c>
      <c r="C58" s="72" t="s">
        <v>360</v>
      </c>
      <c r="D58" s="65" t="s">
        <v>3</v>
      </c>
      <c r="E58" s="110">
        <v>45610</v>
      </c>
      <c r="F58" s="110">
        <v>45775</v>
      </c>
      <c r="G58" s="110">
        <v>45783</v>
      </c>
      <c r="H58" s="65" t="s">
        <v>56</v>
      </c>
      <c r="I58" s="66" t="s">
        <v>50</v>
      </c>
      <c r="J58" s="67" t="s">
        <v>3</v>
      </c>
      <c r="K58" s="175" t="s">
        <v>365</v>
      </c>
      <c r="L58" s="65" t="s">
        <v>41</v>
      </c>
      <c r="M58" s="89" t="s">
        <v>3</v>
      </c>
      <c r="N58" s="89" t="s">
        <v>3</v>
      </c>
      <c r="O58" s="89" t="s">
        <v>3</v>
      </c>
      <c r="P58" s="68" t="s">
        <v>42</v>
      </c>
      <c r="Q58" s="68" t="s">
        <v>50</v>
      </c>
      <c r="R58" s="90" t="s">
        <v>3</v>
      </c>
      <c r="S58" s="91" t="s">
        <v>3</v>
      </c>
      <c r="T58" s="111" t="s">
        <v>369</v>
      </c>
      <c r="U58" s="89" t="s">
        <v>38</v>
      </c>
      <c r="V58" s="89" t="s">
        <v>3</v>
      </c>
      <c r="W58" s="91" t="s">
        <v>38</v>
      </c>
      <c r="X58" s="89" t="s">
        <v>43</v>
      </c>
      <c r="Y58" s="89" t="s">
        <v>43</v>
      </c>
      <c r="Z58" s="89" t="s">
        <v>43</v>
      </c>
      <c r="AA58" s="89" t="s">
        <v>3</v>
      </c>
      <c r="AB58" s="181" t="s">
        <v>373</v>
      </c>
      <c r="AC58" s="33" t="b">
        <f t="shared" si="3"/>
        <v>1</v>
      </c>
    </row>
    <row r="59" spans="1:30" s="33" customFormat="1" ht="166.5" hidden="1" customHeight="1" thickBot="1" x14ac:dyDescent="0.3">
      <c r="A59" s="57" t="s">
        <v>64</v>
      </c>
      <c r="B59" s="25" t="str">
        <f>VLOOKUP(A59,'Listas deplegables'!$A$2:$B$19,2,0)</f>
        <v xml:space="preserve"> RF</v>
      </c>
      <c r="C59" s="26" t="s">
        <v>361</v>
      </c>
      <c r="D59" s="27" t="s">
        <v>3</v>
      </c>
      <c r="E59" s="106">
        <v>45610</v>
      </c>
      <c r="F59" s="106" t="s">
        <v>364</v>
      </c>
      <c r="G59" s="106">
        <v>45783</v>
      </c>
      <c r="H59" s="27" t="s">
        <v>56</v>
      </c>
      <c r="I59" s="58" t="s">
        <v>50</v>
      </c>
      <c r="J59" s="59" t="s">
        <v>3</v>
      </c>
      <c r="K59" s="177" t="s">
        <v>366</v>
      </c>
      <c r="L59" s="27" t="s">
        <v>41</v>
      </c>
      <c r="M59" s="76" t="s">
        <v>3</v>
      </c>
      <c r="N59" s="76" t="s">
        <v>3</v>
      </c>
      <c r="O59" s="76" t="s">
        <v>3</v>
      </c>
      <c r="P59" s="11" t="s">
        <v>74</v>
      </c>
      <c r="Q59" s="11" t="s">
        <v>50</v>
      </c>
      <c r="R59" s="77" t="s">
        <v>3</v>
      </c>
      <c r="S59" s="87" t="s">
        <v>3</v>
      </c>
      <c r="T59" s="97" t="s">
        <v>370</v>
      </c>
      <c r="U59" s="76" t="s">
        <v>38</v>
      </c>
      <c r="V59" s="76" t="s">
        <v>3</v>
      </c>
      <c r="W59" s="87" t="s">
        <v>38</v>
      </c>
      <c r="X59" s="76" t="s">
        <v>43</v>
      </c>
      <c r="Y59" s="76" t="s">
        <v>43</v>
      </c>
      <c r="Z59" s="76" t="s">
        <v>43</v>
      </c>
      <c r="AA59" s="76" t="s">
        <v>3</v>
      </c>
      <c r="AB59" s="291" t="s">
        <v>373</v>
      </c>
      <c r="AC59" s="33" t="b">
        <f t="shared" si="3"/>
        <v>1</v>
      </c>
    </row>
    <row r="60" spans="1:30" s="33" customFormat="1" ht="90.75" hidden="1" thickBot="1" x14ac:dyDescent="0.3">
      <c r="A60" s="60" t="s">
        <v>64</v>
      </c>
      <c r="B60" s="42" t="str">
        <f>VLOOKUP(A60,'Listas deplegables'!$A$2:$B$19,2,0)</f>
        <v xml:space="preserve"> RF</v>
      </c>
      <c r="C60" s="43"/>
      <c r="D60" s="43"/>
      <c r="E60" s="179"/>
      <c r="F60" s="179"/>
      <c r="G60" s="179"/>
      <c r="H60" s="44"/>
      <c r="I60" s="17"/>
      <c r="J60" s="45" t="s">
        <v>3</v>
      </c>
      <c r="K60" s="159" t="s">
        <v>367</v>
      </c>
      <c r="L60" s="44" t="s">
        <v>41</v>
      </c>
      <c r="M60" s="83" t="s">
        <v>3</v>
      </c>
      <c r="N60" s="83" t="s">
        <v>3</v>
      </c>
      <c r="O60" s="83" t="s">
        <v>3</v>
      </c>
      <c r="P60" s="13" t="s">
        <v>74</v>
      </c>
      <c r="Q60" s="13" t="s">
        <v>50</v>
      </c>
      <c r="R60" s="84" t="s">
        <v>3</v>
      </c>
      <c r="S60" s="85" t="s">
        <v>3</v>
      </c>
      <c r="T60" s="98" t="s">
        <v>371</v>
      </c>
      <c r="U60" s="83" t="s">
        <v>38</v>
      </c>
      <c r="V60" s="83" t="s">
        <v>3</v>
      </c>
      <c r="W60" s="85" t="s">
        <v>38</v>
      </c>
      <c r="X60" s="83" t="s">
        <v>43</v>
      </c>
      <c r="Y60" s="83" t="s">
        <v>43</v>
      </c>
      <c r="Z60" s="83" t="s">
        <v>43</v>
      </c>
      <c r="AA60" s="83" t="s">
        <v>3</v>
      </c>
      <c r="AB60" s="292"/>
    </row>
    <row r="61" spans="1:30" s="33" customFormat="1" ht="90" x14ac:dyDescent="0.25">
      <c r="A61" s="57" t="s">
        <v>64</v>
      </c>
      <c r="B61" s="25" t="str">
        <f>VLOOKUP(A61,'Listas deplegables'!$A$2:$B$19,2,0)</f>
        <v xml:space="preserve"> RF</v>
      </c>
      <c r="C61" s="26" t="s">
        <v>363</v>
      </c>
      <c r="D61" s="27" t="s">
        <v>3</v>
      </c>
      <c r="E61" s="106">
        <v>45610</v>
      </c>
      <c r="F61" s="106">
        <v>45775</v>
      </c>
      <c r="G61" s="106">
        <v>45783</v>
      </c>
      <c r="H61" s="27" t="s">
        <v>56</v>
      </c>
      <c r="I61" s="58" t="s">
        <v>48</v>
      </c>
      <c r="J61" s="59" t="s">
        <v>3</v>
      </c>
      <c r="K61" s="177" t="s">
        <v>65</v>
      </c>
      <c r="L61" s="27" t="s">
        <v>44</v>
      </c>
      <c r="M61" s="76" t="s">
        <v>3</v>
      </c>
      <c r="N61" s="76" t="s">
        <v>3</v>
      </c>
      <c r="O61" s="76" t="s">
        <v>3</v>
      </c>
      <c r="P61" s="11" t="s">
        <v>42</v>
      </c>
      <c r="Q61" s="11" t="s">
        <v>75</v>
      </c>
      <c r="R61" s="77" t="s">
        <v>38</v>
      </c>
      <c r="S61" s="87" t="s">
        <v>3</v>
      </c>
      <c r="T61" s="97" t="s">
        <v>372</v>
      </c>
      <c r="U61" s="76" t="s">
        <v>38</v>
      </c>
      <c r="V61" s="76" t="s">
        <v>3</v>
      </c>
      <c r="W61" s="87" t="s">
        <v>38</v>
      </c>
      <c r="X61" s="76" t="s">
        <v>43</v>
      </c>
      <c r="Y61" s="76" t="s">
        <v>43</v>
      </c>
      <c r="Z61" s="76" t="s">
        <v>43</v>
      </c>
      <c r="AA61" s="76" t="s">
        <v>3</v>
      </c>
      <c r="AB61" s="291" t="s">
        <v>374</v>
      </c>
      <c r="AC61" s="33" t="b">
        <f>I61=Q61</f>
        <v>0</v>
      </c>
      <c r="AD61" s="33">
        <v>2</v>
      </c>
    </row>
    <row r="62" spans="1:30" s="33" customFormat="1" ht="90.75" hidden="1" thickBot="1" x14ac:dyDescent="0.3">
      <c r="A62" s="60" t="s">
        <v>64</v>
      </c>
      <c r="B62" s="42" t="str">
        <f>VLOOKUP(A62,'Listas deplegables'!$A$2:$B$19,2,0)</f>
        <v xml:space="preserve"> RF</v>
      </c>
      <c r="C62" s="43"/>
      <c r="D62" s="43"/>
      <c r="E62" s="179"/>
      <c r="F62" s="179"/>
      <c r="G62" s="179"/>
      <c r="H62" s="44"/>
      <c r="I62" s="17"/>
      <c r="J62" s="45" t="s">
        <v>3</v>
      </c>
      <c r="K62" s="159" t="s">
        <v>66</v>
      </c>
      <c r="L62" s="44" t="s">
        <v>44</v>
      </c>
      <c r="M62" s="83" t="s">
        <v>3</v>
      </c>
      <c r="N62" s="83" t="s">
        <v>3</v>
      </c>
      <c r="O62" s="83" t="s">
        <v>3</v>
      </c>
      <c r="P62" s="13" t="s">
        <v>42</v>
      </c>
      <c r="Q62" s="13" t="s">
        <v>75</v>
      </c>
      <c r="R62" s="84" t="s">
        <v>38</v>
      </c>
      <c r="S62" s="85"/>
      <c r="T62" s="83"/>
      <c r="U62" s="83"/>
      <c r="V62" s="83"/>
      <c r="W62" s="85" t="s">
        <v>38</v>
      </c>
      <c r="X62" s="83" t="s">
        <v>43</v>
      </c>
      <c r="Y62" s="83" t="s">
        <v>43</v>
      </c>
      <c r="Z62" s="83" t="s">
        <v>43</v>
      </c>
      <c r="AA62" s="83" t="s">
        <v>3</v>
      </c>
      <c r="AB62" s="292"/>
    </row>
    <row r="63" spans="1:30" s="33" customFormat="1" ht="168.75" hidden="1" x14ac:dyDescent="0.25">
      <c r="A63" s="57" t="s">
        <v>67</v>
      </c>
      <c r="B63" s="25" t="str">
        <f>VLOOKUP(A63,'Listas deplegables'!$A$2:$B$19,2,0)</f>
        <v xml:space="preserve"> EI</v>
      </c>
      <c r="C63" s="26" t="s">
        <v>377</v>
      </c>
      <c r="D63" s="27" t="s">
        <v>3</v>
      </c>
      <c r="E63" s="106">
        <v>45782</v>
      </c>
      <c r="F63" s="106">
        <v>45782</v>
      </c>
      <c r="G63" s="106">
        <v>45783</v>
      </c>
      <c r="H63" s="27" t="s">
        <v>68</v>
      </c>
      <c r="I63" s="58" t="s">
        <v>50</v>
      </c>
      <c r="J63" s="59" t="s">
        <v>3</v>
      </c>
      <c r="K63" s="177" t="s">
        <v>379</v>
      </c>
      <c r="L63" s="27" t="s">
        <v>41</v>
      </c>
      <c r="M63" s="76" t="s">
        <v>3</v>
      </c>
      <c r="N63" s="76" t="s">
        <v>3</v>
      </c>
      <c r="O63" s="76" t="s">
        <v>3</v>
      </c>
      <c r="P63" s="11" t="s">
        <v>42</v>
      </c>
      <c r="Q63" s="11" t="s">
        <v>50</v>
      </c>
      <c r="R63" s="77" t="s">
        <v>3</v>
      </c>
      <c r="S63" s="87" t="s">
        <v>3</v>
      </c>
      <c r="T63" s="97" t="s">
        <v>381</v>
      </c>
      <c r="U63" s="76" t="s">
        <v>3</v>
      </c>
      <c r="V63" s="76" t="s">
        <v>43</v>
      </c>
      <c r="W63" s="87" t="s">
        <v>3</v>
      </c>
      <c r="X63" s="76" t="s">
        <v>3</v>
      </c>
      <c r="Y63" s="76" t="s">
        <v>3</v>
      </c>
      <c r="Z63" s="76" t="s">
        <v>3</v>
      </c>
      <c r="AA63" s="76" t="s">
        <v>3</v>
      </c>
      <c r="AB63" s="291" t="s">
        <v>382</v>
      </c>
      <c r="AC63" s="33" t="b">
        <f>I63=Q63</f>
        <v>1</v>
      </c>
    </row>
    <row r="64" spans="1:30" s="33" customFormat="1" ht="142.5" hidden="1" customHeight="1" thickBot="1" x14ac:dyDescent="0.3">
      <c r="A64" s="60" t="s">
        <v>67</v>
      </c>
      <c r="B64" s="42" t="str">
        <f>VLOOKUP(A64,'Listas deplegables'!$A$2:$B$19,2,0)</f>
        <v xml:space="preserve"> EI</v>
      </c>
      <c r="C64" s="43"/>
      <c r="D64" s="43"/>
      <c r="E64" s="179"/>
      <c r="F64" s="179"/>
      <c r="G64" s="179"/>
      <c r="H64" s="44"/>
      <c r="I64" s="17"/>
      <c r="J64" s="45" t="s">
        <v>3</v>
      </c>
      <c r="K64" s="159" t="s">
        <v>380</v>
      </c>
      <c r="L64" s="44" t="s">
        <v>41</v>
      </c>
      <c r="M64" s="83" t="s">
        <v>3</v>
      </c>
      <c r="N64" s="83" t="s">
        <v>3</v>
      </c>
      <c r="O64" s="83" t="s">
        <v>3</v>
      </c>
      <c r="P64" s="13" t="s">
        <v>42</v>
      </c>
      <c r="Q64" s="13" t="s">
        <v>50</v>
      </c>
      <c r="R64" s="84" t="s">
        <v>3</v>
      </c>
      <c r="S64" s="85"/>
      <c r="T64" s="83"/>
      <c r="U64" s="83"/>
      <c r="V64" s="83"/>
      <c r="W64" s="85" t="s">
        <v>38</v>
      </c>
      <c r="X64" s="83" t="s">
        <v>43</v>
      </c>
      <c r="Y64" s="83" t="s">
        <v>43</v>
      </c>
      <c r="Z64" s="83" t="s">
        <v>43</v>
      </c>
      <c r="AA64" s="83" t="s">
        <v>38</v>
      </c>
      <c r="AB64" s="292"/>
    </row>
    <row r="65" spans="1:29" s="33" customFormat="1" ht="233.25" hidden="1" customHeight="1" thickBot="1" x14ac:dyDescent="0.3">
      <c r="A65" s="63" t="s">
        <v>69</v>
      </c>
      <c r="B65" s="71" t="str">
        <f>VLOOKUP(A65,'Listas deplegables'!$A$2:$B$19,2,0)</f>
        <v xml:space="preserve"> PD</v>
      </c>
      <c r="C65" s="72" t="s">
        <v>387</v>
      </c>
      <c r="D65" s="65" t="s">
        <v>3</v>
      </c>
      <c r="E65" s="110" t="s">
        <v>157</v>
      </c>
      <c r="F65" s="110">
        <v>45769</v>
      </c>
      <c r="G65" s="110">
        <v>45783</v>
      </c>
      <c r="H65" s="65" t="s">
        <v>68</v>
      </c>
      <c r="I65" s="66" t="s">
        <v>50</v>
      </c>
      <c r="J65" s="67" t="s">
        <v>3</v>
      </c>
      <c r="K65" s="175" t="s">
        <v>388</v>
      </c>
      <c r="L65" s="65" t="s">
        <v>41</v>
      </c>
      <c r="M65" s="89" t="s">
        <v>38</v>
      </c>
      <c r="N65" s="89" t="s">
        <v>3</v>
      </c>
      <c r="O65" s="89" t="s">
        <v>38</v>
      </c>
      <c r="P65" s="68" t="s">
        <v>42</v>
      </c>
      <c r="Q65" s="68" t="s">
        <v>50</v>
      </c>
      <c r="R65" s="90" t="s">
        <v>3</v>
      </c>
      <c r="S65" s="91" t="s">
        <v>3</v>
      </c>
      <c r="T65" s="111" t="s">
        <v>389</v>
      </c>
      <c r="U65" s="89" t="s">
        <v>43</v>
      </c>
      <c r="V65" s="89" t="s">
        <v>43</v>
      </c>
      <c r="W65" s="91" t="s">
        <v>38</v>
      </c>
      <c r="X65" s="89" t="s">
        <v>43</v>
      </c>
      <c r="Y65" s="89" t="s">
        <v>43</v>
      </c>
      <c r="Z65" s="89" t="s">
        <v>43</v>
      </c>
      <c r="AA65" s="89" t="s">
        <v>3</v>
      </c>
      <c r="AB65" s="181" t="s">
        <v>390</v>
      </c>
      <c r="AC65" s="33" t="b">
        <f t="shared" ref="AC65:AC66" si="4">I65=Q65</f>
        <v>1</v>
      </c>
    </row>
    <row r="66" spans="1:29" s="33" customFormat="1" ht="292.5" hidden="1" customHeight="1" thickBot="1" x14ac:dyDescent="0.3">
      <c r="A66" s="63" t="s">
        <v>109</v>
      </c>
      <c r="B66" s="71" t="str">
        <f>VLOOKUP(A66,'Listas deplegables'!$A$2:$B$19,2,0)</f>
        <v xml:space="preserve"> GA</v>
      </c>
      <c r="C66" s="72" t="s">
        <v>394</v>
      </c>
      <c r="D66" s="65" t="s">
        <v>3</v>
      </c>
      <c r="E66" s="106">
        <v>45955</v>
      </c>
      <c r="F66" s="106">
        <v>45776</v>
      </c>
      <c r="G66" s="106">
        <v>45783</v>
      </c>
      <c r="H66" s="27" t="s">
        <v>56</v>
      </c>
      <c r="I66" s="66" t="s">
        <v>50</v>
      </c>
      <c r="J66" s="67" t="s">
        <v>3</v>
      </c>
      <c r="K66" s="175" t="s">
        <v>396</v>
      </c>
      <c r="L66" s="65" t="s">
        <v>41</v>
      </c>
      <c r="M66" s="89" t="s">
        <v>3</v>
      </c>
      <c r="N66" s="89" t="s">
        <v>3</v>
      </c>
      <c r="O66" s="89" t="s">
        <v>54</v>
      </c>
      <c r="P66" s="68" t="s">
        <v>42</v>
      </c>
      <c r="Q66" s="68" t="s">
        <v>50</v>
      </c>
      <c r="R66" s="90" t="s">
        <v>3</v>
      </c>
      <c r="S66" s="91" t="s">
        <v>3</v>
      </c>
      <c r="T66" s="111" t="s">
        <v>397</v>
      </c>
      <c r="U66" s="89" t="s">
        <v>3</v>
      </c>
      <c r="V66" s="89" t="s">
        <v>3</v>
      </c>
      <c r="W66" s="91" t="s">
        <v>38</v>
      </c>
      <c r="X66" s="89" t="s">
        <v>43</v>
      </c>
      <c r="Y66" s="89" t="s">
        <v>43</v>
      </c>
      <c r="Z66" s="89" t="s">
        <v>43</v>
      </c>
      <c r="AA66" s="89" t="s">
        <v>3</v>
      </c>
      <c r="AB66" s="181" t="s">
        <v>402</v>
      </c>
      <c r="AC66" s="33" t="b">
        <f t="shared" si="4"/>
        <v>1</v>
      </c>
    </row>
    <row r="67" spans="1:29" s="33" customFormat="1" hidden="1" x14ac:dyDescent="0.25">
      <c r="A67" s="55"/>
      <c r="B67" s="49" t="e">
        <f>VLOOKUP(A67,'Listas deplegables'!$A$2:$B$19,2,0)</f>
        <v>#N/A</v>
      </c>
      <c r="C67" s="50"/>
      <c r="D67" s="50"/>
      <c r="E67" s="164"/>
      <c r="F67" s="164"/>
      <c r="G67" s="164"/>
      <c r="H67" s="31"/>
      <c r="I67" s="51"/>
      <c r="J67" s="52"/>
      <c r="K67" s="158"/>
      <c r="L67" s="31"/>
      <c r="M67" s="92"/>
      <c r="N67" s="92"/>
      <c r="O67" s="92"/>
      <c r="P67" s="53"/>
      <c r="Q67" s="53"/>
      <c r="R67" s="93"/>
      <c r="S67" s="94"/>
      <c r="T67" s="92"/>
      <c r="U67" s="92"/>
      <c r="V67" s="92"/>
      <c r="W67" s="94"/>
      <c r="X67" s="92"/>
      <c r="Y67" s="92"/>
      <c r="Z67" s="92"/>
      <c r="AA67" s="92"/>
      <c r="AB67" s="95"/>
    </row>
    <row r="68" spans="1:29" s="33" customFormat="1" hidden="1" x14ac:dyDescent="0.25">
      <c r="A68" s="34"/>
      <c r="B68" s="35" t="e">
        <f>VLOOKUP(A68,'Listas deplegables'!$A$2:$B$19,2,0)</f>
        <v>#N/A</v>
      </c>
      <c r="C68" s="36"/>
      <c r="D68" s="36"/>
      <c r="E68" s="164"/>
      <c r="F68" s="164"/>
      <c r="G68" s="164"/>
      <c r="H68" s="37"/>
      <c r="I68" s="16"/>
      <c r="J68" s="38"/>
      <c r="K68" s="156"/>
      <c r="L68" s="37"/>
      <c r="M68" s="81"/>
      <c r="N68" s="81"/>
      <c r="O68" s="81"/>
      <c r="P68" s="12"/>
      <c r="Q68" s="12"/>
      <c r="R68" s="88"/>
      <c r="S68" s="80"/>
      <c r="T68" s="81"/>
      <c r="U68" s="81"/>
      <c r="V68" s="81"/>
      <c r="W68" s="80"/>
      <c r="X68" s="81"/>
      <c r="Y68" s="81"/>
      <c r="Z68" s="81"/>
      <c r="AA68" s="81"/>
      <c r="AB68" s="82"/>
    </row>
    <row r="69" spans="1:29" s="33" customFormat="1" hidden="1" x14ac:dyDescent="0.25">
      <c r="A69" s="34"/>
      <c r="B69" s="35" t="e">
        <f>VLOOKUP(A69,'Listas deplegables'!$A$2:$B$19,2,0)</f>
        <v>#N/A</v>
      </c>
      <c r="C69" s="36"/>
      <c r="D69" s="36"/>
      <c r="E69" s="164"/>
      <c r="F69" s="164"/>
      <c r="G69" s="164"/>
      <c r="H69" s="37"/>
      <c r="I69" s="16"/>
      <c r="J69" s="38"/>
      <c r="K69" s="156"/>
      <c r="L69" s="37"/>
      <c r="M69" s="81"/>
      <c r="N69" s="81"/>
      <c r="O69" s="81"/>
      <c r="P69" s="12"/>
      <c r="Q69" s="12"/>
      <c r="R69" s="88"/>
      <c r="S69" s="80"/>
      <c r="T69" s="81"/>
      <c r="U69" s="81"/>
      <c r="V69" s="81"/>
      <c r="W69" s="80"/>
      <c r="X69" s="81"/>
      <c r="Y69" s="81"/>
      <c r="Z69" s="81"/>
      <c r="AA69" s="81"/>
      <c r="AB69" s="82"/>
    </row>
    <row r="70" spans="1:29" s="33" customFormat="1" hidden="1" x14ac:dyDescent="0.25">
      <c r="A70" s="34"/>
      <c r="B70" s="35" t="e">
        <f>VLOOKUP(A70,'Listas deplegables'!$A$2:$B$19,2,0)</f>
        <v>#N/A</v>
      </c>
      <c r="C70" s="36"/>
      <c r="D70" s="36"/>
      <c r="E70" s="37"/>
      <c r="F70" s="37"/>
      <c r="G70" s="37"/>
      <c r="H70" s="37"/>
      <c r="I70" s="16"/>
      <c r="J70" s="38"/>
      <c r="K70" s="156"/>
      <c r="L70" s="37"/>
      <c r="M70" s="81"/>
      <c r="N70" s="81"/>
      <c r="O70" s="81"/>
      <c r="P70" s="12"/>
      <c r="Q70" s="12"/>
      <c r="R70" s="88"/>
      <c r="S70" s="80"/>
      <c r="T70" s="81"/>
      <c r="U70" s="81"/>
      <c r="V70" s="81"/>
      <c r="W70" s="80"/>
      <c r="X70" s="81"/>
      <c r="Y70" s="81"/>
      <c r="Z70" s="81"/>
      <c r="AA70" s="81"/>
      <c r="AB70" s="82"/>
    </row>
    <row r="71" spans="1:29" s="33" customFormat="1" hidden="1" x14ac:dyDescent="0.25">
      <c r="A71" s="34"/>
      <c r="B71" s="35" t="e">
        <f>VLOOKUP(A71,'Listas deplegables'!$A$2:$B$19,2,0)</f>
        <v>#N/A</v>
      </c>
      <c r="C71" s="36"/>
      <c r="D71" s="36"/>
      <c r="E71" s="37"/>
      <c r="F71" s="37"/>
      <c r="G71" s="37"/>
      <c r="H71" s="37"/>
      <c r="I71" s="16"/>
      <c r="J71" s="38"/>
      <c r="K71" s="156"/>
      <c r="L71" s="37"/>
      <c r="M71" s="81"/>
      <c r="N71" s="81"/>
      <c r="O71" s="81"/>
      <c r="P71" s="12"/>
      <c r="Q71" s="12"/>
      <c r="R71" s="88"/>
      <c r="S71" s="80"/>
      <c r="T71" s="81"/>
      <c r="U71" s="81"/>
      <c r="V71" s="81"/>
      <c r="W71" s="80"/>
      <c r="X71" s="81"/>
      <c r="Y71" s="81"/>
      <c r="Z71" s="81"/>
      <c r="AA71" s="81"/>
      <c r="AB71" s="82"/>
    </row>
    <row r="72" spans="1:29" s="33" customFormat="1" hidden="1" x14ac:dyDescent="0.25">
      <c r="A72" s="34"/>
      <c r="B72" s="35" t="e">
        <f>VLOOKUP(A72,'Listas deplegables'!$A$2:$B$19,2,0)</f>
        <v>#N/A</v>
      </c>
      <c r="C72" s="36"/>
      <c r="D72" s="36"/>
      <c r="E72" s="37"/>
      <c r="F72" s="37"/>
      <c r="G72" s="37"/>
      <c r="H72" s="37"/>
      <c r="I72" s="16"/>
      <c r="J72" s="38"/>
      <c r="K72" s="156"/>
      <c r="L72" s="37"/>
      <c r="M72" s="81"/>
      <c r="N72" s="81"/>
      <c r="O72" s="81"/>
      <c r="P72" s="12"/>
      <c r="Q72" s="12"/>
      <c r="R72" s="88"/>
      <c r="S72" s="80"/>
      <c r="T72" s="81"/>
      <c r="U72" s="81"/>
      <c r="V72" s="81"/>
      <c r="W72" s="80"/>
      <c r="X72" s="81"/>
      <c r="Y72" s="81"/>
      <c r="Z72" s="81"/>
      <c r="AA72" s="81"/>
      <c r="AB72" s="82"/>
    </row>
    <row r="73" spans="1:29" s="33" customFormat="1" hidden="1" x14ac:dyDescent="0.25">
      <c r="A73" s="34"/>
      <c r="B73" s="35" t="e">
        <f>VLOOKUP(A73,'Listas deplegables'!$A$2:$B$19,2,0)</f>
        <v>#N/A</v>
      </c>
      <c r="C73" s="36"/>
      <c r="D73" s="36"/>
      <c r="E73" s="37"/>
      <c r="F73" s="37"/>
      <c r="G73" s="37"/>
      <c r="H73" s="37"/>
      <c r="I73" s="16"/>
      <c r="J73" s="38"/>
      <c r="K73" s="156"/>
      <c r="L73" s="37"/>
      <c r="M73" s="81"/>
      <c r="N73" s="81"/>
      <c r="O73" s="81"/>
      <c r="P73" s="12"/>
      <c r="Q73" s="12"/>
      <c r="R73" s="88"/>
      <c r="S73" s="80"/>
      <c r="T73" s="81"/>
      <c r="U73" s="81"/>
      <c r="V73" s="81"/>
      <c r="W73" s="80"/>
      <c r="X73" s="81"/>
      <c r="Y73" s="81"/>
      <c r="Z73" s="81"/>
      <c r="AA73" s="81"/>
      <c r="AB73" s="82"/>
    </row>
    <row r="74" spans="1:29" s="33" customFormat="1" hidden="1" x14ac:dyDescent="0.25">
      <c r="A74" s="34"/>
      <c r="B74" s="35" t="e">
        <f>VLOOKUP(A74,'Listas deplegables'!$A$2:$B$19,2,0)</f>
        <v>#N/A</v>
      </c>
      <c r="C74" s="36"/>
      <c r="D74" s="36"/>
      <c r="E74" s="37"/>
      <c r="F74" s="37"/>
      <c r="G74" s="37"/>
      <c r="H74" s="37"/>
      <c r="I74" s="16"/>
      <c r="J74" s="38"/>
      <c r="K74" s="156"/>
      <c r="L74" s="37"/>
      <c r="M74" s="81"/>
      <c r="N74" s="81"/>
      <c r="O74" s="81"/>
      <c r="P74" s="12"/>
      <c r="Q74" s="12"/>
      <c r="R74" s="88"/>
      <c r="S74" s="80"/>
      <c r="T74" s="81"/>
      <c r="U74" s="81"/>
      <c r="V74" s="81"/>
      <c r="W74" s="80"/>
      <c r="X74" s="81"/>
      <c r="Y74" s="81"/>
      <c r="Z74" s="81"/>
      <c r="AA74" s="81"/>
      <c r="AB74" s="82"/>
    </row>
    <row r="75" spans="1:29" s="33" customFormat="1" hidden="1" x14ac:dyDescent="0.25">
      <c r="A75" s="34"/>
      <c r="B75" s="35" t="e">
        <f>VLOOKUP(A75,'Listas deplegables'!$A$2:$B$19,2,0)</f>
        <v>#N/A</v>
      </c>
      <c r="C75" s="36"/>
      <c r="D75" s="36"/>
      <c r="E75" s="37"/>
      <c r="F75" s="37"/>
      <c r="G75" s="37"/>
      <c r="H75" s="37"/>
      <c r="I75" s="16"/>
      <c r="J75" s="38"/>
      <c r="K75" s="156"/>
      <c r="L75" s="37"/>
      <c r="M75" s="81"/>
      <c r="N75" s="81"/>
      <c r="O75" s="81"/>
      <c r="P75" s="12"/>
      <c r="Q75" s="12"/>
      <c r="R75" s="88"/>
      <c r="S75" s="80"/>
      <c r="T75" s="81"/>
      <c r="U75" s="81"/>
      <c r="V75" s="81"/>
      <c r="W75" s="80"/>
      <c r="X75" s="81"/>
      <c r="Y75" s="81"/>
      <c r="Z75" s="81"/>
      <c r="AA75" s="81"/>
      <c r="AB75" s="82"/>
    </row>
    <row r="76" spans="1:29" s="33" customFormat="1" hidden="1" x14ac:dyDescent="0.25">
      <c r="A76" s="34"/>
      <c r="B76" s="35" t="e">
        <f>VLOOKUP(A76,'Listas deplegables'!$A$2:$B$19,2,0)</f>
        <v>#N/A</v>
      </c>
      <c r="C76" s="36"/>
      <c r="D76" s="36"/>
      <c r="E76" s="37"/>
      <c r="F76" s="37"/>
      <c r="G76" s="37"/>
      <c r="H76" s="37"/>
      <c r="I76" s="16"/>
      <c r="J76" s="38"/>
      <c r="K76" s="156"/>
      <c r="L76" s="37"/>
      <c r="M76" s="81"/>
      <c r="N76" s="81"/>
      <c r="O76" s="81"/>
      <c r="P76" s="12"/>
      <c r="Q76" s="12"/>
      <c r="R76" s="88"/>
      <c r="S76" s="80"/>
      <c r="T76" s="81"/>
      <c r="U76" s="81"/>
      <c r="V76" s="81"/>
      <c r="W76" s="80"/>
      <c r="X76" s="81"/>
      <c r="Y76" s="81"/>
      <c r="Z76" s="81"/>
      <c r="AA76" s="81"/>
      <c r="AB76" s="82"/>
    </row>
    <row r="77" spans="1:29" s="33" customFormat="1" hidden="1" x14ac:dyDescent="0.25">
      <c r="A77" s="34"/>
      <c r="B77" s="35" t="e">
        <f>VLOOKUP(A77,'Listas deplegables'!$A$2:$B$19,2,0)</f>
        <v>#N/A</v>
      </c>
      <c r="C77" s="36"/>
      <c r="D77" s="36"/>
      <c r="E77" s="37"/>
      <c r="F77" s="37"/>
      <c r="G77" s="37"/>
      <c r="H77" s="37"/>
      <c r="I77" s="16"/>
      <c r="J77" s="38"/>
      <c r="K77" s="156"/>
      <c r="L77" s="37"/>
      <c r="M77" s="81"/>
      <c r="N77" s="81"/>
      <c r="O77" s="81"/>
      <c r="P77" s="12"/>
      <c r="Q77" s="12"/>
      <c r="R77" s="88"/>
      <c r="S77" s="80"/>
      <c r="T77" s="81"/>
      <c r="U77" s="81"/>
      <c r="V77" s="81"/>
      <c r="W77" s="80"/>
      <c r="X77" s="81"/>
      <c r="Y77" s="81"/>
      <c r="Z77" s="81"/>
      <c r="AA77" s="81"/>
      <c r="AB77" s="82"/>
    </row>
    <row r="78" spans="1:29" s="33" customFormat="1" hidden="1" x14ac:dyDescent="0.25">
      <c r="A78" s="34"/>
      <c r="B78" s="35" t="e">
        <f>VLOOKUP(A78,'Listas deplegables'!$A$2:$B$19,2,0)</f>
        <v>#N/A</v>
      </c>
      <c r="C78" s="36"/>
      <c r="D78" s="36"/>
      <c r="E78" s="37"/>
      <c r="F78" s="37"/>
      <c r="G78" s="37"/>
      <c r="H78" s="37"/>
      <c r="I78" s="16"/>
      <c r="J78" s="38"/>
      <c r="K78" s="156"/>
      <c r="L78" s="37"/>
      <c r="M78" s="81"/>
      <c r="N78" s="81"/>
      <c r="O78" s="81"/>
      <c r="P78" s="12"/>
      <c r="Q78" s="12"/>
      <c r="R78" s="88"/>
      <c r="S78" s="80"/>
      <c r="T78" s="81"/>
      <c r="U78" s="81"/>
      <c r="V78" s="81"/>
      <c r="W78" s="80"/>
      <c r="X78" s="81"/>
      <c r="Y78" s="81"/>
      <c r="Z78" s="81"/>
      <c r="AA78" s="81"/>
      <c r="AB78" s="82"/>
    </row>
    <row r="79" spans="1:29" s="33" customFormat="1" hidden="1" x14ac:dyDescent="0.25">
      <c r="A79" s="34"/>
      <c r="B79" s="35" t="e">
        <f>VLOOKUP(A79,'Listas deplegables'!$A$2:$B$19,2,0)</f>
        <v>#N/A</v>
      </c>
      <c r="C79" s="36"/>
      <c r="D79" s="36"/>
      <c r="E79" s="37"/>
      <c r="F79" s="37"/>
      <c r="G79" s="37"/>
      <c r="H79" s="37"/>
      <c r="I79" s="16"/>
      <c r="J79" s="38"/>
      <c r="K79" s="156"/>
      <c r="L79" s="37"/>
      <c r="M79" s="81"/>
      <c r="N79" s="81"/>
      <c r="O79" s="81"/>
      <c r="P79" s="12"/>
      <c r="Q79" s="12"/>
      <c r="R79" s="88"/>
      <c r="S79" s="80"/>
      <c r="T79" s="81"/>
      <c r="U79" s="81"/>
      <c r="V79" s="81"/>
      <c r="W79" s="80"/>
      <c r="X79" s="81"/>
      <c r="Y79" s="81"/>
      <c r="Z79" s="81"/>
      <c r="AA79" s="81"/>
      <c r="AB79" s="82"/>
    </row>
    <row r="80" spans="1:29" s="33" customFormat="1" hidden="1" x14ac:dyDescent="0.25">
      <c r="A80" s="34"/>
      <c r="B80" s="35" t="e">
        <f>VLOOKUP(A80,'Listas deplegables'!$A$2:$B$19,2,0)</f>
        <v>#N/A</v>
      </c>
      <c r="C80" s="36"/>
      <c r="D80" s="36"/>
      <c r="E80" s="37"/>
      <c r="F80" s="37"/>
      <c r="G80" s="37"/>
      <c r="H80" s="37"/>
      <c r="I80" s="16"/>
      <c r="J80" s="38"/>
      <c r="K80" s="156"/>
      <c r="L80" s="37"/>
      <c r="M80" s="81"/>
      <c r="N80" s="81"/>
      <c r="O80" s="81"/>
      <c r="P80" s="12"/>
      <c r="Q80" s="12"/>
      <c r="R80" s="88"/>
      <c r="S80" s="80"/>
      <c r="T80" s="81"/>
      <c r="U80" s="81"/>
      <c r="V80" s="81"/>
      <c r="W80" s="80"/>
      <c r="X80" s="81"/>
      <c r="Y80" s="81"/>
      <c r="Z80" s="81"/>
      <c r="AA80" s="81"/>
      <c r="AB80" s="82"/>
    </row>
    <row r="81" spans="1:28" s="33" customFormat="1" hidden="1" x14ac:dyDescent="0.25">
      <c r="A81" s="34"/>
      <c r="B81" s="35" t="e">
        <f>VLOOKUP(A81,'Listas deplegables'!$A$2:$B$19,2,0)</f>
        <v>#N/A</v>
      </c>
      <c r="C81" s="36"/>
      <c r="D81" s="36"/>
      <c r="E81" s="37"/>
      <c r="F81" s="37"/>
      <c r="G81" s="37"/>
      <c r="H81" s="37"/>
      <c r="I81" s="16"/>
      <c r="J81" s="38"/>
      <c r="K81" s="156"/>
      <c r="L81" s="37"/>
      <c r="M81" s="81"/>
      <c r="N81" s="81"/>
      <c r="O81" s="81"/>
      <c r="P81" s="12"/>
      <c r="Q81" s="12"/>
      <c r="R81" s="88"/>
      <c r="S81" s="80"/>
      <c r="T81" s="81"/>
      <c r="U81" s="81"/>
      <c r="V81" s="81"/>
      <c r="W81" s="80"/>
      <c r="X81" s="81"/>
      <c r="Y81" s="81"/>
      <c r="Z81" s="81"/>
      <c r="AA81" s="81"/>
      <c r="AB81" s="82"/>
    </row>
    <row r="82" spans="1:28" s="33" customFormat="1" hidden="1" x14ac:dyDescent="0.25">
      <c r="A82" s="34"/>
      <c r="B82" s="35" t="e">
        <f>VLOOKUP(A82,'Listas deplegables'!$A$2:$B$19,2,0)</f>
        <v>#N/A</v>
      </c>
      <c r="C82" s="36"/>
      <c r="D82" s="36"/>
      <c r="E82" s="37"/>
      <c r="F82" s="37"/>
      <c r="G82" s="37"/>
      <c r="H82" s="37"/>
      <c r="I82" s="16"/>
      <c r="J82" s="38"/>
      <c r="K82" s="156"/>
      <c r="L82" s="37"/>
      <c r="M82" s="81"/>
      <c r="N82" s="81"/>
      <c r="O82" s="81"/>
      <c r="P82" s="12"/>
      <c r="Q82" s="12"/>
      <c r="R82" s="88"/>
      <c r="S82" s="80"/>
      <c r="T82" s="81"/>
      <c r="U82" s="81"/>
      <c r="V82" s="81"/>
      <c r="W82" s="80"/>
      <c r="X82" s="81"/>
      <c r="Y82" s="81"/>
      <c r="Z82" s="81"/>
      <c r="AA82" s="81"/>
      <c r="AB82" s="82"/>
    </row>
    <row r="83" spans="1:28" s="33" customFormat="1" hidden="1" x14ac:dyDescent="0.25">
      <c r="A83" s="34"/>
      <c r="B83" s="35" t="e">
        <f>VLOOKUP(A83,'Listas deplegables'!$A$2:$B$19,2,0)</f>
        <v>#N/A</v>
      </c>
      <c r="C83" s="36"/>
      <c r="D83" s="36"/>
      <c r="E83" s="37"/>
      <c r="F83" s="37"/>
      <c r="G83" s="37"/>
      <c r="H83" s="37"/>
      <c r="I83" s="16"/>
      <c r="J83" s="38"/>
      <c r="K83" s="156"/>
      <c r="L83" s="37"/>
      <c r="M83" s="81"/>
      <c r="N83" s="81"/>
      <c r="O83" s="81"/>
      <c r="P83" s="12"/>
      <c r="Q83" s="12"/>
      <c r="R83" s="88"/>
      <c r="S83" s="80"/>
      <c r="T83" s="81"/>
      <c r="U83" s="81"/>
      <c r="V83" s="81"/>
      <c r="W83" s="80"/>
      <c r="X83" s="81"/>
      <c r="Y83" s="81"/>
      <c r="Z83" s="81"/>
      <c r="AA83" s="81"/>
      <c r="AB83" s="82"/>
    </row>
    <row r="84" spans="1:28" s="33" customFormat="1" hidden="1" x14ac:dyDescent="0.25">
      <c r="A84" s="34"/>
      <c r="B84" s="35" t="e">
        <f>VLOOKUP(A84,'Listas deplegables'!$A$2:$B$19,2,0)</f>
        <v>#N/A</v>
      </c>
      <c r="C84" s="36"/>
      <c r="D84" s="36"/>
      <c r="E84" s="37"/>
      <c r="F84" s="37"/>
      <c r="G84" s="37"/>
      <c r="H84" s="37"/>
      <c r="I84" s="16"/>
      <c r="J84" s="38"/>
      <c r="K84" s="156"/>
      <c r="L84" s="37"/>
      <c r="M84" s="81"/>
      <c r="N84" s="81"/>
      <c r="O84" s="81"/>
      <c r="P84" s="12"/>
      <c r="Q84" s="12"/>
      <c r="R84" s="88"/>
      <c r="S84" s="80"/>
      <c r="T84" s="81"/>
      <c r="U84" s="81"/>
      <c r="V84" s="81"/>
      <c r="W84" s="80"/>
      <c r="X84" s="81"/>
      <c r="Y84" s="81"/>
      <c r="Z84" s="81"/>
      <c r="AA84" s="81"/>
      <c r="AB84" s="82"/>
    </row>
    <row r="85" spans="1:28" s="33" customFormat="1" hidden="1" x14ac:dyDescent="0.25">
      <c r="A85" s="34"/>
      <c r="B85" s="35" t="e">
        <f>VLOOKUP(A85,'Listas deplegables'!$A$2:$B$19,2,0)</f>
        <v>#N/A</v>
      </c>
      <c r="C85" s="36"/>
      <c r="D85" s="36"/>
      <c r="E85" s="37"/>
      <c r="F85" s="37"/>
      <c r="G85" s="37"/>
      <c r="H85" s="37"/>
      <c r="I85" s="16"/>
      <c r="J85" s="38"/>
      <c r="K85" s="156"/>
      <c r="L85" s="37"/>
      <c r="M85" s="81"/>
      <c r="N85" s="81"/>
      <c r="O85" s="81"/>
      <c r="P85" s="12"/>
      <c r="Q85" s="12"/>
      <c r="R85" s="88"/>
      <c r="S85" s="80"/>
      <c r="T85" s="81"/>
      <c r="U85" s="81"/>
      <c r="V85" s="81"/>
      <c r="W85" s="80"/>
      <c r="X85" s="81"/>
      <c r="Y85" s="81"/>
      <c r="Z85" s="81"/>
      <c r="AA85" s="81"/>
      <c r="AB85" s="82"/>
    </row>
    <row r="86" spans="1:28" s="33" customFormat="1" hidden="1" x14ac:dyDescent="0.25">
      <c r="A86" s="34"/>
      <c r="B86" s="35" t="e">
        <f>VLOOKUP(A86,'Listas deplegables'!$A$2:$B$19,2,0)</f>
        <v>#N/A</v>
      </c>
      <c r="C86" s="36"/>
      <c r="D86" s="36"/>
      <c r="E86" s="37"/>
      <c r="F86" s="37"/>
      <c r="G86" s="37"/>
      <c r="H86" s="37"/>
      <c r="I86" s="16"/>
      <c r="J86" s="38"/>
      <c r="K86" s="156"/>
      <c r="L86" s="37"/>
      <c r="M86" s="81"/>
      <c r="N86" s="81"/>
      <c r="O86" s="81"/>
      <c r="P86" s="12"/>
      <c r="Q86" s="12"/>
      <c r="R86" s="88"/>
      <c r="S86" s="80"/>
      <c r="T86" s="81"/>
      <c r="U86" s="81"/>
      <c r="V86" s="81"/>
      <c r="W86" s="80"/>
      <c r="X86" s="81"/>
      <c r="Y86" s="81"/>
      <c r="Z86" s="81"/>
      <c r="AA86" s="81"/>
      <c r="AB86" s="82"/>
    </row>
    <row r="87" spans="1:28" s="33" customFormat="1" hidden="1" x14ac:dyDescent="0.25">
      <c r="A87" s="34"/>
      <c r="B87" s="35" t="e">
        <f>VLOOKUP(A87,'Listas deplegables'!$A$2:$B$19,2,0)</f>
        <v>#N/A</v>
      </c>
      <c r="C87" s="36"/>
      <c r="D87" s="36"/>
      <c r="E87" s="37"/>
      <c r="F87" s="37"/>
      <c r="G87" s="37"/>
      <c r="H87" s="37"/>
      <c r="I87" s="16"/>
      <c r="J87" s="38"/>
      <c r="K87" s="156"/>
      <c r="L87" s="37"/>
      <c r="M87" s="81"/>
      <c r="N87" s="81"/>
      <c r="O87" s="81"/>
      <c r="P87" s="12"/>
      <c r="Q87" s="12"/>
      <c r="R87" s="88"/>
      <c r="S87" s="80"/>
      <c r="T87" s="81"/>
      <c r="U87" s="81"/>
      <c r="V87" s="81"/>
      <c r="W87" s="80"/>
      <c r="X87" s="81"/>
      <c r="Y87" s="81"/>
      <c r="Z87" s="81"/>
      <c r="AA87" s="81"/>
      <c r="AB87" s="82"/>
    </row>
    <row r="88" spans="1:28" s="33" customFormat="1" hidden="1" x14ac:dyDescent="0.25">
      <c r="A88" s="34"/>
      <c r="B88" s="35" t="e">
        <f>VLOOKUP(A88,'Listas deplegables'!$A$2:$B$19,2,0)</f>
        <v>#N/A</v>
      </c>
      <c r="C88" s="36"/>
      <c r="D88" s="36"/>
      <c r="E88" s="37"/>
      <c r="F88" s="37"/>
      <c r="G88" s="37"/>
      <c r="H88" s="37"/>
      <c r="I88" s="16"/>
      <c r="J88" s="38"/>
      <c r="K88" s="156"/>
      <c r="L88" s="37"/>
      <c r="M88" s="81"/>
      <c r="N88" s="81"/>
      <c r="O88" s="81"/>
      <c r="P88" s="12"/>
      <c r="Q88" s="12"/>
      <c r="R88" s="88"/>
      <c r="S88" s="80"/>
      <c r="T88" s="81"/>
      <c r="U88" s="81"/>
      <c r="V88" s="81"/>
      <c r="W88" s="80"/>
      <c r="X88" s="81"/>
      <c r="Y88" s="81"/>
      <c r="Z88" s="81"/>
      <c r="AA88" s="81"/>
      <c r="AB88" s="82"/>
    </row>
    <row r="89" spans="1:28" s="33" customFormat="1" hidden="1" x14ac:dyDescent="0.25">
      <c r="A89" s="34"/>
      <c r="B89" s="35" t="e">
        <f>VLOOKUP(A89,'Listas deplegables'!$A$2:$B$19,2,0)</f>
        <v>#N/A</v>
      </c>
      <c r="C89" s="36"/>
      <c r="D89" s="36"/>
      <c r="E89" s="37"/>
      <c r="F89" s="37"/>
      <c r="G89" s="37"/>
      <c r="H89" s="37"/>
      <c r="I89" s="16"/>
      <c r="J89" s="38"/>
      <c r="K89" s="156"/>
      <c r="L89" s="37"/>
      <c r="M89" s="81"/>
      <c r="N89" s="81"/>
      <c r="O89" s="81"/>
      <c r="P89" s="12"/>
      <c r="Q89" s="12"/>
      <c r="R89" s="88"/>
      <c r="S89" s="80"/>
      <c r="T89" s="81"/>
      <c r="U89" s="81"/>
      <c r="V89" s="81"/>
      <c r="W89" s="80"/>
      <c r="X89" s="81"/>
      <c r="Y89" s="81"/>
      <c r="Z89" s="81"/>
      <c r="AA89" s="81"/>
      <c r="AB89" s="82"/>
    </row>
    <row r="90" spans="1:28" s="33" customFormat="1" hidden="1" x14ac:dyDescent="0.25">
      <c r="A90" s="34"/>
      <c r="B90" s="35" t="e">
        <f>VLOOKUP(A90,'Listas deplegables'!$A$2:$B$19,2,0)</f>
        <v>#N/A</v>
      </c>
      <c r="C90" s="36"/>
      <c r="D90" s="36"/>
      <c r="E90" s="37"/>
      <c r="F90" s="37"/>
      <c r="G90" s="37"/>
      <c r="H90" s="37"/>
      <c r="I90" s="16"/>
      <c r="J90" s="38"/>
      <c r="K90" s="156"/>
      <c r="L90" s="37"/>
      <c r="M90" s="81"/>
      <c r="N90" s="81"/>
      <c r="O90" s="81"/>
      <c r="P90" s="12"/>
      <c r="Q90" s="12"/>
      <c r="R90" s="88"/>
      <c r="S90" s="80"/>
      <c r="T90" s="81"/>
      <c r="U90" s="81"/>
      <c r="V90" s="81"/>
      <c r="W90" s="80"/>
      <c r="X90" s="81"/>
      <c r="Y90" s="81"/>
      <c r="Z90" s="81"/>
      <c r="AA90" s="81"/>
      <c r="AB90" s="82"/>
    </row>
    <row r="91" spans="1:28" s="33" customFormat="1" hidden="1" x14ac:dyDescent="0.25">
      <c r="A91" s="34"/>
      <c r="B91" s="35" t="e">
        <f>VLOOKUP(A91,'Listas deplegables'!$A$2:$B$19,2,0)</f>
        <v>#N/A</v>
      </c>
      <c r="C91" s="36"/>
      <c r="D91" s="36"/>
      <c r="E91" s="37"/>
      <c r="F91" s="37"/>
      <c r="G91" s="37"/>
      <c r="H91" s="37"/>
      <c r="I91" s="16"/>
      <c r="J91" s="38"/>
      <c r="K91" s="156"/>
      <c r="L91" s="37"/>
      <c r="M91" s="81"/>
      <c r="N91" s="81"/>
      <c r="O91" s="81"/>
      <c r="P91" s="12"/>
      <c r="Q91" s="12"/>
      <c r="R91" s="88"/>
      <c r="S91" s="80"/>
      <c r="T91" s="81"/>
      <c r="U91" s="81"/>
      <c r="V91" s="81"/>
      <c r="W91" s="80"/>
      <c r="X91" s="81"/>
      <c r="Y91" s="81"/>
      <c r="Z91" s="81"/>
      <c r="AA91" s="81"/>
      <c r="AB91" s="82"/>
    </row>
    <row r="92" spans="1:28" s="33" customFormat="1" hidden="1" x14ac:dyDescent="0.25">
      <c r="A92" s="34"/>
      <c r="B92" s="35" t="e">
        <f>VLOOKUP(A92,'Listas deplegables'!$A$2:$B$19,2,0)</f>
        <v>#N/A</v>
      </c>
      <c r="C92" s="36"/>
      <c r="D92" s="36"/>
      <c r="E92" s="37"/>
      <c r="F92" s="37"/>
      <c r="G92" s="37"/>
      <c r="H92" s="37"/>
      <c r="I92" s="16"/>
      <c r="J92" s="38"/>
      <c r="K92" s="156"/>
      <c r="L92" s="37"/>
      <c r="M92" s="81"/>
      <c r="N92" s="81"/>
      <c r="O92" s="81"/>
      <c r="P92" s="12"/>
      <c r="Q92" s="12"/>
      <c r="R92" s="88"/>
      <c r="S92" s="80"/>
      <c r="T92" s="81"/>
      <c r="U92" s="81"/>
      <c r="V92" s="81"/>
      <c r="W92" s="80"/>
      <c r="X92" s="81"/>
      <c r="Y92" s="81"/>
      <c r="Z92" s="81"/>
      <c r="AA92" s="81"/>
      <c r="AB92" s="82"/>
    </row>
    <row r="93" spans="1:28" s="33" customFormat="1" hidden="1" x14ac:dyDescent="0.25">
      <c r="A93" s="34"/>
      <c r="B93" s="35" t="e">
        <f>VLOOKUP(A93,'Listas deplegables'!$A$2:$B$19,2,0)</f>
        <v>#N/A</v>
      </c>
      <c r="C93" s="36"/>
      <c r="D93" s="36"/>
      <c r="E93" s="37"/>
      <c r="F93" s="37"/>
      <c r="G93" s="37"/>
      <c r="H93" s="37"/>
      <c r="I93" s="16"/>
      <c r="J93" s="38"/>
      <c r="K93" s="156"/>
      <c r="L93" s="37"/>
      <c r="M93" s="81"/>
      <c r="N93" s="81"/>
      <c r="O93" s="81"/>
      <c r="P93" s="12"/>
      <c r="Q93" s="12"/>
      <c r="R93" s="88"/>
      <c r="S93" s="80"/>
      <c r="T93" s="81"/>
      <c r="U93" s="81"/>
      <c r="V93" s="81"/>
      <c r="W93" s="80"/>
      <c r="X93" s="81"/>
      <c r="Y93" s="81"/>
      <c r="Z93" s="81"/>
      <c r="AA93" s="81"/>
      <c r="AB93" s="82"/>
    </row>
    <row r="94" spans="1:28" s="33" customFormat="1" hidden="1" x14ac:dyDescent="0.25">
      <c r="A94" s="34"/>
      <c r="B94" s="35" t="e">
        <f>VLOOKUP(A94,'Listas deplegables'!$A$2:$B$19,2,0)</f>
        <v>#N/A</v>
      </c>
      <c r="C94" s="36"/>
      <c r="D94" s="36"/>
      <c r="E94" s="37"/>
      <c r="F94" s="37"/>
      <c r="G94" s="37"/>
      <c r="H94" s="37"/>
      <c r="I94" s="16"/>
      <c r="J94" s="38"/>
      <c r="K94" s="156"/>
      <c r="L94" s="37"/>
      <c r="M94" s="81"/>
      <c r="N94" s="81"/>
      <c r="O94" s="81"/>
      <c r="P94" s="12"/>
      <c r="Q94" s="12"/>
      <c r="R94" s="88"/>
      <c r="S94" s="80"/>
      <c r="T94" s="81"/>
      <c r="U94" s="81"/>
      <c r="V94" s="81"/>
      <c r="W94" s="80"/>
      <c r="X94" s="81"/>
      <c r="Y94" s="81"/>
      <c r="Z94" s="81"/>
      <c r="AA94" s="81"/>
      <c r="AB94" s="82"/>
    </row>
    <row r="95" spans="1:28" s="33" customFormat="1" hidden="1" x14ac:dyDescent="0.25">
      <c r="A95" s="34"/>
      <c r="B95" s="35" t="e">
        <f>VLOOKUP(A95,'Listas deplegables'!$A$2:$B$19,2,0)</f>
        <v>#N/A</v>
      </c>
      <c r="C95" s="36"/>
      <c r="D95" s="36"/>
      <c r="E95" s="37"/>
      <c r="F95" s="37"/>
      <c r="G95" s="37"/>
      <c r="H95" s="37"/>
      <c r="I95" s="16"/>
      <c r="J95" s="38"/>
      <c r="K95" s="156"/>
      <c r="L95" s="37"/>
      <c r="M95" s="81"/>
      <c r="N95" s="81"/>
      <c r="O95" s="81"/>
      <c r="P95" s="12"/>
      <c r="Q95" s="12"/>
      <c r="R95" s="88"/>
      <c r="S95" s="80"/>
      <c r="T95" s="81"/>
      <c r="U95" s="81"/>
      <c r="V95" s="81"/>
      <c r="W95" s="80"/>
      <c r="X95" s="81"/>
      <c r="Y95" s="81"/>
      <c r="Z95" s="81"/>
      <c r="AA95" s="81"/>
      <c r="AB95" s="82"/>
    </row>
    <row r="96" spans="1:28" s="33" customFormat="1" hidden="1" x14ac:dyDescent="0.25">
      <c r="A96" s="34"/>
      <c r="B96" s="35" t="e">
        <f>VLOOKUP(A96,'Listas deplegables'!$A$2:$B$19,2,0)</f>
        <v>#N/A</v>
      </c>
      <c r="C96" s="36"/>
      <c r="D96" s="36"/>
      <c r="E96" s="37"/>
      <c r="F96" s="37"/>
      <c r="G96" s="37"/>
      <c r="H96" s="37"/>
      <c r="I96" s="16"/>
      <c r="J96" s="38"/>
      <c r="K96" s="156"/>
      <c r="L96" s="37"/>
      <c r="M96" s="81"/>
      <c r="N96" s="81"/>
      <c r="O96" s="81"/>
      <c r="P96" s="12"/>
      <c r="Q96" s="12"/>
      <c r="R96" s="88"/>
      <c r="S96" s="80"/>
      <c r="T96" s="81"/>
      <c r="U96" s="81"/>
      <c r="V96" s="81"/>
      <c r="W96" s="80"/>
      <c r="X96" s="81"/>
      <c r="Y96" s="81"/>
      <c r="Z96" s="81"/>
      <c r="AA96" s="81"/>
      <c r="AB96" s="82"/>
    </row>
    <row r="97" spans="1:28" s="33" customFormat="1" hidden="1" x14ac:dyDescent="0.25">
      <c r="A97" s="34"/>
      <c r="B97" s="35" t="e">
        <f>VLOOKUP(A97,'Listas deplegables'!$A$2:$B$19,2,0)</f>
        <v>#N/A</v>
      </c>
      <c r="C97" s="36"/>
      <c r="D97" s="36"/>
      <c r="E97" s="37"/>
      <c r="F97" s="37"/>
      <c r="G97" s="37"/>
      <c r="H97" s="37"/>
      <c r="I97" s="16"/>
      <c r="J97" s="38"/>
      <c r="K97" s="156"/>
      <c r="L97" s="37"/>
      <c r="M97" s="81"/>
      <c r="N97" s="81"/>
      <c r="O97" s="81"/>
      <c r="P97" s="12"/>
      <c r="Q97" s="12"/>
      <c r="R97" s="88"/>
      <c r="S97" s="80"/>
      <c r="T97" s="81"/>
      <c r="U97" s="81"/>
      <c r="V97" s="81"/>
      <c r="W97" s="80"/>
      <c r="X97" s="81"/>
      <c r="Y97" s="81"/>
      <c r="Z97" s="81"/>
      <c r="AA97" s="81"/>
      <c r="AB97" s="82"/>
    </row>
    <row r="98" spans="1:28" s="33" customFormat="1" hidden="1" x14ac:dyDescent="0.25">
      <c r="A98" s="34"/>
      <c r="B98" s="35" t="e">
        <f>VLOOKUP(A98,'Listas deplegables'!$A$2:$B$19,2,0)</f>
        <v>#N/A</v>
      </c>
      <c r="C98" s="36"/>
      <c r="D98" s="36"/>
      <c r="E98" s="37"/>
      <c r="F98" s="37"/>
      <c r="G98" s="37"/>
      <c r="H98" s="37"/>
      <c r="I98" s="16"/>
      <c r="J98" s="38"/>
      <c r="K98" s="156"/>
      <c r="L98" s="37"/>
      <c r="M98" s="81"/>
      <c r="N98" s="81"/>
      <c r="O98" s="81"/>
      <c r="P98" s="12"/>
      <c r="Q98" s="12"/>
      <c r="R98" s="88"/>
      <c r="S98" s="80"/>
      <c r="T98" s="81"/>
      <c r="U98" s="81"/>
      <c r="V98" s="81"/>
      <c r="W98" s="80"/>
      <c r="X98" s="81"/>
      <c r="Y98" s="81"/>
      <c r="Z98" s="81"/>
      <c r="AA98" s="81"/>
      <c r="AB98" s="82"/>
    </row>
    <row r="99" spans="1:28" s="33" customFormat="1" hidden="1" x14ac:dyDescent="0.25">
      <c r="A99" s="34"/>
      <c r="B99" s="35" t="e">
        <f>VLOOKUP(A99,'Listas deplegables'!$A$2:$B$19,2,0)</f>
        <v>#N/A</v>
      </c>
      <c r="C99" s="36"/>
      <c r="D99" s="36"/>
      <c r="E99" s="37"/>
      <c r="F99" s="37"/>
      <c r="G99" s="37"/>
      <c r="H99" s="37"/>
      <c r="I99" s="16"/>
      <c r="J99" s="38"/>
      <c r="K99" s="156"/>
      <c r="L99" s="37"/>
      <c r="M99" s="81"/>
      <c r="N99" s="81"/>
      <c r="O99" s="81"/>
      <c r="P99" s="12"/>
      <c r="Q99" s="12"/>
      <c r="R99" s="88"/>
      <c r="S99" s="80"/>
      <c r="T99" s="81"/>
      <c r="U99" s="81"/>
      <c r="V99" s="81"/>
      <c r="W99" s="80"/>
      <c r="X99" s="81"/>
      <c r="Y99" s="81"/>
      <c r="Z99" s="81"/>
      <c r="AA99" s="81"/>
      <c r="AB99" s="82"/>
    </row>
    <row r="100" spans="1:28" s="33" customFormat="1" hidden="1" x14ac:dyDescent="0.25">
      <c r="A100" s="34"/>
      <c r="B100" s="35" t="e">
        <f>VLOOKUP(A100,'Listas deplegables'!$A$2:$B$19,2,0)</f>
        <v>#N/A</v>
      </c>
      <c r="C100" s="36"/>
      <c r="D100" s="36"/>
      <c r="E100" s="37"/>
      <c r="F100" s="37"/>
      <c r="G100" s="37"/>
      <c r="H100" s="37"/>
      <c r="I100" s="16"/>
      <c r="J100" s="38"/>
      <c r="K100" s="156"/>
      <c r="L100" s="37"/>
      <c r="M100" s="81"/>
      <c r="N100" s="81"/>
      <c r="O100" s="81"/>
      <c r="P100" s="12"/>
      <c r="Q100" s="12"/>
      <c r="R100" s="88"/>
      <c r="S100" s="80"/>
      <c r="T100" s="81"/>
      <c r="U100" s="81"/>
      <c r="V100" s="81"/>
      <c r="W100" s="80"/>
      <c r="X100" s="81"/>
      <c r="Y100" s="81"/>
      <c r="Z100" s="81"/>
      <c r="AA100" s="81"/>
      <c r="AB100" s="82"/>
    </row>
    <row r="101" spans="1:28" s="33" customFormat="1" ht="13.5" hidden="1" thickBot="1" x14ac:dyDescent="0.3">
      <c r="A101" s="41"/>
      <c r="B101" s="42" t="e">
        <f>VLOOKUP(A101,'Listas deplegables'!$A$2:$B$19,2,0)</f>
        <v>#N/A</v>
      </c>
      <c r="C101" s="43"/>
      <c r="D101" s="43"/>
      <c r="E101" s="44"/>
      <c r="F101" s="44"/>
      <c r="G101" s="44"/>
      <c r="H101" s="44"/>
      <c r="I101" s="17"/>
      <c r="J101" s="45"/>
      <c r="K101" s="159"/>
      <c r="L101" s="44"/>
      <c r="M101" s="83"/>
      <c r="N101" s="83"/>
      <c r="O101" s="83"/>
      <c r="P101" s="13"/>
      <c r="Q101" s="13"/>
      <c r="R101" s="84"/>
      <c r="S101" s="85"/>
      <c r="T101" s="83"/>
      <c r="U101" s="83"/>
      <c r="V101" s="86"/>
      <c r="W101" s="85"/>
      <c r="X101" s="83"/>
      <c r="Y101" s="83"/>
      <c r="Z101" s="83"/>
      <c r="AA101" s="83"/>
      <c r="AB101" s="86"/>
    </row>
    <row r="102" spans="1:28" s="10" customFormat="1" hidden="1" x14ac:dyDescent="0.2">
      <c r="A102" s="10" t="s">
        <v>70</v>
      </c>
      <c r="B102" s="19" t="s">
        <v>70</v>
      </c>
      <c r="C102" s="10" t="s">
        <v>70</v>
      </c>
      <c r="E102" s="10" t="s">
        <v>70</v>
      </c>
      <c r="G102" s="10" t="s">
        <v>70</v>
      </c>
      <c r="H102" s="10" t="s">
        <v>70</v>
      </c>
      <c r="I102" s="10" t="s">
        <v>70</v>
      </c>
      <c r="J102" s="10" t="s">
        <v>70</v>
      </c>
      <c r="K102" s="160" t="s">
        <v>70</v>
      </c>
      <c r="L102" s="10" t="s">
        <v>70</v>
      </c>
      <c r="M102" s="19" t="s">
        <v>70</v>
      </c>
      <c r="N102" s="19" t="s">
        <v>70</v>
      </c>
      <c r="O102" s="19" t="s">
        <v>70</v>
      </c>
      <c r="P102" s="19" t="s">
        <v>70</v>
      </c>
      <c r="Q102" s="19" t="s">
        <v>70</v>
      </c>
      <c r="R102" s="19" t="s">
        <v>70</v>
      </c>
      <c r="S102" s="19" t="s">
        <v>70</v>
      </c>
      <c r="T102" s="19" t="s">
        <v>70</v>
      </c>
      <c r="U102" s="19" t="s">
        <v>70</v>
      </c>
      <c r="V102" s="19" t="s">
        <v>70</v>
      </c>
      <c r="W102" s="19" t="s">
        <v>70</v>
      </c>
      <c r="X102" s="19" t="s">
        <v>70</v>
      </c>
      <c r="Y102" s="19" t="s">
        <v>70</v>
      </c>
      <c r="Z102" s="19" t="s">
        <v>70</v>
      </c>
      <c r="AA102" s="19" t="s">
        <v>70</v>
      </c>
      <c r="AB102" s="19" t="s">
        <v>70</v>
      </c>
    </row>
  </sheetData>
  <autoFilter xmlns:x14="http://schemas.microsoft.com/office/spreadsheetml/2009/9/main" ref="A9:AC102" xr:uid="{C29F657B-EF7B-40D6-8FEE-8ED33AF6971C}">
    <filterColumn colId="2">
      <filters>
        <mc:AlternateContent xmlns:mc="http://schemas.openxmlformats.org/markup-compatibility/2006">
          <mc:Choice Requires="x14">
            <x14:filter val="_x000a_Posibilidad de afectación económica por falta de un diagnóstico técnico para identificar la vulnerabilidad y estado de los bienes inmuebles, debido a la falta de seguimiento del Plan Anual de muebles e inmuebles y  del parque automotor, que incluyan las eventualidades ."/>
            <x14:filter val="_x000a_Posibilidad de afectación económica por la perdida de bienes consumibles y devolutivos debido a la falta de seguimiento oportuno y al control de los inventarios."/>
            <x14:filter val="Posibilidad de afectación  económica y reputacional por _x000a_ausencias de lineamientos para contigencias asociadas al Servicio de Vigilancia y Seguridad, fallas en la comunicaciòn entre el GIT Administrativa y los servicios tercerizados, debido  a la falta de controles operativos para atender posible afectación en la prestación del servicio de Vigilancia y Seguridad."/>
            <x14:filter val="Posibilidad de afectación econímica por multas, sanciones o investigaciones disciplinarias, fiscales y penales debido a la  liquidación incorrecta de contratos  o no liquidación de los mismos  en los plazos acordados en el contrato o los establecidos por la Ley"/>
            <x14:filter val="Posibilidad de afectación económica por caducidad del medio de control de controversias contractuales, debido a debilidades en el ejercicio de la supervisión sobre los convenios interadministrativos suscritos por el Ministerio del Deporte y los entes territoriales"/>
            <x14:filter val="Posibilidad de afectación económica por multas o sanciones de los entes de control debido a la celebración de Contratos sin que se cumplan con todos los requisitos legales"/>
            <x14:filter val="Posibilidad de afectación económica y reputacional  por la entrega y recepción inoportuna de la información de los programas y servicios de altos logros que impiden tomar decisiones oportunas, debido a la planeación desarticulada con las necesidades de los grupos de valor y la ausencia de acciones estandarizadas para determinar la viabilidad de la atención de imprevistos."/>
            <x14:filter val="Posibilidad de Afectación Económica y Reputacional por falta de procedimientos , errores de digitación y falta de capacitación, temas relacionados con el personal, debido a  inconsistencias en el registro de la gestión presupuestal en el aplicativo SIIF Nación, frente a requerimientos  y soportes asociados a los trámites de expedición del Certificado de Disponibilidad Presupuestal, Registros Presupuestales  y sus operaciones derivadas de adiciones y/o liberaciones, acordes a un compromiso en concordancia al rubro, objeto, valor, renglón etc, que no sean conformes con los lineamientos de la Entidad y/o la legislación vigente."/>
            <x14:filter val="Posibilidad de Afectación Económica y Reputacional por falta de procedimientos, errores de grabación, autorización, debido a incurrir en inconsistencias en el desarrollo de las actividades asociadas a la Elaboración de Estados Financieros y  Reporte de Hechos Económicos que no sean conformes con los lineamientos del proceso de Gestión Financiera y la legislación vigente."/>
            <x14:filter val="Posibilidad de afectación económica y reputacional por la desarticulación de los planes, programas y proyectos, debido a subestimación de las necesidades de los grupos de valor y las metas de Plan Nacional de Desarrollo."/>
            <x14:filter val="Posibilidad de afectación económica y reputacional por las demoras en el inicio de la ejecución de los programas a desarrollar en los convenios interdministrativos o contratos debido a la entrega incompleta y/o inoportuna de la documentación precontractactual en el marco de los convenios y/o contratos"/>
            <x14:filter val="Posibilidad de afectación económica y reputacional por multas o sanciones de los entes de control debido al incumplimiento de las formalidades legales para la selección objetiva del contratista"/>
            <x14:filter val="Posibilidad de afectación reputacional  por falencias en la organización documental de acuerdo a las series y subseries, resistencia al cambio por parte de los funcionarios y contrastistas y Socialización de los  lineamientos documentados que permitan articular la gestión documental.  debido a la  Inadecuada aplicación de los instrumentos archivísticos"/>
            <x14:filter val="Posibilidad de afectación reputacional de la entidad, por falta de implementación de buenas prácticas establecidas por el GIT TICs, obsolescencia, depreciación y daño irreparable de los servidores y equipos tecnológicos del Centro de Cómputo, indisponibilidad de los servicios tecnológicos, incumplimiento de los acuerdos de nivel de servicio en los casos atendidos por Soporte TICs y sistemas de información y equipos tecnológicos desarticulados con las necesidades y/o arquitectura de TI del Ministerio, debido a falta de aprobación de gastos e inversiones en tecnología necesarias para el funcionamiento del Ministerio, falta de una planta de emergencia para respaldo eléctrico de contingencia, planta de personal insuficiente en el GIT TIC's, recorte del rubro presupuestal asignado para el GIT TIC's y escasa gobernabilidad e influencia de la oficina de TI dentro de la estructura de la entidad."/>
            <x14:filter val="Posibilidad de afectación reputacional por   Falta de personal de planta en los procedimientos de inspección y vigilancia, falta de sistemas de información; ausencia de tecnologia. debido a Falta de personal capacitado, herramientas adecuedas o protocolos de supervision establecidos."/>
            <x14:filter val="Posibilidad de afectación Reputacional por  fallas en la articulación entra e intersectorial, que generen discontinuidad en los procesos de política pública, específicamente en su implementación , seguimiento y evaluación."/>
            <x14:filter val="Posibilidad de afectación reputacional por debilidades en el seguimiento al registro de las actuaciones procesales en el sistema e-KOGUI por parte de los abogados que asumen la defensa judicial, debido a la desactualizacion de la informacion reportada de los procesos judiciales en el sistema e-KOGUI."/>
            <x14:filter val="Posibilidad de afectación reputacional por desconocimiento del ejercicio de participacion ciudadana, tanto a nivel interno como externo del Ministerio debido a falta de espacios de aprendizaje en participación ciudadana dirigidos a la ciudadanía."/>
            <x14:filter val="Posibilidad de afectación Reputacional por fallas en articulación sectorial y al interior de la entidad que genere incumplimiento  a la normatividad, por la no aplicación de modelos de políticas públicas."/>
            <x14:filter val="Posibilidad de afectación reputacional por Fallas en la implementación de los procedimientos y lineamientos en el proceso de GTH, debido a fallas en la seguimiento  de verificación de las Evaluaciones del Desempeño Laboral"/>
            <x14:filter val="Posibilidad de afectación Reputacional por falta de claridad en los objetivos para la implementación de la Política de Gestión del Conocimiento y la innovación, limitación de recursos humano en el GIT Gestión del Conocimiento, debido a fallas en la planeación estratégica para la ejecución de actividades enfocadas en el desarrollo de los cuatro ejes de Gestión del conocimiento y la innovación."/>
            <x14:filter val="Posibilidad de afectación reputacional por falta de cultura organizacional a nivel institucional y por la inoportunidad en la respuesta a las PQRSD, debido a la falta de posicionamiento del proceso, de cara a los grupos de valor con los que se relaciona la entidad"/>
            <x14:filter val="Posibilidad de afectación reputacional por falta de seguimiento de los planes, programas y proyectos formulados, debido a la entrega inoportuna de la información por parte de las dependencias"/>
            <x14:filter val="Posibilidad de afectación reputacional por incumplimiento en la ejecución de los  planes y programas del proceso de Gestión del talento Humano por insuficiencia en el presupuesto asignado debido a la debil Planeación Estratégico de Talento Humano."/>
            <x14:filter val="Posibilidad de afectación reputacional por insuficiencia de recursos técnicos, presupuestales o de talento humano, por falta de seguimiento al cumplimiento del PAAI o por falta de entrega de información de por parte de los procesos, debido a la_x000a_deficiente ejecución del Plan Anual de Auditoría Interna  -PAAI."/>
            <x14:filter val="Posibilidad de afectación Reputacional por la falta de apropiación del MIPG, debido a desarticulación entre las políticas y las acciones definidas en los planes institucionales, que incidan en la medición del índice de desempeño"/>
            <x14:filter val="Posibilidad de afectación reputacional por la inobservancia de la normatividad ambiental vigente, aplicable a nivel Administrativo, debido a la falta de procedimientos que soporten la documentación del proceso de Gestión Ambiental."/>
            <x14:filter val="Posibilidad de afectación reputacional, por incumplir los tiempos planificados para la revision y seguimiento de los proyectos viabilizados, debido, a la entrega inoportuna de la información o reporte equivocado de los avances  de cada una de las regiones  afectando la etapa de seguimiento"/>
            <x14:filter val="Posibilidad de afectación reputacional, por represamiento de las noticias disciplinarias, pendientes por reparto, para iniciar impulso procesal debido a fallas en el monitoreo de las quejas y/o denuncias disciplinarias, allegadas por los canales atención del Ministerio Del Deporte"/>
            <x14:filter val="Posibilidad de la afectación reputacional por inoportunidad en la difusión de las notas de prensa debido a inconsistencias evidenciadas en la notas de prensa._x000a__x000a_"/>
          </mc:Choice>
          <mc:Fallback>
            <filter val="_x000a_Posibilidad de afectación económica por la perdida de bienes consumibles y devolutivos debido a la falta de seguimiento oportuno y al control de los inventarios."/>
            <filter val="Posibilidad de afectación económica por multas o sanciones de los entes de control debido a la celebración de Contratos sin que se cumplan con todos los requisitos legales"/>
            <filter val="Posibilidad de afectación económica y reputacional por la desarticulación de los planes, programas y proyectos, debido a subestimación de las necesidades de los grupos de valor y las metas de Plan Nacional de Desarrollo."/>
            <filter val="Posibilidad de afectación económica y reputacional por multas o sanciones de los entes de control debido al incumplimiento de las formalidades legales para la selección objetiva del contratista"/>
            <filter val="Posibilidad de afectación Reputacional por  fallas en la articulación entra e intersectorial, que generen discontinuidad en los procesos de política pública, específicamente en su implementación , seguimiento y evaluación."/>
            <filter val="Posibilidad de afectación reputacional por desconocimiento del ejercicio de participacion ciudadana, tanto a nivel interno como externo del Ministerio debido a falta de espacios de aprendizaje en participación ciudadana dirigidos a la ciudadanía."/>
            <filter val="Posibilidad de afectación Reputacional por fallas en articulación sectorial y al interior de la entidad que genere incumplimiento  a la normatividad, por la no aplicación de modelos de políticas públicas."/>
            <filter val="Posibilidad de afectación reputacional por Fallas en la implementación de los procedimientos y lineamientos en el proceso de GTH, debido a fallas en la seguimiento  de verificación de las Evaluaciones del Desempeño Laboral"/>
            <filter val="Posibilidad de afectación reputacional por falta de seguimiento de los planes, programas y proyectos formulados, debido a la entrega inoportuna de la información por parte de las dependencias"/>
            <filter val="Posibilidad de afectación reputacional por incumplimiento en la ejecución de los  planes y programas del proceso de Gestión del talento Humano por insuficiencia en el presupuesto asignado debido a la debil Planeación Estratégico de Talento Humano."/>
            <filter val="Posibilidad de afectación Reputacional por la falta de apropiación del MIPG, debido a desarticulación entre las políticas y las acciones definidas en los planes institucionales, que incidan en la medición del índice de desempeño"/>
            <filter val="Posibilidad de afectación reputacional por la inobservancia de la normatividad ambiental vigente, aplicable a nivel Administrativo, debido a la falta de procedimientos que soporten la documentación del proceso de Gestión Ambiental."/>
            <filter val="Posibilidad de la afectación reputacional por inoportunidad en la difusión de las notas de prensa debido a inconsistencias evidenciadas en la notas de prensa._x000a__x000a_"/>
          </mc:Fallback>
        </mc:AlternateContent>
      </filters>
    </filterColumn>
    <filterColumn colId="28">
      <filters>
        <filter val="FALSO"/>
      </filters>
    </filterColumn>
  </autoFilter>
  <mergeCells count="26">
    <mergeCell ref="A8:I8"/>
    <mergeCell ref="J8:R8"/>
    <mergeCell ref="S8:V8"/>
    <mergeCell ref="W8:AB8"/>
    <mergeCell ref="A1:AB1"/>
    <mergeCell ref="K2:M3"/>
    <mergeCell ref="K4:K5"/>
    <mergeCell ref="L4:M5"/>
    <mergeCell ref="A6:AB6"/>
    <mergeCell ref="AB47:AB48"/>
    <mergeCell ref="AB11:AB12"/>
    <mergeCell ref="AB13:AB15"/>
    <mergeCell ref="AB18:AB22"/>
    <mergeCell ref="AB23:AB25"/>
    <mergeCell ref="AB26:AB27"/>
    <mergeCell ref="AB28:AB29"/>
    <mergeCell ref="AB30:AB31"/>
    <mergeCell ref="AB33:AB34"/>
    <mergeCell ref="AB35:AB36"/>
    <mergeCell ref="AB37:AB39"/>
    <mergeCell ref="AB40:AB41"/>
    <mergeCell ref="AB49:AB54"/>
    <mergeCell ref="AB55:AB56"/>
    <mergeCell ref="AB59:AB60"/>
    <mergeCell ref="AB61:AB62"/>
    <mergeCell ref="AB63:AB64"/>
  </mergeCell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18">
        <x14:dataValidation type="list" allowBlank="1" showInputMessage="1" showErrorMessage="1" xr:uid="{03857681-1A28-455B-8247-DDA9F8D9ED9B}">
          <x14:formula1>
            <xm:f>'Listas deplegables'!$D$2:$D$5</xm:f>
          </x14:formula1>
          <xm:sqref>H10:H101</xm:sqref>
        </x14:dataValidation>
        <x14:dataValidation type="list" allowBlank="1" showInputMessage="1" showErrorMessage="1" xr:uid="{7D2EDCA0-364E-4E9D-BED3-5E228F1B2F6C}">
          <x14:formula1>
            <xm:f>'Listas deplegables'!$J$2:$J$5</xm:f>
          </x14:formula1>
          <xm:sqref>X10:Z101</xm:sqref>
        </x14:dataValidation>
        <x14:dataValidation type="list" allowBlank="1" showInputMessage="1" showErrorMessage="1" xr:uid="{3EC68F44-A420-42E9-81EB-E1ABA0AC281B}">
          <x14:formula1>
            <xm:f>'Listas deplegables'!$J$2:$J$4</xm:f>
          </x14:formula1>
          <xm:sqref>W10:W101</xm:sqref>
        </x14:dataValidation>
        <x14:dataValidation type="list" allowBlank="1" showInputMessage="1" showErrorMessage="1" xr:uid="{AB48D6D9-AFE6-4EEB-A30F-45CB8D53687A}">
          <x14:formula1>
            <xm:f>'Listas deplegables'!$I$2:$I$5</xm:f>
          </x14:formula1>
          <xm:sqref>P10:P101</xm:sqref>
        </x14:dataValidation>
        <x14:dataValidation type="list" allowBlank="1" showInputMessage="1" showErrorMessage="1" xr:uid="{42179480-4CA6-450F-B79D-61E78DE462EC}">
          <x14:formula1>
            <xm:f>'Listas deplegables'!$F$2:$F$5</xm:f>
          </x14:formula1>
          <xm:sqref>L10:L101</xm:sqref>
        </x14:dataValidation>
        <x14:dataValidation type="list" allowBlank="1" showInputMessage="1" showErrorMessage="1" xr:uid="{7A9CF3BB-4BB8-473B-BD15-6D66CCF6960B}">
          <x14:formula1>
            <xm:f>'Listas deplegables'!$H$2:$H$5</xm:f>
          </x14:formula1>
          <xm:sqref>U10:V100</xm:sqref>
        </x14:dataValidation>
        <x14:dataValidation type="list" allowBlank="1" showInputMessage="1" showErrorMessage="1" xr:uid="{6403DF59-DA7A-4AAB-85DC-61584329C396}">
          <x14:formula1>
            <xm:f>'Listas deplegables'!$K$2:$K$4</xm:f>
          </x14:formula1>
          <xm:sqref>AA17 AA55:AA57</xm:sqref>
        </x14:dataValidation>
        <x14:dataValidation type="list" allowBlank="1" showInputMessage="1" showErrorMessage="1" xr:uid="{041BC2EE-D691-45F6-A5D1-B58314B9765D}">
          <x14:formula1>
            <xm:f>'Listas deplegables'!$K$2:$K$5</xm:f>
          </x14:formula1>
          <xm:sqref>AA1:AA16 AA18:AA54 AA58:AA1048576</xm:sqref>
        </x14:dataValidation>
        <x14:dataValidation type="list" allowBlank="1" showInputMessage="1" showErrorMessage="1" xr:uid="{57E566E9-680D-4B11-A573-1D716778E235}">
          <x14:formula1>
            <xm:f>'Listas deplegables'!$G$2:$G$5</xm:f>
          </x14:formula1>
          <xm:sqref>I10:I22 I25:I101 Q10:Q101</xm:sqref>
        </x14:dataValidation>
        <x14:dataValidation type="list" allowBlank="1" showInputMessage="1" showErrorMessage="1" xr:uid="{235FE733-2F9A-45AC-A11A-0A0B89925D3B}">
          <x14:formula1>
            <xm:f>'Listas deplegables'!$E$2:$E$3</xm:f>
          </x14:formula1>
          <xm:sqref>D10:D24</xm:sqref>
        </x14:dataValidation>
        <x14:dataValidation type="list" allowBlank="1" showInputMessage="1" showErrorMessage="1" xr:uid="{0D2023DB-5BA5-44A8-8E61-60E0F29B2D47}">
          <x14:formula1>
            <xm:f>'Listas deplegables'!$E$2:$E$5</xm:f>
          </x14:formula1>
          <xm:sqref>R31</xm:sqref>
        </x14:dataValidation>
        <x14:dataValidation type="list" allowBlank="1" showInputMessage="1" showErrorMessage="1" xr:uid="{E7BA83CE-A5D5-47E9-A34D-993A14CE269E}">
          <x14:formula1>
            <xm:f>'Listas deplegables'!$E$2:$E$6</xm:f>
          </x14:formula1>
          <xm:sqref>R36:R38 O66</xm:sqref>
        </x14:dataValidation>
        <x14:dataValidation type="list" allowBlank="1" showInputMessage="1" showErrorMessage="1" xr:uid="{96853BD8-9D40-40EA-BFF8-3D17A5F2812B}">
          <x14:formula1>
            <xm:f>'Listas deplegables'!$J$2:$J$3</xm:f>
          </x14:formula1>
          <xm:sqref>D26 D28 D30 D32</xm:sqref>
        </x14:dataValidation>
        <x14:dataValidation type="list" allowBlank="1" showInputMessage="1" showErrorMessage="1" xr:uid="{06D0732A-C0BD-4D3B-A043-10FB273CA0CC}">
          <x14:formula1>
            <xm:f>'Listas deplegables'!$H$2:$H$4</xm:f>
          </x14:formula1>
          <xm:sqref>U101:V101 S10:S101</xm:sqref>
        </x14:dataValidation>
        <x14:dataValidation type="list" allowBlank="1" showInputMessage="1" showErrorMessage="1" xr:uid="{1711884E-9A33-4B0B-8C81-33EE29E1953F}">
          <x14:formula1>
            <xm:f>'Listas deplegables'!$E$2:$E$4</xm:f>
          </x14:formula1>
          <xm:sqref>R32:R35 R10:R30 R39:R101 J10:J101 M10:N101 O10:O65 O67:O101</xm:sqref>
        </x14:dataValidation>
        <x14:dataValidation type="list" allowBlank="1" showInputMessage="1" showErrorMessage="1" xr:uid="{80810875-54B1-4012-899D-FCCF0DC311F1}">
          <x14:formula1>
            <xm:f>'Listas deplegables'!$L$2:$L$4</xm:f>
          </x14:formula1>
          <xm:sqref>L4</xm:sqref>
        </x14:dataValidation>
        <x14:dataValidation type="list" allowBlank="1" showInputMessage="1" showErrorMessage="1" xr:uid="{82F902C0-7449-48BB-AF28-75DE1BD907EA}">
          <x14:formula1>
            <xm:f>'Listas deplegables'!$K$2:$K$3</xm:f>
          </x14:formula1>
          <xm:sqref>K4 D33:D37 D40 D42:D47 D49 D55:D59 D61 D63 D65:D66</xm:sqref>
        </x14:dataValidation>
        <x14:dataValidation type="list" allowBlank="1" showInputMessage="1" showErrorMessage="1" xr:uid="{4AC340C5-F3C3-4458-8C7F-4A88A7B0B2E2}">
          <x14:formula1>
            <xm:f>'Listas deplegables'!$A$2:$A$19</xm:f>
          </x14:formula1>
          <xm:sqref>A103:A138 A10:A101</xm:sqref>
        </x14:dataValidation>
      </x14:dataValidations>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5F1C6-9E8B-4447-BC48-ADDBE116539C}">
  <sheetPr filterMode="1"/>
  <dimension ref="A1:AD102"/>
  <sheetViews>
    <sheetView showGridLines="0" topLeftCell="A7" zoomScale="80" zoomScaleNormal="80" zoomScaleSheetLayoutView="50" workbookViewId="0">
      <pane xSplit="3" ySplit="3" topLeftCell="I28" activePane="bottomRight" state="frozen"/>
      <selection activeCell="J51" sqref="J51"/>
      <selection pane="topRight" activeCell="J51" sqref="J51"/>
      <selection pane="bottomLeft" activeCell="J51" sqref="J51"/>
      <selection pane="bottomRight" activeCell="J51" sqref="J51"/>
    </sheetView>
  </sheetViews>
  <sheetFormatPr baseColWidth="10" defaultColWidth="11.42578125" defaultRowHeight="12.75" x14ac:dyDescent="0.2"/>
  <cols>
    <col min="1" max="1" width="28.28515625" style="4" bestFit="1" customWidth="1"/>
    <col min="2" max="2" width="7" style="20" customWidth="1"/>
    <col min="3" max="3" width="55.7109375" style="4" customWidth="1"/>
    <col min="4" max="4" width="18.42578125" style="4" hidden="1" customWidth="1"/>
    <col min="5" max="5" width="13.5703125" style="4" hidden="1" customWidth="1"/>
    <col min="6" max="6" width="17.7109375" style="4" hidden="1" customWidth="1"/>
    <col min="7" max="7" width="17.28515625" style="4" hidden="1" customWidth="1"/>
    <col min="8" max="8" width="13.5703125" style="4" hidden="1" customWidth="1"/>
    <col min="9" max="9" width="11.42578125" style="4"/>
    <col min="10" max="10" width="21.28515625" style="4" hidden="1" customWidth="1"/>
    <col min="11" max="11" width="65.85546875" style="4" hidden="1" customWidth="1"/>
    <col min="12" max="12" width="11.42578125" style="4" customWidth="1"/>
    <col min="13" max="13" width="15.5703125" style="4" hidden="1" customWidth="1"/>
    <col min="14" max="14" width="23.7109375" style="4" hidden="1" customWidth="1"/>
    <col min="15" max="15" width="22.85546875" style="4" hidden="1" customWidth="1"/>
    <col min="16" max="16" width="22.85546875" style="4" customWidth="1"/>
    <col min="17" max="17" width="21.5703125" style="4" customWidth="1"/>
    <col min="18" max="18" width="21.5703125" style="4" hidden="1" customWidth="1"/>
    <col min="19" max="19" width="19.85546875" style="4" customWidth="1"/>
    <col min="20" max="20" width="40.85546875" style="4" hidden="1" customWidth="1"/>
    <col min="21" max="21" width="25.28515625" style="4" hidden="1" customWidth="1"/>
    <col min="22" max="22" width="26.140625" style="4" hidden="1" customWidth="1"/>
    <col min="23" max="23" width="20.28515625" style="4" hidden="1" customWidth="1"/>
    <col min="24" max="24" width="22.42578125" style="4" hidden="1" customWidth="1"/>
    <col min="25" max="25" width="22.5703125" style="4" hidden="1" customWidth="1"/>
    <col min="26" max="26" width="20" style="4" hidden="1" customWidth="1"/>
    <col min="27" max="27" width="13.42578125" style="4" hidden="1" customWidth="1"/>
    <col min="28" max="28" width="73.7109375" style="4" hidden="1" customWidth="1"/>
    <col min="29" max="29" width="12.7109375" style="4" bestFit="1" customWidth="1"/>
    <col min="30" max="16384" width="11.42578125" style="4"/>
  </cols>
  <sheetData>
    <row r="1" spans="1:30" ht="17.100000000000001" customHeight="1" thickBot="1" x14ac:dyDescent="0.25">
      <c r="A1" s="301" t="s">
        <v>143</v>
      </c>
      <c r="B1" s="301"/>
      <c r="C1" s="301"/>
      <c r="D1" s="301"/>
      <c r="E1" s="301"/>
      <c r="F1" s="301"/>
      <c r="G1" s="301"/>
      <c r="H1" s="301"/>
      <c r="I1" s="301"/>
      <c r="J1" s="301"/>
      <c r="K1" s="301"/>
      <c r="L1" s="301"/>
      <c r="M1" s="301"/>
      <c r="N1" s="301"/>
      <c r="O1" s="301"/>
      <c r="P1" s="301"/>
      <c r="Q1" s="301"/>
      <c r="R1" s="301"/>
      <c r="S1" s="301"/>
      <c r="T1" s="301"/>
      <c r="U1" s="301"/>
      <c r="V1" s="301"/>
      <c r="W1" s="301"/>
      <c r="X1" s="301"/>
      <c r="Y1" s="301"/>
      <c r="Z1" s="301"/>
      <c r="AA1" s="301"/>
      <c r="AB1" s="301"/>
    </row>
    <row r="2" spans="1:30" ht="17.100000000000001" customHeight="1" x14ac:dyDescent="0.2">
      <c r="A2" s="5"/>
      <c r="B2" s="6" t="s">
        <v>0</v>
      </c>
      <c r="C2" s="6"/>
      <c r="D2" s="6"/>
      <c r="E2" s="5"/>
      <c r="F2" s="5"/>
      <c r="G2" s="5"/>
      <c r="I2" s="305" t="s">
        <v>144</v>
      </c>
      <c r="J2" s="306"/>
      <c r="K2" s="307"/>
      <c r="O2" s="1"/>
      <c r="P2" s="1"/>
      <c r="Q2" s="1"/>
      <c r="R2" s="1"/>
      <c r="S2" s="1"/>
      <c r="T2" s="1"/>
      <c r="U2" s="1"/>
      <c r="V2" s="1"/>
      <c r="W2" s="1"/>
      <c r="X2" s="1"/>
      <c r="Y2" s="1"/>
      <c r="Z2" s="1"/>
      <c r="AA2" s="1"/>
      <c r="AB2" s="3"/>
    </row>
    <row r="3" spans="1:30" ht="17.100000000000001" customHeight="1" thickBot="1" x14ac:dyDescent="0.25">
      <c r="A3" s="5"/>
      <c r="B3" s="6" t="s">
        <v>1</v>
      </c>
      <c r="C3" s="6"/>
      <c r="D3" s="6"/>
      <c r="E3" s="5"/>
      <c r="F3" s="5"/>
      <c r="G3" s="5"/>
      <c r="I3" s="308"/>
      <c r="J3" s="309"/>
      <c r="K3" s="310"/>
      <c r="O3" s="1"/>
      <c r="P3" s="1"/>
      <c r="Q3" s="1"/>
      <c r="R3" s="1"/>
      <c r="S3" s="1"/>
      <c r="T3" s="1"/>
      <c r="U3" s="1"/>
      <c r="V3" s="1"/>
      <c r="W3" s="1"/>
      <c r="X3" s="1"/>
      <c r="Y3" s="1"/>
      <c r="Z3" s="1"/>
      <c r="AA3" s="1"/>
      <c r="AB3" s="3"/>
    </row>
    <row r="4" spans="1:30" ht="17.100000000000001" customHeight="1" x14ac:dyDescent="0.2">
      <c r="A4" s="5"/>
      <c r="B4" s="6" t="s">
        <v>2</v>
      </c>
      <c r="C4" s="6"/>
      <c r="D4" s="6"/>
      <c r="E4" s="5"/>
      <c r="F4" s="5"/>
      <c r="G4" s="5"/>
      <c r="I4" s="303" t="s">
        <v>3</v>
      </c>
      <c r="J4" s="297" t="s">
        <v>4</v>
      </c>
      <c r="K4" s="298"/>
      <c r="N4" s="1"/>
      <c r="O4" s="1"/>
      <c r="P4" s="1"/>
      <c r="Q4" s="1"/>
      <c r="R4" s="1"/>
      <c r="S4" s="1"/>
      <c r="T4" s="1"/>
      <c r="U4" s="1"/>
      <c r="V4" s="1"/>
      <c r="W4" s="1"/>
      <c r="X4" s="1"/>
      <c r="Y4" s="1"/>
      <c r="Z4" s="1"/>
      <c r="AA4" s="1"/>
      <c r="AB4" s="3"/>
    </row>
    <row r="5" spans="1:30" ht="17.100000000000001" customHeight="1" thickBot="1" x14ac:dyDescent="0.25">
      <c r="A5" s="7"/>
      <c r="B5" s="8"/>
      <c r="C5" s="2"/>
      <c r="D5" s="2"/>
      <c r="E5" s="7"/>
      <c r="F5" s="7"/>
      <c r="G5" s="1"/>
      <c r="I5" s="304"/>
      <c r="J5" s="299"/>
      <c r="K5" s="300"/>
      <c r="L5" s="1"/>
      <c r="M5" s="2"/>
      <c r="N5" s="1"/>
      <c r="O5" s="1"/>
      <c r="P5" s="1"/>
      <c r="Q5" s="1"/>
      <c r="R5" s="1"/>
      <c r="S5" s="1"/>
      <c r="T5" s="1"/>
      <c r="U5" s="1"/>
      <c r="V5" s="1"/>
      <c r="W5" s="1"/>
      <c r="X5" s="1"/>
      <c r="Y5" s="1"/>
      <c r="Z5" s="1"/>
      <c r="AA5" s="1"/>
      <c r="AB5" s="3"/>
    </row>
    <row r="6" spans="1:30" ht="17.100000000000001" customHeight="1" x14ac:dyDescent="0.2">
      <c r="A6" s="302" t="s">
        <v>71</v>
      </c>
      <c r="B6" s="302"/>
      <c r="C6" s="302"/>
      <c r="D6" s="302"/>
      <c r="E6" s="302"/>
      <c r="F6" s="302"/>
      <c r="G6" s="302"/>
      <c r="H6" s="302"/>
      <c r="I6" s="302"/>
      <c r="J6" s="302"/>
      <c r="K6" s="302"/>
      <c r="L6" s="302"/>
      <c r="M6" s="302"/>
      <c r="N6" s="302"/>
      <c r="O6" s="302"/>
      <c r="P6" s="302"/>
      <c r="Q6" s="302"/>
      <c r="R6" s="302"/>
      <c r="S6" s="302"/>
      <c r="T6" s="302"/>
      <c r="U6" s="302"/>
      <c r="V6" s="302"/>
      <c r="W6" s="302"/>
      <c r="X6" s="302"/>
      <c r="Y6" s="302"/>
      <c r="Z6" s="302"/>
      <c r="AA6" s="302"/>
      <c r="AB6" s="302"/>
    </row>
    <row r="7" spans="1:30" s="1" customFormat="1" ht="17.100000000000001" customHeight="1" thickBot="1" x14ac:dyDescent="0.2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row>
    <row r="8" spans="1:30" ht="15.75" customHeight="1" thickBot="1" x14ac:dyDescent="0.25">
      <c r="A8" s="311" t="s">
        <v>6</v>
      </c>
      <c r="B8" s="312"/>
      <c r="C8" s="312"/>
      <c r="D8" s="312"/>
      <c r="E8" s="312"/>
      <c r="F8" s="312"/>
      <c r="G8" s="312"/>
      <c r="H8" s="312"/>
      <c r="I8" s="313"/>
      <c r="J8" s="314" t="s">
        <v>7</v>
      </c>
      <c r="K8" s="315"/>
      <c r="L8" s="315"/>
      <c r="M8" s="315"/>
      <c r="N8" s="315"/>
      <c r="O8" s="315"/>
      <c r="P8" s="315"/>
      <c r="Q8" s="315"/>
      <c r="R8" s="315"/>
      <c r="S8" s="316" t="s">
        <v>8</v>
      </c>
      <c r="T8" s="317"/>
      <c r="U8" s="317"/>
      <c r="V8" s="318"/>
      <c r="W8" s="314" t="s">
        <v>9</v>
      </c>
      <c r="X8" s="315"/>
      <c r="Y8" s="315"/>
      <c r="Z8" s="315"/>
      <c r="AA8" s="315"/>
      <c r="AB8" s="333"/>
    </row>
    <row r="9" spans="1:30" ht="52.5" customHeight="1" thickBot="1" x14ac:dyDescent="0.25">
      <c r="A9" s="100" t="s">
        <v>10</v>
      </c>
      <c r="B9" s="100" t="s">
        <v>11</v>
      </c>
      <c r="C9" s="100" t="s">
        <v>12</v>
      </c>
      <c r="D9" s="100" t="s">
        <v>150</v>
      </c>
      <c r="E9" s="100" t="s">
        <v>239</v>
      </c>
      <c r="F9" s="100" t="s">
        <v>14</v>
      </c>
      <c r="G9" s="100" t="s">
        <v>15</v>
      </c>
      <c r="H9" s="100" t="s">
        <v>16</v>
      </c>
      <c r="I9" s="100" t="s">
        <v>17</v>
      </c>
      <c r="J9" s="105" t="s">
        <v>18</v>
      </c>
      <c r="K9" s="101" t="s">
        <v>19</v>
      </c>
      <c r="L9" s="101" t="s">
        <v>20</v>
      </c>
      <c r="M9" s="102" t="s">
        <v>72</v>
      </c>
      <c r="N9" s="101" t="s">
        <v>22</v>
      </c>
      <c r="O9" s="102" t="s">
        <v>23</v>
      </c>
      <c r="P9" s="101" t="s">
        <v>24</v>
      </c>
      <c r="Q9" s="102" t="s">
        <v>25</v>
      </c>
      <c r="R9" s="102" t="s">
        <v>26</v>
      </c>
      <c r="S9" s="103" t="s">
        <v>27</v>
      </c>
      <c r="T9" s="104" t="s">
        <v>28</v>
      </c>
      <c r="U9" s="103" t="s">
        <v>29</v>
      </c>
      <c r="V9" s="104" t="s">
        <v>30</v>
      </c>
      <c r="W9" s="101" t="s">
        <v>31</v>
      </c>
      <c r="X9" s="101" t="s">
        <v>32</v>
      </c>
      <c r="Y9" s="101" t="s">
        <v>33</v>
      </c>
      <c r="Z9" s="101" t="s">
        <v>34</v>
      </c>
      <c r="AA9" s="101" t="s">
        <v>35</v>
      </c>
      <c r="AB9" s="101" t="s">
        <v>73</v>
      </c>
    </row>
    <row r="10" spans="1:30" s="33" customFormat="1" ht="89.25" customHeight="1" thickBot="1" x14ac:dyDescent="0.3">
      <c r="A10" s="57" t="s">
        <v>84</v>
      </c>
      <c r="B10" s="25" t="str">
        <f>VLOOKUP(A10,'Listas deplegables'!$A$2:$B$19,2,0)</f>
        <v xml:space="preserve"> DE</v>
      </c>
      <c r="C10" s="21" t="s">
        <v>155</v>
      </c>
      <c r="D10" s="27" t="s">
        <v>38</v>
      </c>
      <c r="E10" s="106">
        <v>45762</v>
      </c>
      <c r="F10" s="106" t="s">
        <v>206</v>
      </c>
      <c r="G10" s="106">
        <v>45782</v>
      </c>
      <c r="H10" s="27" t="s">
        <v>39</v>
      </c>
      <c r="I10" s="11" t="s">
        <v>48</v>
      </c>
      <c r="J10" s="27" t="s">
        <v>3</v>
      </c>
      <c r="K10" s="165" t="s">
        <v>163</v>
      </c>
      <c r="L10" s="27" t="s">
        <v>41</v>
      </c>
      <c r="M10" s="27" t="s">
        <v>3</v>
      </c>
      <c r="N10" s="27" t="s">
        <v>3</v>
      </c>
      <c r="O10" s="27" t="s">
        <v>3</v>
      </c>
      <c r="P10" s="11" t="s">
        <v>74</v>
      </c>
      <c r="Q10" s="11" t="s">
        <v>50</v>
      </c>
      <c r="R10" s="27" t="s">
        <v>38</v>
      </c>
      <c r="S10" s="27" t="s">
        <v>3</v>
      </c>
      <c r="T10" s="26" t="s">
        <v>171</v>
      </c>
      <c r="U10" s="76" t="s">
        <v>43</v>
      </c>
      <c r="V10" s="76" t="s">
        <v>43</v>
      </c>
      <c r="W10" s="27" t="s">
        <v>38</v>
      </c>
      <c r="X10" s="27" t="s">
        <v>43</v>
      </c>
      <c r="Y10" s="27" t="s">
        <v>43</v>
      </c>
      <c r="Z10" s="27" t="s">
        <v>43</v>
      </c>
      <c r="AA10" s="27" t="s">
        <v>3</v>
      </c>
      <c r="AB10" s="324" t="s">
        <v>179</v>
      </c>
      <c r="AC10" s="33" t="b">
        <f>I10=Q10</f>
        <v>0</v>
      </c>
      <c r="AD10" s="33">
        <v>1</v>
      </c>
    </row>
    <row r="11" spans="1:30" s="33" customFormat="1" ht="102" hidden="1" thickBot="1" x14ac:dyDescent="0.3">
      <c r="A11" s="60" t="s">
        <v>84</v>
      </c>
      <c r="B11" s="42" t="str">
        <f>VLOOKUP(A11,'Listas deplegables'!$A$2:$B$19,2,0)</f>
        <v xml:space="preserve"> DE</v>
      </c>
      <c r="C11" s="44"/>
      <c r="D11" s="44"/>
      <c r="E11" s="44"/>
      <c r="F11" s="44"/>
      <c r="G11" s="44"/>
      <c r="H11" s="44"/>
      <c r="I11" s="13"/>
      <c r="J11" s="44" t="s">
        <v>3</v>
      </c>
      <c r="K11" s="168" t="s">
        <v>165</v>
      </c>
      <c r="L11" s="44" t="s">
        <v>41</v>
      </c>
      <c r="M11" s="44" t="s">
        <v>38</v>
      </c>
      <c r="N11" s="44" t="s">
        <v>3</v>
      </c>
      <c r="O11" s="44" t="s">
        <v>3</v>
      </c>
      <c r="P11" s="13" t="s">
        <v>74</v>
      </c>
      <c r="Q11" s="13" t="s">
        <v>50</v>
      </c>
      <c r="R11" s="44" t="s">
        <v>3</v>
      </c>
      <c r="S11" s="44"/>
      <c r="T11" s="44"/>
      <c r="U11" s="83"/>
      <c r="V11" s="83"/>
      <c r="W11" s="44" t="s">
        <v>38</v>
      </c>
      <c r="X11" s="44" t="s">
        <v>43</v>
      </c>
      <c r="Y11" s="44" t="s">
        <v>43</v>
      </c>
      <c r="Z11" s="44" t="s">
        <v>43</v>
      </c>
      <c r="AA11" s="44" t="s">
        <v>3</v>
      </c>
      <c r="AB11" s="325"/>
    </row>
    <row r="12" spans="1:30" s="33" customFormat="1" ht="230.25" thickBot="1" x14ac:dyDescent="0.3">
      <c r="A12" s="144" t="s">
        <v>37</v>
      </c>
      <c r="B12" s="71" t="str">
        <f>VLOOKUP(A12,'Listas deplegables'!$A$2:$B$19,2,0)</f>
        <v xml:space="preserve"> GC</v>
      </c>
      <c r="C12" s="64" t="s">
        <v>178</v>
      </c>
      <c r="D12" s="65" t="s">
        <v>38</v>
      </c>
      <c r="E12" s="110">
        <v>45649</v>
      </c>
      <c r="F12" s="110">
        <v>45777</v>
      </c>
      <c r="G12" s="110">
        <v>45782</v>
      </c>
      <c r="H12" s="65" t="s">
        <v>39</v>
      </c>
      <c r="I12" s="68" t="s">
        <v>48</v>
      </c>
      <c r="J12" s="65" t="s">
        <v>3</v>
      </c>
      <c r="K12" s="170" t="s">
        <v>181</v>
      </c>
      <c r="L12" s="65" t="s">
        <v>41</v>
      </c>
      <c r="M12" s="65" t="s">
        <v>38</v>
      </c>
      <c r="N12" s="65" t="s">
        <v>3</v>
      </c>
      <c r="O12" s="65" t="s">
        <v>38</v>
      </c>
      <c r="P12" s="68" t="s">
        <v>42</v>
      </c>
      <c r="Q12" s="68" t="s">
        <v>48</v>
      </c>
      <c r="R12" s="65" t="s">
        <v>3</v>
      </c>
      <c r="S12" s="65" t="s">
        <v>3</v>
      </c>
      <c r="T12" s="64" t="s">
        <v>45</v>
      </c>
      <c r="U12" s="89" t="s">
        <v>43</v>
      </c>
      <c r="V12" s="89" t="s">
        <v>43</v>
      </c>
      <c r="W12" s="65" t="s">
        <v>38</v>
      </c>
      <c r="X12" s="65" t="s">
        <v>43</v>
      </c>
      <c r="Y12" s="65" t="s">
        <v>43</v>
      </c>
      <c r="Z12" s="65" t="s">
        <v>43</v>
      </c>
      <c r="AA12" s="65" t="s">
        <v>3</v>
      </c>
      <c r="AB12" s="114" t="s">
        <v>184</v>
      </c>
      <c r="AC12" s="33" t="b">
        <f t="shared" ref="AC12:AC13" si="0">I12=Q12</f>
        <v>1</v>
      </c>
    </row>
    <row r="13" spans="1:30" s="33" customFormat="1" ht="115.5" thickBot="1" x14ac:dyDescent="0.3">
      <c r="A13" s="57" t="s">
        <v>49</v>
      </c>
      <c r="B13" s="25" t="str">
        <f>VLOOKUP(A13,'Listas deplegables'!$A$2:$B$19,2,0)</f>
        <v xml:space="preserve"> AL</v>
      </c>
      <c r="C13" s="21" t="s">
        <v>204</v>
      </c>
      <c r="D13" s="27" t="s">
        <v>38</v>
      </c>
      <c r="E13" s="106">
        <v>45610</v>
      </c>
      <c r="F13" s="27" t="s">
        <v>206</v>
      </c>
      <c r="G13" s="106">
        <v>45783</v>
      </c>
      <c r="H13" s="27" t="s">
        <v>47</v>
      </c>
      <c r="I13" s="11" t="s">
        <v>50</v>
      </c>
      <c r="J13" s="27" t="s">
        <v>3</v>
      </c>
      <c r="K13" s="165" t="s">
        <v>209</v>
      </c>
      <c r="L13" s="27" t="s">
        <v>44</v>
      </c>
      <c r="M13" s="27" t="s">
        <v>38</v>
      </c>
      <c r="N13" s="27" t="s">
        <v>3</v>
      </c>
      <c r="O13" s="27" t="s">
        <v>3</v>
      </c>
      <c r="P13" s="11" t="s">
        <v>42</v>
      </c>
      <c r="Q13" s="11" t="s">
        <v>50</v>
      </c>
      <c r="R13" s="27" t="s">
        <v>3</v>
      </c>
      <c r="S13" s="27" t="s">
        <v>3</v>
      </c>
      <c r="T13" s="21" t="s">
        <v>212</v>
      </c>
      <c r="U13" s="76" t="s">
        <v>43</v>
      </c>
      <c r="V13" s="76" t="s">
        <v>43</v>
      </c>
      <c r="W13" s="27" t="s">
        <v>38</v>
      </c>
      <c r="X13" s="27" t="s">
        <v>43</v>
      </c>
      <c r="Y13" s="27" t="s">
        <v>43</v>
      </c>
      <c r="Z13" s="27" t="s">
        <v>43</v>
      </c>
      <c r="AA13" s="27" t="s">
        <v>38</v>
      </c>
      <c r="AB13" s="291" t="s">
        <v>215</v>
      </c>
      <c r="AC13" s="33" t="b">
        <f t="shared" si="0"/>
        <v>1</v>
      </c>
    </row>
    <row r="14" spans="1:30" s="33" customFormat="1" ht="123" hidden="1" customHeight="1" x14ac:dyDescent="0.25">
      <c r="A14" s="48" t="s">
        <v>49</v>
      </c>
      <c r="B14" s="35" t="str">
        <f>VLOOKUP(A14,'Listas deplegables'!$A$2:$B$19,2,0)</f>
        <v xml:space="preserve"> AL</v>
      </c>
      <c r="C14" s="22"/>
      <c r="D14" s="37"/>
      <c r="E14" s="112"/>
      <c r="F14" s="112"/>
      <c r="G14" s="112"/>
      <c r="H14" s="37"/>
      <c r="I14" s="12"/>
      <c r="J14" s="37" t="s">
        <v>3</v>
      </c>
      <c r="K14" s="155" t="s">
        <v>210</v>
      </c>
      <c r="L14" s="37" t="s">
        <v>41</v>
      </c>
      <c r="M14" s="37" t="s">
        <v>38</v>
      </c>
      <c r="N14" s="37" t="s">
        <v>3</v>
      </c>
      <c r="O14" s="37" t="s">
        <v>3</v>
      </c>
      <c r="P14" s="12" t="s">
        <v>42</v>
      </c>
      <c r="Q14" s="12" t="s">
        <v>50</v>
      </c>
      <c r="R14" s="37" t="s">
        <v>38</v>
      </c>
      <c r="S14" s="37"/>
      <c r="T14" s="22"/>
      <c r="U14" s="92"/>
      <c r="V14" s="92"/>
      <c r="W14" s="37" t="s">
        <v>38</v>
      </c>
      <c r="X14" s="37" t="s">
        <v>43</v>
      </c>
      <c r="Y14" s="37" t="s">
        <v>43</v>
      </c>
      <c r="Z14" s="37" t="s">
        <v>43</v>
      </c>
      <c r="AA14" s="37" t="s">
        <v>38</v>
      </c>
      <c r="AB14" s="331"/>
    </row>
    <row r="15" spans="1:30" s="33" customFormat="1" ht="122.25" hidden="1" customHeight="1" thickBot="1" x14ac:dyDescent="0.3">
      <c r="A15" s="60" t="s">
        <v>49</v>
      </c>
      <c r="B15" s="42" t="str">
        <f>VLOOKUP(A15,'Listas deplegables'!$A$2:$B$19,2,0)</f>
        <v xml:space="preserve"> AL</v>
      </c>
      <c r="C15" s="44"/>
      <c r="D15" s="44"/>
      <c r="E15" s="44"/>
      <c r="F15" s="44"/>
      <c r="G15" s="44"/>
      <c r="H15" s="44"/>
      <c r="I15" s="13"/>
      <c r="J15" s="44" t="s">
        <v>3</v>
      </c>
      <c r="K15" s="168" t="s">
        <v>211</v>
      </c>
      <c r="L15" s="44" t="s">
        <v>41</v>
      </c>
      <c r="M15" s="44" t="s">
        <v>38</v>
      </c>
      <c r="N15" s="44" t="s">
        <v>3</v>
      </c>
      <c r="O15" s="44" t="s">
        <v>3</v>
      </c>
      <c r="P15" s="13" t="s">
        <v>42</v>
      </c>
      <c r="Q15" s="13" t="s">
        <v>50</v>
      </c>
      <c r="R15" s="44" t="s">
        <v>3</v>
      </c>
      <c r="S15" s="44"/>
      <c r="T15" s="23"/>
      <c r="U15" s="107"/>
      <c r="V15" s="107"/>
      <c r="W15" s="44" t="s">
        <v>38</v>
      </c>
      <c r="X15" s="44" t="s">
        <v>43</v>
      </c>
      <c r="Y15" s="44" t="s">
        <v>43</v>
      </c>
      <c r="Z15" s="44" t="s">
        <v>43</v>
      </c>
      <c r="AA15" s="44" t="s">
        <v>38</v>
      </c>
      <c r="AB15" s="292"/>
    </row>
    <row r="16" spans="1:30" s="33" customFormat="1" ht="138" customHeight="1" thickBot="1" x14ac:dyDescent="0.3">
      <c r="A16" s="57" t="s">
        <v>51</v>
      </c>
      <c r="B16" s="25" t="str">
        <f>VLOOKUP(A16,'Listas deplegables'!$A$2:$B$19,2,0)</f>
        <v xml:space="preserve"> IVC</v>
      </c>
      <c r="C16" s="21" t="s">
        <v>217</v>
      </c>
      <c r="D16" s="27" t="s">
        <v>38</v>
      </c>
      <c r="E16" s="106">
        <v>45616</v>
      </c>
      <c r="F16" s="27" t="s">
        <v>156</v>
      </c>
      <c r="G16" s="106">
        <v>45783</v>
      </c>
      <c r="H16" s="27" t="s">
        <v>47</v>
      </c>
      <c r="I16" s="11" t="s">
        <v>50</v>
      </c>
      <c r="J16" s="27" t="s">
        <v>3</v>
      </c>
      <c r="K16" s="165" t="s">
        <v>220</v>
      </c>
      <c r="L16" s="27" t="s">
        <v>41</v>
      </c>
      <c r="M16" s="27" t="s">
        <v>38</v>
      </c>
      <c r="N16" s="27" t="s">
        <v>3</v>
      </c>
      <c r="O16" s="27" t="s">
        <v>3</v>
      </c>
      <c r="P16" s="11" t="s">
        <v>74</v>
      </c>
      <c r="Q16" s="11" t="s">
        <v>50</v>
      </c>
      <c r="R16" s="27" t="s">
        <v>38</v>
      </c>
      <c r="S16" s="27" t="s">
        <v>3</v>
      </c>
      <c r="T16" s="21" t="s">
        <v>224</v>
      </c>
      <c r="U16" s="76" t="s">
        <v>38</v>
      </c>
      <c r="V16" s="76" t="s">
        <v>38</v>
      </c>
      <c r="W16" s="27" t="s">
        <v>60</v>
      </c>
      <c r="X16" s="27" t="s">
        <v>60</v>
      </c>
      <c r="Y16" s="27" t="s">
        <v>60</v>
      </c>
      <c r="Z16" s="27" t="s">
        <v>60</v>
      </c>
      <c r="AA16" s="27" t="s">
        <v>38</v>
      </c>
      <c r="AB16" s="291" t="s">
        <v>226</v>
      </c>
      <c r="AC16" s="33" t="b">
        <f>I16=Q16</f>
        <v>1</v>
      </c>
    </row>
    <row r="17" spans="1:30" s="33" customFormat="1" ht="125.25" hidden="1" customHeight="1" thickBot="1" x14ac:dyDescent="0.3">
      <c r="A17" s="60" t="s">
        <v>51</v>
      </c>
      <c r="B17" s="42" t="str">
        <f>VLOOKUP(A17,'Listas deplegables'!$A$2:$B$19,2,0)</f>
        <v xml:space="preserve"> IVC</v>
      </c>
      <c r="C17" s="23"/>
      <c r="D17" s="44"/>
      <c r="E17" s="108"/>
      <c r="F17" s="108"/>
      <c r="G17" s="108"/>
      <c r="H17" s="44"/>
      <c r="I17" s="13"/>
      <c r="J17" s="27" t="s">
        <v>3</v>
      </c>
      <c r="K17" s="168" t="s">
        <v>221</v>
      </c>
      <c r="L17" s="44" t="s">
        <v>41</v>
      </c>
      <c r="M17" s="44" t="s">
        <v>38</v>
      </c>
      <c r="N17" s="44" t="s">
        <v>3</v>
      </c>
      <c r="O17" s="44" t="s">
        <v>3</v>
      </c>
      <c r="P17" s="13" t="s">
        <v>74</v>
      </c>
      <c r="Q17" s="13" t="s">
        <v>50</v>
      </c>
      <c r="R17" s="44" t="s">
        <v>38</v>
      </c>
      <c r="S17" s="44" t="s">
        <v>3</v>
      </c>
      <c r="T17" s="23" t="s">
        <v>225</v>
      </c>
      <c r="U17" s="107" t="s">
        <v>38</v>
      </c>
      <c r="V17" s="107" t="s">
        <v>38</v>
      </c>
      <c r="W17" s="44" t="s">
        <v>60</v>
      </c>
      <c r="X17" s="44" t="s">
        <v>60</v>
      </c>
      <c r="Y17" s="44" t="s">
        <v>60</v>
      </c>
      <c r="Z17" s="44" t="s">
        <v>60</v>
      </c>
      <c r="AA17" s="44" t="s">
        <v>38</v>
      </c>
      <c r="AB17" s="292"/>
    </row>
    <row r="18" spans="1:30" s="33" customFormat="1" ht="204.75" thickBot="1" x14ac:dyDescent="0.3">
      <c r="A18" s="144" t="s">
        <v>52</v>
      </c>
      <c r="B18" s="71" t="str">
        <f>VLOOKUP(A18,'Listas deplegables'!$A$2:$B$19,2,0)</f>
        <v xml:space="preserve"> FD</v>
      </c>
      <c r="C18" s="64" t="s">
        <v>229</v>
      </c>
      <c r="D18" s="65" t="s">
        <v>38</v>
      </c>
      <c r="E18" s="182">
        <v>45616</v>
      </c>
      <c r="F18" s="182">
        <v>45777</v>
      </c>
      <c r="G18" s="182" t="s">
        <v>156</v>
      </c>
      <c r="H18" s="65" t="s">
        <v>47</v>
      </c>
      <c r="I18" s="68" t="s">
        <v>50</v>
      </c>
      <c r="J18" s="65" t="s">
        <v>3</v>
      </c>
      <c r="K18" s="170" t="s">
        <v>232</v>
      </c>
      <c r="L18" s="65" t="s">
        <v>41</v>
      </c>
      <c r="M18" s="65" t="s">
        <v>38</v>
      </c>
      <c r="N18" s="65" t="s">
        <v>3</v>
      </c>
      <c r="O18" s="65" t="s">
        <v>3</v>
      </c>
      <c r="P18" s="68" t="s">
        <v>74</v>
      </c>
      <c r="Q18" s="68" t="s">
        <v>50</v>
      </c>
      <c r="R18" s="65" t="s">
        <v>38</v>
      </c>
      <c r="S18" s="65" t="s">
        <v>3</v>
      </c>
      <c r="T18" s="64" t="s">
        <v>234</v>
      </c>
      <c r="U18" s="65" t="s">
        <v>38</v>
      </c>
      <c r="V18" s="65" t="s">
        <v>38</v>
      </c>
      <c r="W18" s="65" t="s">
        <v>38</v>
      </c>
      <c r="X18" s="65" t="s">
        <v>43</v>
      </c>
      <c r="Y18" s="65" t="s">
        <v>43</v>
      </c>
      <c r="Z18" s="65" t="s">
        <v>43</v>
      </c>
      <c r="AA18" s="65" t="s">
        <v>38</v>
      </c>
      <c r="AB18" s="114" t="s">
        <v>236</v>
      </c>
      <c r="AC18" s="33" t="b">
        <f t="shared" ref="AC18:AC19" si="1">I18=Q18</f>
        <v>1</v>
      </c>
    </row>
    <row r="19" spans="1:30" s="33" customFormat="1" ht="191.25" customHeight="1" thickBot="1" x14ac:dyDescent="0.3">
      <c r="A19" s="57" t="s">
        <v>53</v>
      </c>
      <c r="B19" s="25" t="str">
        <f>VLOOKUP(A19,'Listas deplegables'!$A$2:$B$19,2,0)</f>
        <v xml:space="preserve"> ATC</v>
      </c>
      <c r="C19" s="21" t="s">
        <v>238</v>
      </c>
      <c r="D19" s="27" t="s">
        <v>38</v>
      </c>
      <c r="E19" s="106">
        <v>45595</v>
      </c>
      <c r="F19" s="106">
        <v>45777</v>
      </c>
      <c r="G19" s="106">
        <v>45783</v>
      </c>
      <c r="H19" s="27" t="s">
        <v>47</v>
      </c>
      <c r="I19" s="11" t="s">
        <v>48</v>
      </c>
      <c r="J19" s="27" t="s">
        <v>3</v>
      </c>
      <c r="K19" s="165" t="s">
        <v>241</v>
      </c>
      <c r="L19" s="27" t="s">
        <v>41</v>
      </c>
      <c r="M19" s="27" t="s">
        <v>3</v>
      </c>
      <c r="N19" s="27" t="s">
        <v>3</v>
      </c>
      <c r="O19" s="27" t="s">
        <v>3</v>
      </c>
      <c r="P19" s="11" t="s">
        <v>74</v>
      </c>
      <c r="Q19" s="11" t="s">
        <v>48</v>
      </c>
      <c r="R19" s="27" t="s">
        <v>3</v>
      </c>
      <c r="S19" s="27" t="s">
        <v>3</v>
      </c>
      <c r="T19" s="21" t="s">
        <v>243</v>
      </c>
      <c r="U19" s="76" t="s">
        <v>43</v>
      </c>
      <c r="V19" s="76" t="s">
        <v>43</v>
      </c>
      <c r="W19" s="27" t="s">
        <v>38</v>
      </c>
      <c r="X19" s="27" t="s">
        <v>43</v>
      </c>
      <c r="Y19" s="27" t="s">
        <v>43</v>
      </c>
      <c r="Z19" s="27" t="s">
        <v>43</v>
      </c>
      <c r="AA19" s="27" t="s">
        <v>3</v>
      </c>
      <c r="AB19" s="293" t="s">
        <v>246</v>
      </c>
      <c r="AC19" s="33" t="b">
        <f t="shared" si="1"/>
        <v>1</v>
      </c>
    </row>
    <row r="20" spans="1:30" s="33" customFormat="1" ht="51.75" hidden="1" thickBot="1" x14ac:dyDescent="0.3">
      <c r="A20" s="183" t="s">
        <v>53</v>
      </c>
      <c r="B20" s="143" t="str">
        <f>VLOOKUP(A20,'Listas deplegables'!$A$2:$B$19,2,0)</f>
        <v xml:space="preserve"> ATC</v>
      </c>
      <c r="C20" s="61"/>
      <c r="D20" s="61"/>
      <c r="E20" s="61"/>
      <c r="F20" s="61"/>
      <c r="G20" s="61"/>
      <c r="H20" s="61"/>
      <c r="I20" s="146"/>
      <c r="J20" s="149"/>
      <c r="K20" s="184"/>
      <c r="L20" s="61"/>
      <c r="M20" s="61"/>
      <c r="N20" s="61"/>
      <c r="O20" s="61"/>
      <c r="P20" s="147"/>
      <c r="Q20" s="147"/>
      <c r="R20" s="62"/>
      <c r="S20" s="185" t="s">
        <v>3</v>
      </c>
      <c r="T20" s="186" t="s">
        <v>244</v>
      </c>
      <c r="U20" s="107" t="s">
        <v>43</v>
      </c>
      <c r="V20" s="107" t="s">
        <v>43</v>
      </c>
      <c r="W20" s="185" t="s">
        <v>38</v>
      </c>
      <c r="X20" s="61" t="s">
        <v>43</v>
      </c>
      <c r="Y20" s="61" t="s">
        <v>43</v>
      </c>
      <c r="Z20" s="61" t="s">
        <v>43</v>
      </c>
      <c r="AA20" s="61" t="s">
        <v>3</v>
      </c>
      <c r="AB20" s="294"/>
    </row>
    <row r="21" spans="1:30" s="33" customFormat="1" ht="128.25" thickBot="1" x14ac:dyDescent="0.3">
      <c r="A21" s="144" t="s">
        <v>55</v>
      </c>
      <c r="B21" s="71" t="str">
        <f>VLOOKUP(A21,'Listas deplegables'!$A$2:$B$19,2,0)</f>
        <v xml:space="preserve"> SI</v>
      </c>
      <c r="C21" s="64" t="s">
        <v>249</v>
      </c>
      <c r="D21" s="65" t="s">
        <v>38</v>
      </c>
      <c r="E21" s="110">
        <v>45658</v>
      </c>
      <c r="F21" s="110">
        <v>45769</v>
      </c>
      <c r="G21" s="110">
        <v>45778</v>
      </c>
      <c r="H21" s="65" t="s">
        <v>56</v>
      </c>
      <c r="I21" s="66" t="s">
        <v>50</v>
      </c>
      <c r="J21" s="67" t="s">
        <v>3</v>
      </c>
      <c r="K21" s="170" t="s">
        <v>250</v>
      </c>
      <c r="L21" s="65" t="s">
        <v>41</v>
      </c>
      <c r="M21" s="65" t="s">
        <v>38</v>
      </c>
      <c r="N21" s="65" t="s">
        <v>3</v>
      </c>
      <c r="O21" s="65" t="s">
        <v>3</v>
      </c>
      <c r="P21" s="68" t="s">
        <v>74</v>
      </c>
      <c r="Q21" s="68" t="s">
        <v>50</v>
      </c>
      <c r="R21" s="69" t="s">
        <v>43</v>
      </c>
      <c r="S21" s="63" t="s">
        <v>3</v>
      </c>
      <c r="T21" s="64" t="s">
        <v>258</v>
      </c>
      <c r="U21" s="89" t="s">
        <v>43</v>
      </c>
      <c r="V21" s="89" t="s">
        <v>43</v>
      </c>
      <c r="W21" s="63" t="s">
        <v>38</v>
      </c>
      <c r="X21" s="65" t="s">
        <v>43</v>
      </c>
      <c r="Y21" s="65" t="s">
        <v>43</v>
      </c>
      <c r="Z21" s="65" t="s">
        <v>43</v>
      </c>
      <c r="AA21" s="65" t="s">
        <v>3</v>
      </c>
      <c r="AB21" s="114" t="s">
        <v>259</v>
      </c>
      <c r="AC21" s="33" t="b">
        <f t="shared" ref="AC21:AC22" si="2">I21=Q21</f>
        <v>1</v>
      </c>
    </row>
    <row r="22" spans="1:30" s="33" customFormat="1" ht="128.25" thickBot="1" x14ac:dyDescent="0.3">
      <c r="A22" s="57" t="s">
        <v>57</v>
      </c>
      <c r="B22" s="25" t="str">
        <f>VLOOKUP(A22,'Listas deplegables'!$A$2:$B$19,2,0)</f>
        <v xml:space="preserve"> GT</v>
      </c>
      <c r="C22" s="21" t="s">
        <v>263</v>
      </c>
      <c r="D22" s="27" t="s">
        <v>38</v>
      </c>
      <c r="E22" s="96">
        <v>45590</v>
      </c>
      <c r="F22" s="96">
        <v>45772</v>
      </c>
      <c r="G22" s="96">
        <v>45782</v>
      </c>
      <c r="H22" s="27" t="s">
        <v>56</v>
      </c>
      <c r="I22" s="58" t="s">
        <v>48</v>
      </c>
      <c r="J22" s="59" t="s">
        <v>3</v>
      </c>
      <c r="K22" s="165" t="s">
        <v>269</v>
      </c>
      <c r="L22" s="27" t="s">
        <v>41</v>
      </c>
      <c r="M22" s="27" t="s">
        <v>3</v>
      </c>
      <c r="N22" s="27" t="s">
        <v>3</v>
      </c>
      <c r="O22" s="27" t="s">
        <v>3</v>
      </c>
      <c r="P22" s="11" t="s">
        <v>74</v>
      </c>
      <c r="Q22" s="11" t="s">
        <v>50</v>
      </c>
      <c r="R22" s="76" t="s">
        <v>54</v>
      </c>
      <c r="S22" s="24" t="s">
        <v>3</v>
      </c>
      <c r="T22" s="21" t="s">
        <v>275</v>
      </c>
      <c r="U22" s="27" t="s">
        <v>38</v>
      </c>
      <c r="V22" s="32" t="s">
        <v>38</v>
      </c>
      <c r="W22" s="24" t="s">
        <v>38</v>
      </c>
      <c r="X22" s="27" t="s">
        <v>43</v>
      </c>
      <c r="Y22" s="27" t="s">
        <v>43</v>
      </c>
      <c r="Z22" s="27" t="s">
        <v>43</v>
      </c>
      <c r="AA22" s="27" t="s">
        <v>3</v>
      </c>
      <c r="AB22" s="291" t="s">
        <v>274</v>
      </c>
      <c r="AC22" s="33" t="b">
        <f t="shared" si="2"/>
        <v>0</v>
      </c>
      <c r="AD22" s="33">
        <v>2</v>
      </c>
    </row>
    <row r="23" spans="1:30" s="33" customFormat="1" ht="79.5" hidden="1" thickBot="1" x14ac:dyDescent="0.3">
      <c r="A23" s="99" t="s">
        <v>57</v>
      </c>
      <c r="B23" s="35" t="str">
        <f>VLOOKUP(A23,'Listas deplegables'!$A$2:$B$19,2,0)</f>
        <v xml:space="preserve"> GT</v>
      </c>
      <c r="C23" s="22"/>
      <c r="D23" s="37"/>
      <c r="E23" s="112"/>
      <c r="F23" s="112"/>
      <c r="G23" s="112"/>
      <c r="H23" s="37"/>
      <c r="I23" s="16"/>
      <c r="J23" s="38" t="s">
        <v>3</v>
      </c>
      <c r="K23" s="155" t="s">
        <v>270</v>
      </c>
      <c r="L23" s="37" t="s">
        <v>41</v>
      </c>
      <c r="M23" s="37" t="s">
        <v>3</v>
      </c>
      <c r="N23" s="37" t="s">
        <v>3</v>
      </c>
      <c r="O23" s="37" t="s">
        <v>3</v>
      </c>
      <c r="P23" s="12" t="s">
        <v>74</v>
      </c>
      <c r="Q23" s="12" t="s">
        <v>50</v>
      </c>
      <c r="R23" s="92" t="s">
        <v>54</v>
      </c>
      <c r="S23" s="34" t="s">
        <v>3</v>
      </c>
      <c r="T23" s="22" t="s">
        <v>276</v>
      </c>
      <c r="U23" s="37" t="s">
        <v>38</v>
      </c>
      <c r="V23" s="92" t="s">
        <v>54</v>
      </c>
      <c r="W23" s="34" t="s">
        <v>38</v>
      </c>
      <c r="X23" s="37" t="s">
        <v>43</v>
      </c>
      <c r="Y23" s="37" t="s">
        <v>43</v>
      </c>
      <c r="Z23" s="37" t="s">
        <v>43</v>
      </c>
      <c r="AA23" s="37" t="s">
        <v>3</v>
      </c>
      <c r="AB23" s="332"/>
    </row>
    <row r="24" spans="1:30" s="33" customFormat="1" ht="79.5" hidden="1" thickBot="1" x14ac:dyDescent="0.3">
      <c r="A24" s="183" t="s">
        <v>57</v>
      </c>
      <c r="B24" s="42" t="str">
        <f>VLOOKUP(A24,'Listas deplegables'!$A$2:$B$19,2,0)</f>
        <v xml:space="preserve"> GT</v>
      </c>
      <c r="C24" s="44"/>
      <c r="D24" s="44"/>
      <c r="E24" s="44"/>
      <c r="F24" s="44"/>
      <c r="G24" s="44"/>
      <c r="H24" s="44"/>
      <c r="I24" s="17"/>
      <c r="J24" s="45" t="s">
        <v>3</v>
      </c>
      <c r="K24" s="168" t="s">
        <v>268</v>
      </c>
      <c r="L24" s="44" t="s">
        <v>41</v>
      </c>
      <c r="M24" s="44" t="s">
        <v>3</v>
      </c>
      <c r="N24" s="44" t="s">
        <v>3</v>
      </c>
      <c r="O24" s="44" t="s">
        <v>3</v>
      </c>
      <c r="P24" s="13" t="s">
        <v>74</v>
      </c>
      <c r="Q24" s="13" t="s">
        <v>50</v>
      </c>
      <c r="R24" s="83" t="s">
        <v>38</v>
      </c>
      <c r="S24" s="41" t="s">
        <v>3</v>
      </c>
      <c r="T24" s="23" t="s">
        <v>277</v>
      </c>
      <c r="U24" s="44" t="s">
        <v>38</v>
      </c>
      <c r="V24" s="92" t="s">
        <v>43</v>
      </c>
      <c r="W24" s="41" t="s">
        <v>38</v>
      </c>
      <c r="X24" s="44" t="s">
        <v>43</v>
      </c>
      <c r="Y24" s="44" t="s">
        <v>43</v>
      </c>
      <c r="Z24" s="44" t="s">
        <v>43</v>
      </c>
      <c r="AA24" s="44" t="s">
        <v>3</v>
      </c>
      <c r="AB24" s="296"/>
    </row>
    <row r="25" spans="1:30" s="33" customFormat="1" ht="165.75" customHeight="1" thickBot="1" x14ac:dyDescent="0.3">
      <c r="A25" s="150" t="s">
        <v>57</v>
      </c>
      <c r="B25" s="189" t="str">
        <f>VLOOKUP(A25,'Listas deplegables'!$A$2:$B$19,2,0)</f>
        <v xml:space="preserve"> GT</v>
      </c>
      <c r="C25" s="21" t="s">
        <v>264</v>
      </c>
      <c r="D25" s="27" t="s">
        <v>38</v>
      </c>
      <c r="E25" s="96">
        <v>45590</v>
      </c>
      <c r="F25" s="96">
        <v>45772</v>
      </c>
      <c r="G25" s="96">
        <v>45782</v>
      </c>
      <c r="H25" s="27" t="s">
        <v>56</v>
      </c>
      <c r="I25" s="58" t="s">
        <v>48</v>
      </c>
      <c r="J25" s="59" t="s">
        <v>3</v>
      </c>
      <c r="K25" s="165" t="s">
        <v>266</v>
      </c>
      <c r="L25" s="27" t="s">
        <v>44</v>
      </c>
      <c r="M25" s="27" t="s">
        <v>3</v>
      </c>
      <c r="N25" s="27" t="s">
        <v>3</v>
      </c>
      <c r="O25" s="27" t="s">
        <v>3</v>
      </c>
      <c r="P25" s="11" t="s">
        <v>74</v>
      </c>
      <c r="Q25" s="11" t="s">
        <v>50</v>
      </c>
      <c r="R25" s="76" t="s">
        <v>54</v>
      </c>
      <c r="S25" s="24" t="s">
        <v>3</v>
      </c>
      <c r="T25" s="21" t="s">
        <v>278</v>
      </c>
      <c r="U25" s="27" t="s">
        <v>3</v>
      </c>
      <c r="V25" s="32" t="s">
        <v>3</v>
      </c>
      <c r="W25" s="24" t="s">
        <v>38</v>
      </c>
      <c r="X25" s="27" t="s">
        <v>43</v>
      </c>
      <c r="Y25" s="27" t="s">
        <v>43</v>
      </c>
      <c r="Z25" s="27" t="s">
        <v>43</v>
      </c>
      <c r="AA25" s="27" t="s">
        <v>3</v>
      </c>
      <c r="AB25" s="291" t="s">
        <v>274</v>
      </c>
      <c r="AC25" s="33" t="b">
        <f>I25=Q25</f>
        <v>0</v>
      </c>
      <c r="AD25" s="33">
        <v>3</v>
      </c>
    </row>
    <row r="26" spans="1:30" s="33" customFormat="1" ht="79.5" hidden="1" thickBot="1" x14ac:dyDescent="0.3">
      <c r="A26" s="150" t="s">
        <v>57</v>
      </c>
      <c r="B26" s="190" t="str">
        <f>VLOOKUP(A26,'Listas deplegables'!$A$2:$B$19,2,0)</f>
        <v xml:space="preserve"> GT</v>
      </c>
      <c r="C26" s="37"/>
      <c r="D26" s="37"/>
      <c r="E26" s="37"/>
      <c r="F26" s="37"/>
      <c r="G26" s="37"/>
      <c r="H26" s="37"/>
      <c r="I26" s="16"/>
      <c r="J26" s="38" t="s">
        <v>3</v>
      </c>
      <c r="K26" s="155" t="s">
        <v>270</v>
      </c>
      <c r="L26" s="37" t="s">
        <v>41</v>
      </c>
      <c r="M26" s="37" t="s">
        <v>38</v>
      </c>
      <c r="N26" s="37" t="s">
        <v>3</v>
      </c>
      <c r="O26" s="37" t="s">
        <v>3</v>
      </c>
      <c r="P26" s="12" t="s">
        <v>74</v>
      </c>
      <c r="Q26" s="12" t="s">
        <v>50</v>
      </c>
      <c r="R26" s="92" t="s">
        <v>54</v>
      </c>
      <c r="S26" s="34" t="s">
        <v>3</v>
      </c>
      <c r="T26" s="22" t="s">
        <v>279</v>
      </c>
      <c r="U26" s="81" t="s">
        <v>43</v>
      </c>
      <c r="V26" s="82" t="s">
        <v>43</v>
      </c>
      <c r="W26" s="34" t="s">
        <v>38</v>
      </c>
      <c r="X26" s="37" t="s">
        <v>43</v>
      </c>
      <c r="Y26" s="37" t="s">
        <v>43</v>
      </c>
      <c r="Z26" s="37" t="s">
        <v>43</v>
      </c>
      <c r="AA26" s="37" t="s">
        <v>3</v>
      </c>
      <c r="AB26" s="331"/>
    </row>
    <row r="27" spans="1:30" s="33" customFormat="1" ht="79.5" hidden="1" thickBot="1" x14ac:dyDescent="0.3">
      <c r="A27" s="188" t="s">
        <v>57</v>
      </c>
      <c r="B27" s="191" t="str">
        <f>VLOOKUP(A27,'Listas deplegables'!$A$2:$B$19,2,0)</f>
        <v xml:space="preserve"> GT</v>
      </c>
      <c r="C27" s="44"/>
      <c r="D27" s="44"/>
      <c r="E27" s="44"/>
      <c r="F27" s="44"/>
      <c r="G27" s="44"/>
      <c r="H27" s="44"/>
      <c r="I27" s="17"/>
      <c r="J27" s="45" t="s">
        <v>3</v>
      </c>
      <c r="K27" s="168" t="s">
        <v>268</v>
      </c>
      <c r="L27" s="44" t="s">
        <v>41</v>
      </c>
      <c r="M27" s="44" t="s">
        <v>3</v>
      </c>
      <c r="N27" s="44" t="s">
        <v>3</v>
      </c>
      <c r="O27" s="44" t="s">
        <v>3</v>
      </c>
      <c r="P27" s="13" t="s">
        <v>74</v>
      </c>
      <c r="Q27" s="13" t="s">
        <v>50</v>
      </c>
      <c r="R27" s="83" t="s">
        <v>38</v>
      </c>
      <c r="S27" s="41"/>
      <c r="T27" s="44"/>
      <c r="U27" s="107"/>
      <c r="V27" s="107"/>
      <c r="W27" s="41" t="s">
        <v>38</v>
      </c>
      <c r="X27" s="44" t="s">
        <v>43</v>
      </c>
      <c r="Y27" s="44" t="s">
        <v>43</v>
      </c>
      <c r="Z27" s="44" t="s">
        <v>43</v>
      </c>
      <c r="AA27" s="44" t="s">
        <v>3</v>
      </c>
      <c r="AB27" s="292"/>
    </row>
    <row r="28" spans="1:30" s="33" customFormat="1" ht="179.25" thickBot="1" x14ac:dyDescent="0.3">
      <c r="A28" s="57" t="s">
        <v>57</v>
      </c>
      <c r="B28" s="25" t="str">
        <f>VLOOKUP(A28,'Listas deplegables'!$A$2:$B$19,2,0)</f>
        <v xml:space="preserve"> GT</v>
      </c>
      <c r="C28" s="21" t="s">
        <v>265</v>
      </c>
      <c r="D28" s="27" t="s">
        <v>38</v>
      </c>
      <c r="E28" s="96">
        <v>45590</v>
      </c>
      <c r="F28" s="96">
        <v>45772</v>
      </c>
      <c r="G28" s="96">
        <v>45782</v>
      </c>
      <c r="H28" s="27" t="s">
        <v>56</v>
      </c>
      <c r="I28" s="58" t="s">
        <v>48</v>
      </c>
      <c r="J28" s="59" t="s">
        <v>3</v>
      </c>
      <c r="K28" s="165" t="s">
        <v>270</v>
      </c>
      <c r="L28" s="27" t="s">
        <v>41</v>
      </c>
      <c r="M28" s="27" t="s">
        <v>38</v>
      </c>
      <c r="N28" s="27" t="s">
        <v>3</v>
      </c>
      <c r="O28" s="27" t="s">
        <v>3</v>
      </c>
      <c r="P28" s="11" t="s">
        <v>74</v>
      </c>
      <c r="Q28" s="11" t="s">
        <v>48</v>
      </c>
      <c r="R28" s="79" t="s">
        <v>54</v>
      </c>
      <c r="S28" s="24" t="s">
        <v>3</v>
      </c>
      <c r="T28" s="21" t="s">
        <v>280</v>
      </c>
      <c r="U28" s="27" t="s">
        <v>38</v>
      </c>
      <c r="V28" s="32" t="s">
        <v>38</v>
      </c>
      <c r="W28" s="24" t="s">
        <v>38</v>
      </c>
      <c r="X28" s="27" t="s">
        <v>43</v>
      </c>
      <c r="Y28" s="27" t="s">
        <v>43</v>
      </c>
      <c r="Z28" s="27" t="s">
        <v>43</v>
      </c>
      <c r="AA28" s="27" t="s">
        <v>3</v>
      </c>
      <c r="AB28" s="291" t="s">
        <v>274</v>
      </c>
      <c r="AC28" s="33" t="b">
        <f>I28=Q28</f>
        <v>1</v>
      </c>
    </row>
    <row r="29" spans="1:30" s="33" customFormat="1" ht="79.5" hidden="1" thickBot="1" x14ac:dyDescent="0.3">
      <c r="A29" s="183" t="s">
        <v>57</v>
      </c>
      <c r="B29" s="42" t="str">
        <f>VLOOKUP(A29,'Listas deplegables'!$A$2:$B$19,2,0)</f>
        <v xml:space="preserve"> GT</v>
      </c>
      <c r="C29" s="44"/>
      <c r="D29" s="44"/>
      <c r="E29" s="44"/>
      <c r="F29" s="44"/>
      <c r="G29" s="44"/>
      <c r="H29" s="44"/>
      <c r="I29" s="17"/>
      <c r="J29" s="45" t="s">
        <v>3</v>
      </c>
      <c r="K29" s="168" t="s">
        <v>268</v>
      </c>
      <c r="L29" s="44" t="s">
        <v>41</v>
      </c>
      <c r="M29" s="44" t="s">
        <v>3</v>
      </c>
      <c r="N29" s="44" t="s">
        <v>3</v>
      </c>
      <c r="O29" s="44" t="s">
        <v>3</v>
      </c>
      <c r="P29" s="13" t="s">
        <v>74</v>
      </c>
      <c r="Q29" s="13" t="s">
        <v>48</v>
      </c>
      <c r="R29" s="86" t="s">
        <v>54</v>
      </c>
      <c r="S29" s="41"/>
      <c r="T29" s="44"/>
      <c r="U29" s="107"/>
      <c r="V29" s="107"/>
      <c r="W29" s="41" t="s">
        <v>38</v>
      </c>
      <c r="X29" s="44" t="s">
        <v>43</v>
      </c>
      <c r="Y29" s="44" t="s">
        <v>43</v>
      </c>
      <c r="Z29" s="44" t="s">
        <v>43</v>
      </c>
      <c r="AA29" s="44" t="s">
        <v>3</v>
      </c>
      <c r="AB29" s="296"/>
    </row>
    <row r="30" spans="1:30" s="33" customFormat="1" ht="217.5" thickBot="1" x14ac:dyDescent="0.3">
      <c r="A30" s="144" t="s">
        <v>58</v>
      </c>
      <c r="B30" s="71" t="str">
        <f>VLOOKUP(A30,'Listas deplegables'!$A$2:$B$19,2,0)</f>
        <v xml:space="preserve"> GH</v>
      </c>
      <c r="C30" s="64" t="s">
        <v>283</v>
      </c>
      <c r="D30" s="65" t="s">
        <v>38</v>
      </c>
      <c r="E30" s="110">
        <v>45643</v>
      </c>
      <c r="F30" s="110">
        <v>45775</v>
      </c>
      <c r="G30" s="110">
        <v>45783</v>
      </c>
      <c r="H30" s="65" t="s">
        <v>56</v>
      </c>
      <c r="I30" s="66" t="s">
        <v>50</v>
      </c>
      <c r="J30" s="67" t="s">
        <v>3</v>
      </c>
      <c r="K30" s="170" t="s">
        <v>287</v>
      </c>
      <c r="L30" s="65" t="s">
        <v>41</v>
      </c>
      <c r="M30" s="65" t="s">
        <v>38</v>
      </c>
      <c r="N30" s="65" t="s">
        <v>3</v>
      </c>
      <c r="O30" s="65" t="s">
        <v>38</v>
      </c>
      <c r="P30" s="68" t="s">
        <v>74</v>
      </c>
      <c r="Q30" s="68" t="s">
        <v>50</v>
      </c>
      <c r="R30" s="69" t="s">
        <v>3</v>
      </c>
      <c r="S30" s="63" t="s">
        <v>3</v>
      </c>
      <c r="T30" s="64" t="s">
        <v>291</v>
      </c>
      <c r="U30" s="65" t="s">
        <v>3</v>
      </c>
      <c r="V30" s="89" t="s">
        <v>54</v>
      </c>
      <c r="W30" s="63" t="s">
        <v>38</v>
      </c>
      <c r="X30" s="65" t="s">
        <v>43</v>
      </c>
      <c r="Y30" s="65" t="s">
        <v>43</v>
      </c>
      <c r="Z30" s="65" t="s">
        <v>43</v>
      </c>
      <c r="AA30" s="65" t="s">
        <v>38</v>
      </c>
      <c r="AB30" s="114" t="s">
        <v>292</v>
      </c>
      <c r="AC30" s="33" t="b">
        <f t="shared" ref="AC30:AC31" si="3">I30=Q30</f>
        <v>1</v>
      </c>
    </row>
    <row r="31" spans="1:30" s="33" customFormat="1" ht="141" thickBot="1" x14ac:dyDescent="0.3">
      <c r="A31" s="57" t="s">
        <v>59</v>
      </c>
      <c r="B31" s="25" t="str">
        <f>VLOOKUP(A31,'Listas deplegables'!$A$2:$B$19,2,0)</f>
        <v xml:space="preserve"> GD</v>
      </c>
      <c r="C31" s="26" t="s">
        <v>296</v>
      </c>
      <c r="D31" s="27" t="s">
        <v>38</v>
      </c>
      <c r="E31" s="106">
        <v>45645</v>
      </c>
      <c r="F31" s="106" t="s">
        <v>156</v>
      </c>
      <c r="G31" s="106">
        <v>45783</v>
      </c>
      <c r="H31" s="27" t="s">
        <v>56</v>
      </c>
      <c r="I31" s="11" t="s">
        <v>50</v>
      </c>
      <c r="J31" s="27" t="s">
        <v>3</v>
      </c>
      <c r="K31" s="165" t="s">
        <v>299</v>
      </c>
      <c r="L31" s="27" t="s">
        <v>41</v>
      </c>
      <c r="M31" s="27" t="s">
        <v>3</v>
      </c>
      <c r="N31" s="27" t="s">
        <v>3</v>
      </c>
      <c r="O31" s="27" t="s">
        <v>3</v>
      </c>
      <c r="P31" s="11" t="s">
        <v>42</v>
      </c>
      <c r="Q31" s="11" t="s">
        <v>50</v>
      </c>
      <c r="R31" s="29" t="s">
        <v>3</v>
      </c>
      <c r="S31" s="24" t="s">
        <v>3</v>
      </c>
      <c r="T31" s="21" t="s">
        <v>302</v>
      </c>
      <c r="U31" s="27" t="s">
        <v>3</v>
      </c>
      <c r="V31" s="32" t="s">
        <v>3</v>
      </c>
      <c r="W31" s="24" t="s">
        <v>60</v>
      </c>
      <c r="X31" s="27" t="s">
        <v>60</v>
      </c>
      <c r="Y31" s="27" t="s">
        <v>60</v>
      </c>
      <c r="Z31" s="27" t="s">
        <v>60</v>
      </c>
      <c r="AA31" s="27" t="s">
        <v>38</v>
      </c>
      <c r="AB31" s="291" t="s">
        <v>305</v>
      </c>
      <c r="AC31" s="33" t="b">
        <f t="shared" si="3"/>
        <v>1</v>
      </c>
    </row>
    <row r="32" spans="1:30" s="33" customFormat="1" ht="67.5" hidden="1" customHeight="1" x14ac:dyDescent="0.25">
      <c r="A32" s="99" t="s">
        <v>59</v>
      </c>
      <c r="B32" s="35" t="str">
        <f>VLOOKUP(A32,'Listas deplegables'!$A$2:$B$19,2,0)</f>
        <v xml:space="preserve"> GD</v>
      </c>
      <c r="C32" s="37"/>
      <c r="D32" s="37"/>
      <c r="E32" s="37"/>
      <c r="F32" s="37"/>
      <c r="G32" s="37"/>
      <c r="H32" s="37"/>
      <c r="I32" s="16"/>
      <c r="J32" s="38" t="s">
        <v>3</v>
      </c>
      <c r="K32" s="155" t="s">
        <v>300</v>
      </c>
      <c r="L32" s="37" t="s">
        <v>41</v>
      </c>
      <c r="M32" s="37" t="s">
        <v>3</v>
      </c>
      <c r="N32" s="37" t="s">
        <v>3</v>
      </c>
      <c r="O32" s="37" t="s">
        <v>3</v>
      </c>
      <c r="P32" s="12" t="s">
        <v>42</v>
      </c>
      <c r="Q32" s="12" t="s">
        <v>50</v>
      </c>
      <c r="R32" s="39" t="s">
        <v>38</v>
      </c>
      <c r="S32" s="34" t="s">
        <v>3</v>
      </c>
      <c r="T32" s="22" t="s">
        <v>303</v>
      </c>
      <c r="U32" s="37" t="s">
        <v>38</v>
      </c>
      <c r="V32" s="39" t="s">
        <v>38</v>
      </c>
      <c r="W32" s="34" t="s">
        <v>60</v>
      </c>
      <c r="X32" s="37" t="s">
        <v>60</v>
      </c>
      <c r="Y32" s="37" t="s">
        <v>60</v>
      </c>
      <c r="Z32" s="37" t="s">
        <v>60</v>
      </c>
      <c r="AA32" s="37" t="s">
        <v>38</v>
      </c>
      <c r="AB32" s="331"/>
    </row>
    <row r="33" spans="1:30" s="33" customFormat="1" ht="102" hidden="1" thickBot="1" x14ac:dyDescent="0.3">
      <c r="A33" s="183" t="s">
        <v>59</v>
      </c>
      <c r="B33" s="42" t="str">
        <f>VLOOKUP(A33,'Listas deplegables'!$A$2:$B$19,2,0)</f>
        <v xml:space="preserve"> GD</v>
      </c>
      <c r="C33" s="44"/>
      <c r="D33" s="44"/>
      <c r="E33" s="44"/>
      <c r="F33" s="44"/>
      <c r="G33" s="44"/>
      <c r="H33" s="44"/>
      <c r="I33" s="17"/>
      <c r="J33" s="45" t="s">
        <v>3</v>
      </c>
      <c r="K33" s="168" t="s">
        <v>301</v>
      </c>
      <c r="L33" s="44" t="s">
        <v>41</v>
      </c>
      <c r="M33" s="44" t="s">
        <v>3</v>
      </c>
      <c r="N33" s="44" t="s">
        <v>3</v>
      </c>
      <c r="O33" s="44" t="s">
        <v>3</v>
      </c>
      <c r="P33" s="13" t="s">
        <v>42</v>
      </c>
      <c r="Q33" s="13" t="s">
        <v>50</v>
      </c>
      <c r="R33" s="62" t="s">
        <v>43</v>
      </c>
      <c r="S33" s="41" t="s">
        <v>3</v>
      </c>
      <c r="T33" s="23" t="s">
        <v>304</v>
      </c>
      <c r="U33" s="44" t="s">
        <v>3</v>
      </c>
      <c r="V33" s="47" t="s">
        <v>3</v>
      </c>
      <c r="W33" s="41" t="s">
        <v>60</v>
      </c>
      <c r="X33" s="44" t="s">
        <v>60</v>
      </c>
      <c r="Y33" s="44" t="s">
        <v>60</v>
      </c>
      <c r="Z33" s="44" t="s">
        <v>60</v>
      </c>
      <c r="AA33" s="44" t="s">
        <v>38</v>
      </c>
      <c r="AB33" s="292"/>
    </row>
    <row r="34" spans="1:30" s="33" customFormat="1" ht="217.5" thickBot="1" x14ac:dyDescent="0.3">
      <c r="A34" s="144" t="s">
        <v>61</v>
      </c>
      <c r="B34" s="71" t="str">
        <f>VLOOKUP(A34,'Listas deplegables'!$A$2:$B$19,2,0)</f>
        <v xml:space="preserve"> BS</v>
      </c>
      <c r="C34" s="64" t="s">
        <v>309</v>
      </c>
      <c r="D34" s="65" t="s">
        <v>38</v>
      </c>
      <c r="E34" s="110">
        <v>45642</v>
      </c>
      <c r="F34" s="110">
        <v>45770</v>
      </c>
      <c r="G34" s="110">
        <v>45783</v>
      </c>
      <c r="H34" s="65" t="s">
        <v>56</v>
      </c>
      <c r="I34" s="66" t="s">
        <v>48</v>
      </c>
      <c r="J34" s="67" t="s">
        <v>3</v>
      </c>
      <c r="K34" s="170" t="s">
        <v>314</v>
      </c>
      <c r="L34" s="65" t="s">
        <v>41</v>
      </c>
      <c r="M34" s="65" t="s">
        <v>38</v>
      </c>
      <c r="N34" s="65" t="s">
        <v>3</v>
      </c>
      <c r="O34" s="65" t="s">
        <v>3</v>
      </c>
      <c r="P34" s="68" t="s">
        <v>74</v>
      </c>
      <c r="Q34" s="68" t="s">
        <v>50</v>
      </c>
      <c r="R34" s="69" t="s">
        <v>3</v>
      </c>
      <c r="S34" s="63" t="s">
        <v>3</v>
      </c>
      <c r="T34" s="64" t="s">
        <v>318</v>
      </c>
      <c r="U34" s="65" t="s">
        <v>3</v>
      </c>
      <c r="V34" s="70" t="s">
        <v>3</v>
      </c>
      <c r="W34" s="63" t="s">
        <v>38</v>
      </c>
      <c r="X34" s="65" t="s">
        <v>43</v>
      </c>
      <c r="Y34" s="65" t="s">
        <v>43</v>
      </c>
      <c r="Z34" s="65" t="s">
        <v>43</v>
      </c>
      <c r="AA34" s="65" t="s">
        <v>3</v>
      </c>
      <c r="AB34" s="114" t="s">
        <v>322</v>
      </c>
      <c r="AC34" s="33" t="b">
        <f t="shared" ref="AC34:AC35" si="4">I34=Q34</f>
        <v>0</v>
      </c>
      <c r="AD34" s="33">
        <v>2</v>
      </c>
    </row>
    <row r="35" spans="1:30" s="33" customFormat="1" ht="204" customHeight="1" thickBot="1" x14ac:dyDescent="0.3">
      <c r="A35" s="57" t="s">
        <v>62</v>
      </c>
      <c r="B35" s="25" t="str">
        <f>VLOOKUP(A35,'Listas deplegables'!$A$2:$B$19,2,0)</f>
        <v xml:space="preserve"> GF</v>
      </c>
      <c r="C35" s="21" t="s">
        <v>325</v>
      </c>
      <c r="D35" s="27" t="s">
        <v>38</v>
      </c>
      <c r="E35" s="106">
        <v>45589</v>
      </c>
      <c r="F35" s="106">
        <v>45772</v>
      </c>
      <c r="G35" s="106">
        <v>45782</v>
      </c>
      <c r="H35" s="27" t="s">
        <v>56</v>
      </c>
      <c r="I35" s="58" t="s">
        <v>40</v>
      </c>
      <c r="J35" s="59" t="s">
        <v>3</v>
      </c>
      <c r="K35" s="165" t="s">
        <v>334</v>
      </c>
      <c r="L35" s="27" t="s">
        <v>44</v>
      </c>
      <c r="M35" s="27" t="s">
        <v>3</v>
      </c>
      <c r="N35" s="27" t="s">
        <v>3</v>
      </c>
      <c r="O35" s="27" t="s">
        <v>3</v>
      </c>
      <c r="P35" s="11" t="s">
        <v>42</v>
      </c>
      <c r="Q35" s="11" t="s">
        <v>40</v>
      </c>
      <c r="R35" s="29" t="s">
        <v>3</v>
      </c>
      <c r="S35" s="24" t="s">
        <v>3</v>
      </c>
      <c r="T35" s="21" t="s">
        <v>343</v>
      </c>
      <c r="U35" s="27" t="s">
        <v>3</v>
      </c>
      <c r="V35" s="32" t="s">
        <v>3</v>
      </c>
      <c r="W35" s="24" t="s">
        <v>38</v>
      </c>
      <c r="X35" s="27" t="s">
        <v>43</v>
      </c>
      <c r="Y35" s="27" t="s">
        <v>43</v>
      </c>
      <c r="Z35" s="27" t="s">
        <v>43</v>
      </c>
      <c r="AA35" s="27" t="s">
        <v>3</v>
      </c>
      <c r="AB35" s="291" t="s">
        <v>347</v>
      </c>
      <c r="AC35" s="33" t="b">
        <f t="shared" si="4"/>
        <v>1</v>
      </c>
    </row>
    <row r="36" spans="1:30" s="33" customFormat="1" ht="90.75" hidden="1" thickBot="1" x14ac:dyDescent="0.3">
      <c r="A36" s="60" t="s">
        <v>62</v>
      </c>
      <c r="B36" s="42" t="str">
        <f>VLOOKUP(A36,'Listas deplegables'!$A$2:$B$19,2,0)</f>
        <v xml:space="preserve"> GF</v>
      </c>
      <c r="C36" s="44"/>
      <c r="D36" s="44"/>
      <c r="E36" s="44"/>
      <c r="F36" s="44"/>
      <c r="G36" s="44"/>
      <c r="H36" s="44"/>
      <c r="I36" s="17"/>
      <c r="J36" s="45" t="s">
        <v>3</v>
      </c>
      <c r="K36" s="168" t="s">
        <v>335</v>
      </c>
      <c r="L36" s="44" t="s">
        <v>44</v>
      </c>
      <c r="M36" s="44" t="s">
        <v>3</v>
      </c>
      <c r="N36" s="44" t="s">
        <v>3</v>
      </c>
      <c r="O36" s="44" t="s">
        <v>3</v>
      </c>
      <c r="P36" s="13" t="s">
        <v>42</v>
      </c>
      <c r="Q36" s="13" t="s">
        <v>40</v>
      </c>
      <c r="R36" s="46" t="s">
        <v>3</v>
      </c>
      <c r="S36" s="41" t="s">
        <v>3</v>
      </c>
      <c r="T36" s="23" t="s">
        <v>344</v>
      </c>
      <c r="U36" s="44" t="s">
        <v>3</v>
      </c>
      <c r="V36" s="47" t="s">
        <v>3</v>
      </c>
      <c r="W36" s="41" t="s">
        <v>38</v>
      </c>
      <c r="X36" s="44" t="s">
        <v>43</v>
      </c>
      <c r="Y36" s="44" t="s">
        <v>43</v>
      </c>
      <c r="Z36" s="44" t="s">
        <v>43</v>
      </c>
      <c r="AA36" s="44" t="s">
        <v>3</v>
      </c>
      <c r="AB36" s="292"/>
    </row>
    <row r="37" spans="1:30" s="33" customFormat="1" ht="192" thickBot="1" x14ac:dyDescent="0.3">
      <c r="A37" s="144" t="s">
        <v>63</v>
      </c>
      <c r="B37" s="71" t="str">
        <f>VLOOKUP(A37,'Listas deplegables'!$A$2:$B$19,2,0)</f>
        <v xml:space="preserve"> GJ</v>
      </c>
      <c r="C37" s="72" t="s">
        <v>349</v>
      </c>
      <c r="D37" s="65" t="s">
        <v>38</v>
      </c>
      <c r="E37" s="110">
        <v>45595</v>
      </c>
      <c r="F37" s="110">
        <v>45772</v>
      </c>
      <c r="G37" s="110">
        <v>45783</v>
      </c>
      <c r="H37" s="65" t="s">
        <v>56</v>
      </c>
      <c r="I37" s="66" t="s">
        <v>50</v>
      </c>
      <c r="J37" s="67" t="s">
        <v>3</v>
      </c>
      <c r="K37" s="175" t="s">
        <v>352</v>
      </c>
      <c r="L37" s="65" t="s">
        <v>41</v>
      </c>
      <c r="M37" s="89" t="s">
        <v>3</v>
      </c>
      <c r="N37" s="89" t="s">
        <v>3</v>
      </c>
      <c r="O37" s="89" t="s">
        <v>3</v>
      </c>
      <c r="P37" s="68" t="s">
        <v>74</v>
      </c>
      <c r="Q37" s="68" t="s">
        <v>50</v>
      </c>
      <c r="R37" s="69" t="s">
        <v>3</v>
      </c>
      <c r="S37" s="63" t="s">
        <v>3</v>
      </c>
      <c r="T37" s="64" t="s">
        <v>357</v>
      </c>
      <c r="U37" s="65" t="s">
        <v>3</v>
      </c>
      <c r="V37" s="70" t="s">
        <v>3</v>
      </c>
      <c r="W37" s="63" t="s">
        <v>38</v>
      </c>
      <c r="X37" s="65" t="s">
        <v>43</v>
      </c>
      <c r="Y37" s="65" t="s">
        <v>43</v>
      </c>
      <c r="Z37" s="65" t="s">
        <v>43</v>
      </c>
      <c r="AA37" s="65" t="s">
        <v>3</v>
      </c>
      <c r="AB37" s="114" t="s">
        <v>346</v>
      </c>
      <c r="AC37" s="33" t="b">
        <f t="shared" ref="AC37:AC41" si="5">I37=Q37</f>
        <v>1</v>
      </c>
    </row>
    <row r="38" spans="1:30" s="33" customFormat="1" ht="204.75" thickBot="1" x14ac:dyDescent="0.3">
      <c r="A38" s="144" t="s">
        <v>64</v>
      </c>
      <c r="B38" s="71" t="str">
        <f>VLOOKUP(A38,'Listas deplegables'!$A$2:$B$19,2,0)</f>
        <v xml:space="preserve"> RF</v>
      </c>
      <c r="C38" s="64" t="s">
        <v>362</v>
      </c>
      <c r="D38" s="65" t="s">
        <v>38</v>
      </c>
      <c r="E38" s="110">
        <v>45610</v>
      </c>
      <c r="F38" s="110">
        <v>45770</v>
      </c>
      <c r="G38" s="110">
        <v>45783</v>
      </c>
      <c r="H38" s="110" t="s">
        <v>56</v>
      </c>
      <c r="I38" s="66" t="s">
        <v>48</v>
      </c>
      <c r="J38" s="67" t="s">
        <v>3</v>
      </c>
      <c r="K38" s="170" t="s">
        <v>368</v>
      </c>
      <c r="L38" s="65" t="s">
        <v>41</v>
      </c>
      <c r="M38" s="65" t="s">
        <v>3</v>
      </c>
      <c r="N38" s="65" t="s">
        <v>3</v>
      </c>
      <c r="O38" s="65" t="s">
        <v>3</v>
      </c>
      <c r="P38" s="68" t="s">
        <v>42</v>
      </c>
      <c r="Q38" s="68" t="s">
        <v>50</v>
      </c>
      <c r="R38" s="69" t="s">
        <v>3</v>
      </c>
      <c r="S38" s="63" t="s">
        <v>3</v>
      </c>
      <c r="T38" s="64" t="s">
        <v>375</v>
      </c>
      <c r="U38" s="65" t="s">
        <v>38</v>
      </c>
      <c r="V38" s="70" t="s">
        <v>38</v>
      </c>
      <c r="W38" s="63" t="s">
        <v>38</v>
      </c>
      <c r="X38" s="65" t="s">
        <v>43</v>
      </c>
      <c r="Y38" s="65" t="s">
        <v>43</v>
      </c>
      <c r="Z38" s="65" t="s">
        <v>43</v>
      </c>
      <c r="AA38" s="65" t="s">
        <v>3</v>
      </c>
      <c r="AB38" s="114" t="s">
        <v>376</v>
      </c>
      <c r="AC38" s="33" t="b">
        <f t="shared" si="5"/>
        <v>0</v>
      </c>
      <c r="AD38" s="33">
        <v>1</v>
      </c>
    </row>
    <row r="39" spans="1:30" s="33" customFormat="1" ht="219" customHeight="1" thickBot="1" x14ac:dyDescent="0.3">
      <c r="A39" s="144" t="s">
        <v>67</v>
      </c>
      <c r="B39" s="71" t="str">
        <f>VLOOKUP(A39,'Listas deplegables'!$A$2:$B$19,2,0)</f>
        <v xml:space="preserve"> EI</v>
      </c>
      <c r="C39" s="64" t="s">
        <v>378</v>
      </c>
      <c r="D39" s="65" t="s">
        <v>38</v>
      </c>
      <c r="E39" s="110">
        <v>45782</v>
      </c>
      <c r="F39" s="110">
        <v>45782</v>
      </c>
      <c r="G39" s="110">
        <v>45783</v>
      </c>
      <c r="H39" s="65" t="s">
        <v>68</v>
      </c>
      <c r="I39" s="66" t="s">
        <v>50</v>
      </c>
      <c r="J39" s="67" t="s">
        <v>3</v>
      </c>
      <c r="K39" s="170" t="s">
        <v>383</v>
      </c>
      <c r="L39" s="65" t="s">
        <v>41</v>
      </c>
      <c r="M39" s="65" t="s">
        <v>3</v>
      </c>
      <c r="N39" s="65" t="s">
        <v>3</v>
      </c>
      <c r="O39" s="65" t="s">
        <v>3</v>
      </c>
      <c r="P39" s="68" t="s">
        <v>42</v>
      </c>
      <c r="Q39" s="68" t="s">
        <v>50</v>
      </c>
      <c r="R39" s="62" t="s">
        <v>43</v>
      </c>
      <c r="S39" s="63" t="s">
        <v>3</v>
      </c>
      <c r="T39" s="64" t="s">
        <v>384</v>
      </c>
      <c r="U39" s="65" t="s">
        <v>3</v>
      </c>
      <c r="V39" s="107" t="s">
        <v>43</v>
      </c>
      <c r="W39" s="63" t="s">
        <v>38</v>
      </c>
      <c r="X39" s="65" t="s">
        <v>43</v>
      </c>
      <c r="Y39" s="65" t="s">
        <v>43</v>
      </c>
      <c r="Z39" s="65" t="s">
        <v>43</v>
      </c>
      <c r="AA39" s="65" t="s">
        <v>3</v>
      </c>
      <c r="AB39" s="114" t="s">
        <v>385</v>
      </c>
      <c r="AC39" s="33" t="b">
        <f t="shared" si="5"/>
        <v>1</v>
      </c>
    </row>
    <row r="40" spans="1:30" s="33" customFormat="1" ht="320.25" customHeight="1" thickBot="1" x14ac:dyDescent="0.3">
      <c r="A40" s="144" t="s">
        <v>69</v>
      </c>
      <c r="B40" s="71" t="str">
        <f>VLOOKUP(A40,'Listas deplegables'!$A$2:$B$19,2,0)</f>
        <v xml:space="preserve"> PD</v>
      </c>
      <c r="C40" s="64" t="s">
        <v>386</v>
      </c>
      <c r="D40" s="65" t="s">
        <v>38</v>
      </c>
      <c r="E40" s="110" t="s">
        <v>157</v>
      </c>
      <c r="F40" s="110">
        <v>45769</v>
      </c>
      <c r="G40" s="110">
        <v>45783</v>
      </c>
      <c r="H40" s="65" t="s">
        <v>68</v>
      </c>
      <c r="I40" s="66" t="s">
        <v>50</v>
      </c>
      <c r="J40" s="67" t="s">
        <v>3</v>
      </c>
      <c r="K40" s="170" t="s">
        <v>391</v>
      </c>
      <c r="L40" s="65" t="s">
        <v>41</v>
      </c>
      <c r="M40" s="65" t="s">
        <v>3</v>
      </c>
      <c r="N40" s="65" t="s">
        <v>3</v>
      </c>
      <c r="O40" s="65" t="s">
        <v>3</v>
      </c>
      <c r="P40" s="68" t="s">
        <v>42</v>
      </c>
      <c r="Q40" s="68" t="s">
        <v>50</v>
      </c>
      <c r="R40" s="69" t="s">
        <v>3</v>
      </c>
      <c r="S40" s="63" t="s">
        <v>3</v>
      </c>
      <c r="T40" s="64" t="s">
        <v>392</v>
      </c>
      <c r="U40" s="65" t="s">
        <v>3</v>
      </c>
      <c r="V40" s="70" t="s">
        <v>3</v>
      </c>
      <c r="W40" s="63" t="s">
        <v>38</v>
      </c>
      <c r="X40" s="65" t="s">
        <v>43</v>
      </c>
      <c r="Y40" s="65" t="s">
        <v>43</v>
      </c>
      <c r="Z40" s="65" t="s">
        <v>43</v>
      </c>
      <c r="AA40" s="65" t="s">
        <v>3</v>
      </c>
      <c r="AB40" s="181" t="s">
        <v>393</v>
      </c>
      <c r="AC40" s="33" t="b">
        <f t="shared" si="5"/>
        <v>1</v>
      </c>
    </row>
    <row r="41" spans="1:30" s="33" customFormat="1" ht="195.75" customHeight="1" x14ac:dyDescent="0.25">
      <c r="A41" s="57" t="s">
        <v>109</v>
      </c>
      <c r="B41" s="25" t="str">
        <f>VLOOKUP(A41,'Listas deplegables'!$A$2:$B$19,2,0)</f>
        <v xml:space="preserve"> GA</v>
      </c>
      <c r="C41" s="21" t="s">
        <v>395</v>
      </c>
      <c r="D41" s="27" t="s">
        <v>38</v>
      </c>
      <c r="E41" s="106">
        <v>45955</v>
      </c>
      <c r="F41" s="106">
        <v>45776</v>
      </c>
      <c r="G41" s="106">
        <v>45783</v>
      </c>
      <c r="H41" s="27" t="s">
        <v>56</v>
      </c>
      <c r="I41" s="58" t="s">
        <v>50</v>
      </c>
      <c r="J41" s="59" t="s">
        <v>3</v>
      </c>
      <c r="K41" s="165" t="s">
        <v>398</v>
      </c>
      <c r="L41" s="27" t="s">
        <v>41</v>
      </c>
      <c r="M41" s="27" t="s">
        <v>3</v>
      </c>
      <c r="N41" s="27" t="s">
        <v>3</v>
      </c>
      <c r="O41" s="27" t="s">
        <v>3</v>
      </c>
      <c r="P41" s="11" t="s">
        <v>42</v>
      </c>
      <c r="Q41" s="11" t="s">
        <v>50</v>
      </c>
      <c r="R41" s="29" t="s">
        <v>3</v>
      </c>
      <c r="S41" s="24" t="s">
        <v>3</v>
      </c>
      <c r="T41" s="21" t="s">
        <v>400</v>
      </c>
      <c r="U41" s="27" t="s">
        <v>3</v>
      </c>
      <c r="V41" s="32" t="s">
        <v>3</v>
      </c>
      <c r="W41" s="24" t="s">
        <v>38</v>
      </c>
      <c r="X41" s="27" t="s">
        <v>43</v>
      </c>
      <c r="Y41" s="27" t="s">
        <v>43</v>
      </c>
      <c r="Z41" s="27" t="s">
        <v>43</v>
      </c>
      <c r="AA41" s="27" t="s">
        <v>3</v>
      </c>
      <c r="AB41" s="291" t="s">
        <v>403</v>
      </c>
      <c r="AC41" s="33" t="b">
        <f t="shared" si="5"/>
        <v>1</v>
      </c>
    </row>
    <row r="42" spans="1:30" s="33" customFormat="1" ht="167.25" hidden="1" customHeight="1" thickBot="1" x14ac:dyDescent="0.3">
      <c r="A42" s="183" t="s">
        <v>109</v>
      </c>
      <c r="B42" s="143" t="str">
        <f>VLOOKUP(A42,'Listas deplegables'!$A$2:$B$19,2,0)</f>
        <v xml:space="preserve"> GA</v>
      </c>
      <c r="C42" s="61"/>
      <c r="D42" s="61"/>
      <c r="E42" s="61"/>
      <c r="F42" s="61"/>
      <c r="G42" s="61"/>
      <c r="H42" s="61"/>
      <c r="I42" s="146"/>
      <c r="J42" s="149" t="s">
        <v>3</v>
      </c>
      <c r="K42" s="197" t="s">
        <v>399</v>
      </c>
      <c r="L42" s="61" t="s">
        <v>41</v>
      </c>
      <c r="M42" s="61" t="s">
        <v>3</v>
      </c>
      <c r="N42" s="61" t="s">
        <v>3</v>
      </c>
      <c r="O42" s="61" t="s">
        <v>3</v>
      </c>
      <c r="P42" s="147" t="s">
        <v>42</v>
      </c>
      <c r="Q42" s="147" t="s">
        <v>50</v>
      </c>
      <c r="R42" s="62" t="s">
        <v>3</v>
      </c>
      <c r="S42" s="185" t="s">
        <v>3</v>
      </c>
      <c r="T42" s="186" t="s">
        <v>401</v>
      </c>
      <c r="U42" s="61" t="s">
        <v>3</v>
      </c>
      <c r="V42" s="192" t="s">
        <v>3</v>
      </c>
      <c r="W42" s="185" t="s">
        <v>38</v>
      </c>
      <c r="X42" s="61" t="s">
        <v>43</v>
      </c>
      <c r="Y42" s="61" t="s">
        <v>43</v>
      </c>
      <c r="Z42" s="61" t="s">
        <v>43</v>
      </c>
      <c r="AA42" s="61" t="s">
        <v>3</v>
      </c>
      <c r="AB42" s="331"/>
    </row>
    <row r="43" spans="1:30" s="33" customFormat="1" ht="15" hidden="1" customHeight="1" x14ac:dyDescent="0.25">
      <c r="A43" s="99"/>
      <c r="B43" s="49" t="e">
        <f>VLOOKUP(A43,'Listas deplegables'!$A$2:$B$19,2,0)</f>
        <v>#N/A</v>
      </c>
      <c r="C43" s="31"/>
      <c r="D43" s="31"/>
      <c r="E43" s="31"/>
      <c r="F43" s="31"/>
      <c r="G43" s="31"/>
      <c r="H43" s="31"/>
      <c r="I43" s="51"/>
      <c r="J43" s="52"/>
      <c r="K43" s="161"/>
      <c r="L43" s="31"/>
      <c r="M43" s="31"/>
      <c r="N43" s="31"/>
      <c r="O43" s="31"/>
      <c r="P43" s="53"/>
      <c r="Q43" s="53"/>
      <c r="R43" s="54"/>
      <c r="S43" s="55"/>
      <c r="T43" s="31"/>
      <c r="U43" s="31"/>
      <c r="V43" s="56"/>
      <c r="W43" s="55"/>
      <c r="X43" s="31"/>
      <c r="Y43" s="31"/>
      <c r="Z43" s="31"/>
      <c r="AA43" s="31"/>
      <c r="AB43" s="331"/>
    </row>
    <row r="44" spans="1:30" s="33" customFormat="1" ht="15" hidden="1" customHeight="1" x14ac:dyDescent="0.25">
      <c r="A44" s="48"/>
      <c r="B44" s="35" t="e">
        <f>VLOOKUP(A44,'Listas deplegables'!$A$2:$B$19,2,0)</f>
        <v>#N/A</v>
      </c>
      <c r="C44" s="37"/>
      <c r="D44" s="37"/>
      <c r="E44" s="37"/>
      <c r="F44" s="37"/>
      <c r="G44" s="37"/>
      <c r="H44" s="37"/>
      <c r="I44" s="16"/>
      <c r="J44" s="38"/>
      <c r="K44" s="162"/>
      <c r="L44" s="37"/>
      <c r="M44" s="37"/>
      <c r="N44" s="37"/>
      <c r="O44" s="37"/>
      <c r="P44" s="12"/>
      <c r="Q44" s="12"/>
      <c r="R44" s="40"/>
      <c r="S44" s="34"/>
      <c r="T44" s="37"/>
      <c r="U44" s="37"/>
      <c r="V44" s="39"/>
      <c r="W44" s="34"/>
      <c r="X44" s="37"/>
      <c r="Y44" s="37"/>
      <c r="Z44" s="37"/>
      <c r="AA44" s="37"/>
      <c r="AB44" s="331"/>
    </row>
    <row r="45" spans="1:30" s="33" customFormat="1" ht="15" hidden="1" customHeight="1" x14ac:dyDescent="0.25">
      <c r="A45" s="48"/>
      <c r="B45" s="35" t="e">
        <f>VLOOKUP(A45,'Listas deplegables'!$A$2:$B$19,2,0)</f>
        <v>#N/A</v>
      </c>
      <c r="C45" s="37"/>
      <c r="D45" s="37"/>
      <c r="E45" s="37"/>
      <c r="F45" s="37"/>
      <c r="G45" s="37"/>
      <c r="H45" s="37"/>
      <c r="I45" s="16"/>
      <c r="J45" s="38"/>
      <c r="K45" s="162"/>
      <c r="L45" s="37"/>
      <c r="M45" s="37"/>
      <c r="N45" s="37"/>
      <c r="O45" s="37"/>
      <c r="P45" s="12"/>
      <c r="Q45" s="12"/>
      <c r="R45" s="40"/>
      <c r="S45" s="34"/>
      <c r="T45" s="37"/>
      <c r="U45" s="37"/>
      <c r="V45" s="39"/>
      <c r="W45" s="34"/>
      <c r="X45" s="37"/>
      <c r="Y45" s="37"/>
      <c r="Z45" s="37"/>
      <c r="AA45" s="37"/>
      <c r="AB45" s="331"/>
    </row>
    <row r="46" spans="1:30" s="33" customFormat="1" ht="15" hidden="1" customHeight="1" x14ac:dyDescent="0.25">
      <c r="A46" s="48"/>
      <c r="B46" s="35" t="e">
        <f>VLOOKUP(A46,'Listas deplegables'!$A$2:$B$19,2,0)</f>
        <v>#N/A</v>
      </c>
      <c r="C46" s="37"/>
      <c r="D46" s="37"/>
      <c r="E46" s="37"/>
      <c r="F46" s="37"/>
      <c r="G46" s="37"/>
      <c r="H46" s="37"/>
      <c r="I46" s="16"/>
      <c r="J46" s="38"/>
      <c r="K46" s="162"/>
      <c r="L46" s="37"/>
      <c r="M46" s="37"/>
      <c r="N46" s="37"/>
      <c r="O46" s="37"/>
      <c r="P46" s="12"/>
      <c r="Q46" s="12"/>
      <c r="R46" s="40"/>
      <c r="S46" s="34"/>
      <c r="T46" s="37"/>
      <c r="U46" s="37"/>
      <c r="V46" s="39"/>
      <c r="W46" s="34"/>
      <c r="X46" s="37"/>
      <c r="Y46" s="37"/>
      <c r="Z46" s="37"/>
      <c r="AA46" s="37"/>
      <c r="AB46" s="331"/>
    </row>
    <row r="47" spans="1:30" s="33" customFormat="1" ht="15" hidden="1" customHeight="1" x14ac:dyDescent="0.25">
      <c r="A47" s="48"/>
      <c r="B47" s="35" t="e">
        <f>VLOOKUP(A47,'Listas deplegables'!$A$2:$B$19,2,0)</f>
        <v>#N/A</v>
      </c>
      <c r="C47" s="37"/>
      <c r="D47" s="37"/>
      <c r="E47" s="37"/>
      <c r="F47" s="37"/>
      <c r="G47" s="37"/>
      <c r="H47" s="37"/>
      <c r="I47" s="16"/>
      <c r="J47" s="38"/>
      <c r="K47" s="162"/>
      <c r="L47" s="37"/>
      <c r="M47" s="37"/>
      <c r="N47" s="37"/>
      <c r="O47" s="37"/>
      <c r="P47" s="12"/>
      <c r="Q47" s="12"/>
      <c r="R47" s="40"/>
      <c r="S47" s="34"/>
      <c r="T47" s="37"/>
      <c r="U47" s="37"/>
      <c r="V47" s="39"/>
      <c r="W47" s="34"/>
      <c r="X47" s="37"/>
      <c r="Y47" s="37"/>
      <c r="Z47" s="37"/>
      <c r="AA47" s="37"/>
      <c r="AB47" s="331"/>
    </row>
    <row r="48" spans="1:30" s="33" customFormat="1" ht="15" hidden="1" customHeight="1" x14ac:dyDescent="0.25">
      <c r="A48" s="48"/>
      <c r="B48" s="35" t="e">
        <f>VLOOKUP(A48,'Listas deplegables'!$A$2:$B$19,2,0)</f>
        <v>#N/A</v>
      </c>
      <c r="C48" s="37"/>
      <c r="D48" s="37"/>
      <c r="E48" s="37"/>
      <c r="F48" s="37"/>
      <c r="G48" s="37"/>
      <c r="H48" s="37"/>
      <c r="I48" s="16"/>
      <c r="J48" s="38"/>
      <c r="K48" s="162"/>
      <c r="L48" s="37"/>
      <c r="M48" s="37"/>
      <c r="N48" s="37"/>
      <c r="O48" s="37"/>
      <c r="P48" s="12"/>
      <c r="Q48" s="12"/>
      <c r="R48" s="40"/>
      <c r="S48" s="34"/>
      <c r="T48" s="37"/>
      <c r="U48" s="37"/>
      <c r="V48" s="39"/>
      <c r="W48" s="34"/>
      <c r="X48" s="37"/>
      <c r="Y48" s="37"/>
      <c r="Z48" s="37"/>
      <c r="AA48" s="37"/>
      <c r="AB48" s="331"/>
    </row>
    <row r="49" spans="1:28" s="33" customFormat="1" ht="15" hidden="1" customHeight="1" x14ac:dyDescent="0.25">
      <c r="A49" s="48"/>
      <c r="B49" s="35" t="e">
        <f>VLOOKUP(A49,'Listas deplegables'!$A$2:$B$19,2,0)</f>
        <v>#N/A</v>
      </c>
      <c r="C49" s="37"/>
      <c r="D49" s="37"/>
      <c r="E49" s="37"/>
      <c r="F49" s="37"/>
      <c r="G49" s="37"/>
      <c r="H49" s="37"/>
      <c r="I49" s="16"/>
      <c r="J49" s="38"/>
      <c r="K49" s="162"/>
      <c r="L49" s="37"/>
      <c r="M49" s="37"/>
      <c r="N49" s="37"/>
      <c r="O49" s="37"/>
      <c r="P49" s="12"/>
      <c r="Q49" s="12"/>
      <c r="R49" s="40"/>
      <c r="S49" s="34"/>
      <c r="T49" s="37"/>
      <c r="U49" s="37"/>
      <c r="V49" s="39"/>
      <c r="W49" s="34"/>
      <c r="X49" s="37"/>
      <c r="Y49" s="37"/>
      <c r="Z49" s="37"/>
      <c r="AA49" s="37"/>
      <c r="AB49" s="331"/>
    </row>
    <row r="50" spans="1:28" s="33" customFormat="1" ht="15" hidden="1" customHeight="1" x14ac:dyDescent="0.25">
      <c r="A50" s="48"/>
      <c r="B50" s="35" t="e">
        <f>VLOOKUP(A50,'Listas deplegables'!$A$2:$B$19,2,0)</f>
        <v>#N/A</v>
      </c>
      <c r="C50" s="37"/>
      <c r="D50" s="37"/>
      <c r="E50" s="37"/>
      <c r="F50" s="37"/>
      <c r="G50" s="37"/>
      <c r="H50" s="37"/>
      <c r="I50" s="16"/>
      <c r="J50" s="38"/>
      <c r="K50" s="162"/>
      <c r="L50" s="37"/>
      <c r="M50" s="37"/>
      <c r="N50" s="37"/>
      <c r="O50" s="37"/>
      <c r="P50" s="12"/>
      <c r="Q50" s="12"/>
      <c r="R50" s="40"/>
      <c r="S50" s="34"/>
      <c r="T50" s="37"/>
      <c r="U50" s="37"/>
      <c r="V50" s="39"/>
      <c r="W50" s="34"/>
      <c r="X50" s="37"/>
      <c r="Y50" s="37"/>
      <c r="Z50" s="37"/>
      <c r="AA50" s="37"/>
      <c r="AB50" s="331"/>
    </row>
    <row r="51" spans="1:28" s="33" customFormat="1" ht="15" hidden="1" customHeight="1" x14ac:dyDescent="0.25">
      <c r="A51" s="48"/>
      <c r="B51" s="35" t="e">
        <f>VLOOKUP(A51,'Listas deplegables'!$A$2:$B$19,2,0)</f>
        <v>#N/A</v>
      </c>
      <c r="C51" s="37"/>
      <c r="D51" s="37"/>
      <c r="E51" s="37"/>
      <c r="F51" s="37"/>
      <c r="G51" s="37"/>
      <c r="H51" s="37"/>
      <c r="I51" s="16"/>
      <c r="J51" s="38"/>
      <c r="K51" s="162"/>
      <c r="L51" s="37"/>
      <c r="M51" s="37"/>
      <c r="N51" s="37"/>
      <c r="O51" s="37"/>
      <c r="P51" s="12"/>
      <c r="Q51" s="12"/>
      <c r="R51" s="40"/>
      <c r="S51" s="34"/>
      <c r="T51" s="37"/>
      <c r="U51" s="37"/>
      <c r="V51" s="39"/>
      <c r="W51" s="34"/>
      <c r="X51" s="37"/>
      <c r="Y51" s="37"/>
      <c r="Z51" s="37"/>
      <c r="AA51" s="37"/>
      <c r="AB51" s="331"/>
    </row>
    <row r="52" spans="1:28" s="33" customFormat="1" ht="15" hidden="1" customHeight="1" x14ac:dyDescent="0.25">
      <c r="A52" s="48"/>
      <c r="B52" s="35" t="e">
        <f>VLOOKUP(A52,'Listas deplegables'!$A$2:$B$19,2,0)</f>
        <v>#N/A</v>
      </c>
      <c r="C52" s="37"/>
      <c r="D52" s="37"/>
      <c r="E52" s="37"/>
      <c r="F52" s="37"/>
      <c r="G52" s="37"/>
      <c r="H52" s="37"/>
      <c r="I52" s="16"/>
      <c r="J52" s="38"/>
      <c r="K52" s="162"/>
      <c r="L52" s="37"/>
      <c r="M52" s="37"/>
      <c r="N52" s="37"/>
      <c r="O52" s="37"/>
      <c r="P52" s="12"/>
      <c r="Q52" s="12"/>
      <c r="R52" s="40"/>
      <c r="S52" s="34"/>
      <c r="T52" s="37"/>
      <c r="U52" s="37"/>
      <c r="V52" s="39"/>
      <c r="W52" s="34"/>
      <c r="X52" s="37"/>
      <c r="Y52" s="37"/>
      <c r="Z52" s="37"/>
      <c r="AA52" s="37"/>
      <c r="AB52" s="331"/>
    </row>
    <row r="53" spans="1:28" s="33" customFormat="1" ht="15" hidden="1" customHeight="1" x14ac:dyDescent="0.25">
      <c r="A53" s="48"/>
      <c r="B53" s="35" t="e">
        <f>VLOOKUP(A53,'Listas deplegables'!$A$2:$B$19,2,0)</f>
        <v>#N/A</v>
      </c>
      <c r="C53" s="37"/>
      <c r="D53" s="37"/>
      <c r="E53" s="37"/>
      <c r="F53" s="37"/>
      <c r="G53" s="37"/>
      <c r="H53" s="37"/>
      <c r="I53" s="16"/>
      <c r="J53" s="38"/>
      <c r="K53" s="162"/>
      <c r="L53" s="37"/>
      <c r="M53" s="37"/>
      <c r="N53" s="37"/>
      <c r="O53" s="37"/>
      <c r="P53" s="12"/>
      <c r="Q53" s="12"/>
      <c r="R53" s="40"/>
      <c r="S53" s="34"/>
      <c r="T53" s="37"/>
      <c r="U53" s="37"/>
      <c r="V53" s="39"/>
      <c r="W53" s="34"/>
      <c r="X53" s="37"/>
      <c r="Y53" s="37"/>
      <c r="Z53" s="37"/>
      <c r="AA53" s="37"/>
      <c r="AB53" s="331"/>
    </row>
    <row r="54" spans="1:28" s="33" customFormat="1" ht="15" hidden="1" customHeight="1" x14ac:dyDescent="0.25">
      <c r="A54" s="48"/>
      <c r="B54" s="35" t="e">
        <f>VLOOKUP(A54,'Listas deplegables'!$A$2:$B$19,2,0)</f>
        <v>#N/A</v>
      </c>
      <c r="C54" s="37"/>
      <c r="D54" s="37"/>
      <c r="E54" s="37"/>
      <c r="F54" s="37"/>
      <c r="G54" s="37"/>
      <c r="H54" s="37"/>
      <c r="I54" s="16"/>
      <c r="J54" s="38"/>
      <c r="K54" s="162"/>
      <c r="L54" s="37"/>
      <c r="M54" s="37"/>
      <c r="N54" s="37"/>
      <c r="O54" s="37"/>
      <c r="P54" s="12"/>
      <c r="Q54" s="12"/>
      <c r="R54" s="40"/>
      <c r="S54" s="34"/>
      <c r="T54" s="37"/>
      <c r="U54" s="37"/>
      <c r="V54" s="39"/>
      <c r="W54" s="34"/>
      <c r="X54" s="37"/>
      <c r="Y54" s="37"/>
      <c r="Z54" s="37"/>
      <c r="AA54" s="37"/>
      <c r="AB54" s="331"/>
    </row>
    <row r="55" spans="1:28" s="33" customFormat="1" ht="15" hidden="1" customHeight="1" x14ac:dyDescent="0.25">
      <c r="A55" s="48"/>
      <c r="B55" s="35" t="e">
        <f>VLOOKUP(A55,'Listas deplegables'!$A$2:$B$19,2,0)</f>
        <v>#N/A</v>
      </c>
      <c r="C55" s="37"/>
      <c r="D55" s="37"/>
      <c r="E55" s="37"/>
      <c r="F55" s="37"/>
      <c r="G55" s="37"/>
      <c r="H55" s="37"/>
      <c r="I55" s="16"/>
      <c r="J55" s="38"/>
      <c r="K55" s="162"/>
      <c r="L55" s="37"/>
      <c r="M55" s="37"/>
      <c r="N55" s="37"/>
      <c r="O55" s="37"/>
      <c r="P55" s="12"/>
      <c r="Q55" s="12"/>
      <c r="R55" s="40"/>
      <c r="S55" s="34"/>
      <c r="T55" s="37"/>
      <c r="U55" s="37"/>
      <c r="V55" s="39"/>
      <c r="W55" s="34"/>
      <c r="X55" s="37"/>
      <c r="Y55" s="37"/>
      <c r="Z55" s="37"/>
      <c r="AA55" s="37"/>
      <c r="AB55" s="331"/>
    </row>
    <row r="56" spans="1:28" s="33" customFormat="1" ht="15" hidden="1" customHeight="1" x14ac:dyDescent="0.25">
      <c r="A56" s="48"/>
      <c r="B56" s="35" t="e">
        <f>VLOOKUP(A56,'Listas deplegables'!$A$2:$B$19,2,0)</f>
        <v>#N/A</v>
      </c>
      <c r="C56" s="37"/>
      <c r="D56" s="37"/>
      <c r="E56" s="37"/>
      <c r="F56" s="37"/>
      <c r="G56" s="37"/>
      <c r="H56" s="37"/>
      <c r="I56" s="16"/>
      <c r="J56" s="38"/>
      <c r="K56" s="162"/>
      <c r="L56" s="37"/>
      <c r="M56" s="37"/>
      <c r="N56" s="37"/>
      <c r="O56" s="37"/>
      <c r="P56" s="12"/>
      <c r="Q56" s="12"/>
      <c r="R56" s="40"/>
      <c r="S56" s="34"/>
      <c r="T56" s="37"/>
      <c r="U56" s="37"/>
      <c r="V56" s="39"/>
      <c r="W56" s="34"/>
      <c r="X56" s="37"/>
      <c r="Y56" s="37"/>
      <c r="Z56" s="37"/>
      <c r="AA56" s="37"/>
      <c r="AB56" s="331"/>
    </row>
    <row r="57" spans="1:28" s="33" customFormat="1" ht="15" hidden="1" customHeight="1" x14ac:dyDescent="0.25">
      <c r="A57" s="48"/>
      <c r="B57" s="35" t="e">
        <f>VLOOKUP(A57,'Listas deplegables'!$A$2:$B$19,2,0)</f>
        <v>#N/A</v>
      </c>
      <c r="C57" s="37"/>
      <c r="D57" s="37"/>
      <c r="E57" s="37"/>
      <c r="F57" s="37"/>
      <c r="G57" s="37"/>
      <c r="H57" s="37"/>
      <c r="I57" s="16"/>
      <c r="J57" s="38"/>
      <c r="K57" s="162"/>
      <c r="L57" s="37"/>
      <c r="M57" s="37"/>
      <c r="N57" s="37"/>
      <c r="O57" s="37"/>
      <c r="P57" s="12"/>
      <c r="Q57" s="12"/>
      <c r="R57" s="40"/>
      <c r="S57" s="34"/>
      <c r="T57" s="37"/>
      <c r="U57" s="37"/>
      <c r="V57" s="39"/>
      <c r="W57" s="34"/>
      <c r="X57" s="37"/>
      <c r="Y57" s="37"/>
      <c r="Z57" s="37"/>
      <c r="AA57" s="37"/>
      <c r="AB57" s="331"/>
    </row>
    <row r="58" spans="1:28" s="33" customFormat="1" ht="15" hidden="1" customHeight="1" x14ac:dyDescent="0.25">
      <c r="A58" s="48"/>
      <c r="B58" s="35" t="e">
        <f>VLOOKUP(A58,'Listas deplegables'!$A$2:$B$19,2,0)</f>
        <v>#N/A</v>
      </c>
      <c r="C58" s="37"/>
      <c r="D58" s="37"/>
      <c r="E58" s="37"/>
      <c r="F58" s="37"/>
      <c r="G58" s="37"/>
      <c r="H58" s="37"/>
      <c r="I58" s="16"/>
      <c r="J58" s="38"/>
      <c r="K58" s="162"/>
      <c r="L58" s="37"/>
      <c r="M58" s="37"/>
      <c r="N58" s="37"/>
      <c r="O58" s="37"/>
      <c r="P58" s="12"/>
      <c r="Q58" s="12"/>
      <c r="R58" s="40"/>
      <c r="S58" s="34"/>
      <c r="T58" s="37"/>
      <c r="U58" s="37"/>
      <c r="V58" s="39"/>
      <c r="W58" s="34"/>
      <c r="X58" s="37"/>
      <c r="Y58" s="37"/>
      <c r="Z58" s="37"/>
      <c r="AA58" s="37"/>
      <c r="AB58" s="331"/>
    </row>
    <row r="59" spans="1:28" s="33" customFormat="1" ht="15" hidden="1" customHeight="1" x14ac:dyDescent="0.25">
      <c r="A59" s="48"/>
      <c r="B59" s="35" t="e">
        <f>VLOOKUP(A59,'Listas deplegables'!$A$2:$B$19,2,0)</f>
        <v>#N/A</v>
      </c>
      <c r="C59" s="37"/>
      <c r="D59" s="37"/>
      <c r="E59" s="37"/>
      <c r="F59" s="37"/>
      <c r="G59" s="37"/>
      <c r="H59" s="37"/>
      <c r="I59" s="16"/>
      <c r="J59" s="38"/>
      <c r="K59" s="162"/>
      <c r="L59" s="37"/>
      <c r="M59" s="37"/>
      <c r="N59" s="37"/>
      <c r="O59" s="37"/>
      <c r="P59" s="12"/>
      <c r="Q59" s="12"/>
      <c r="R59" s="40"/>
      <c r="S59" s="34"/>
      <c r="T59" s="37"/>
      <c r="U59" s="37"/>
      <c r="V59" s="39"/>
      <c r="W59" s="34"/>
      <c r="X59" s="37"/>
      <c r="Y59" s="37"/>
      <c r="Z59" s="37"/>
      <c r="AA59" s="37"/>
      <c r="AB59" s="331"/>
    </row>
    <row r="60" spans="1:28" s="33" customFormat="1" ht="15" hidden="1" customHeight="1" x14ac:dyDescent="0.25">
      <c r="A60" s="48"/>
      <c r="B60" s="35" t="e">
        <f>VLOOKUP(A60,'Listas deplegables'!$A$2:$B$19,2,0)</f>
        <v>#N/A</v>
      </c>
      <c r="C60" s="37"/>
      <c r="D60" s="37"/>
      <c r="E60" s="37"/>
      <c r="F60" s="37"/>
      <c r="G60" s="37"/>
      <c r="H60" s="37"/>
      <c r="I60" s="16"/>
      <c r="J60" s="38"/>
      <c r="K60" s="162"/>
      <c r="L60" s="37"/>
      <c r="M60" s="37"/>
      <c r="N60" s="37"/>
      <c r="O60" s="37"/>
      <c r="P60" s="12"/>
      <c r="Q60" s="12"/>
      <c r="R60" s="40"/>
      <c r="S60" s="34"/>
      <c r="T60" s="37"/>
      <c r="U60" s="37"/>
      <c r="V60" s="39"/>
      <c r="W60" s="34"/>
      <c r="X60" s="37"/>
      <c r="Y60" s="37"/>
      <c r="Z60" s="37"/>
      <c r="AA60" s="37"/>
      <c r="AB60" s="331"/>
    </row>
    <row r="61" spans="1:28" s="33" customFormat="1" ht="15" hidden="1" customHeight="1" x14ac:dyDescent="0.25">
      <c r="A61" s="48"/>
      <c r="B61" s="35" t="e">
        <f>VLOOKUP(A61,'Listas deplegables'!$A$2:$B$19,2,0)</f>
        <v>#N/A</v>
      </c>
      <c r="C61" s="37"/>
      <c r="D61" s="37"/>
      <c r="E61" s="37"/>
      <c r="F61" s="37"/>
      <c r="G61" s="37"/>
      <c r="H61" s="37"/>
      <c r="I61" s="16"/>
      <c r="J61" s="38"/>
      <c r="K61" s="162"/>
      <c r="L61" s="37"/>
      <c r="M61" s="37"/>
      <c r="N61" s="37"/>
      <c r="O61" s="37"/>
      <c r="P61" s="12"/>
      <c r="Q61" s="12"/>
      <c r="R61" s="40"/>
      <c r="S61" s="34"/>
      <c r="T61" s="37"/>
      <c r="U61" s="37"/>
      <c r="V61" s="39"/>
      <c r="W61" s="34"/>
      <c r="X61" s="37"/>
      <c r="Y61" s="37"/>
      <c r="Z61" s="37"/>
      <c r="AA61" s="37"/>
      <c r="AB61" s="331"/>
    </row>
    <row r="62" spans="1:28" s="33" customFormat="1" ht="15" hidden="1" customHeight="1" x14ac:dyDescent="0.25">
      <c r="A62" s="48"/>
      <c r="B62" s="35" t="e">
        <f>VLOOKUP(A62,'Listas deplegables'!$A$2:$B$19,2,0)</f>
        <v>#N/A</v>
      </c>
      <c r="C62" s="37"/>
      <c r="D62" s="37"/>
      <c r="E62" s="37"/>
      <c r="F62" s="37"/>
      <c r="G62" s="37"/>
      <c r="H62" s="37"/>
      <c r="I62" s="16"/>
      <c r="J62" s="38"/>
      <c r="K62" s="162"/>
      <c r="L62" s="37"/>
      <c r="M62" s="37"/>
      <c r="N62" s="37"/>
      <c r="O62" s="37"/>
      <c r="P62" s="12"/>
      <c r="Q62" s="12"/>
      <c r="R62" s="40"/>
      <c r="S62" s="34"/>
      <c r="T62" s="37"/>
      <c r="U62" s="37"/>
      <c r="V62" s="39"/>
      <c r="W62" s="34"/>
      <c r="X62" s="37"/>
      <c r="Y62" s="37"/>
      <c r="Z62" s="37"/>
      <c r="AA62" s="37"/>
      <c r="AB62" s="331"/>
    </row>
    <row r="63" spans="1:28" s="33" customFormat="1" ht="15" hidden="1" customHeight="1" x14ac:dyDescent="0.25">
      <c r="A63" s="48"/>
      <c r="B63" s="35" t="e">
        <f>VLOOKUP(A63,'Listas deplegables'!$A$2:$B$19,2,0)</f>
        <v>#N/A</v>
      </c>
      <c r="C63" s="37"/>
      <c r="D63" s="37"/>
      <c r="E63" s="37"/>
      <c r="F63" s="37"/>
      <c r="G63" s="37"/>
      <c r="H63" s="37"/>
      <c r="I63" s="16"/>
      <c r="J63" s="38"/>
      <c r="K63" s="162"/>
      <c r="L63" s="37"/>
      <c r="M63" s="37"/>
      <c r="N63" s="37"/>
      <c r="O63" s="37"/>
      <c r="P63" s="12"/>
      <c r="Q63" s="12"/>
      <c r="R63" s="40"/>
      <c r="S63" s="34"/>
      <c r="T63" s="37"/>
      <c r="U63" s="37"/>
      <c r="V63" s="39"/>
      <c r="W63" s="34"/>
      <c r="X63" s="37"/>
      <c r="Y63" s="37"/>
      <c r="Z63" s="37"/>
      <c r="AA63" s="37"/>
      <c r="AB63" s="331"/>
    </row>
    <row r="64" spans="1:28" s="33" customFormat="1" ht="15" hidden="1" customHeight="1" x14ac:dyDescent="0.25">
      <c r="A64" s="48"/>
      <c r="B64" s="35" t="e">
        <f>VLOOKUP(A64,'Listas deplegables'!$A$2:$B$19,2,0)</f>
        <v>#N/A</v>
      </c>
      <c r="C64" s="37"/>
      <c r="D64" s="37"/>
      <c r="E64" s="37"/>
      <c r="F64" s="37"/>
      <c r="G64" s="37"/>
      <c r="H64" s="37"/>
      <c r="I64" s="16"/>
      <c r="J64" s="38"/>
      <c r="K64" s="162"/>
      <c r="L64" s="37"/>
      <c r="M64" s="37"/>
      <c r="N64" s="37"/>
      <c r="O64" s="37"/>
      <c r="P64" s="12"/>
      <c r="Q64" s="12"/>
      <c r="R64" s="40"/>
      <c r="S64" s="34"/>
      <c r="T64" s="37"/>
      <c r="U64" s="37"/>
      <c r="V64" s="39"/>
      <c r="W64" s="34"/>
      <c r="X64" s="37"/>
      <c r="Y64" s="37"/>
      <c r="Z64" s="37"/>
      <c r="AA64" s="37"/>
      <c r="AB64" s="331"/>
    </row>
    <row r="65" spans="1:28" s="33" customFormat="1" ht="15" hidden="1" customHeight="1" x14ac:dyDescent="0.25">
      <c r="A65" s="48"/>
      <c r="B65" s="35" t="e">
        <f>VLOOKUP(A65,'Listas deplegables'!$A$2:$B$19,2,0)</f>
        <v>#N/A</v>
      </c>
      <c r="C65" s="37"/>
      <c r="D65" s="37"/>
      <c r="E65" s="37"/>
      <c r="F65" s="37"/>
      <c r="G65" s="37"/>
      <c r="H65" s="37"/>
      <c r="I65" s="16"/>
      <c r="J65" s="38"/>
      <c r="K65" s="162"/>
      <c r="L65" s="37"/>
      <c r="M65" s="37"/>
      <c r="N65" s="37"/>
      <c r="O65" s="37"/>
      <c r="P65" s="12"/>
      <c r="Q65" s="12"/>
      <c r="R65" s="40"/>
      <c r="S65" s="34"/>
      <c r="T65" s="37"/>
      <c r="U65" s="37"/>
      <c r="V65" s="39"/>
      <c r="W65" s="34"/>
      <c r="X65" s="37"/>
      <c r="Y65" s="37"/>
      <c r="Z65" s="37"/>
      <c r="AA65" s="37"/>
      <c r="AB65" s="331"/>
    </row>
    <row r="66" spans="1:28" s="33" customFormat="1" ht="15" hidden="1" customHeight="1" x14ac:dyDescent="0.25">
      <c r="A66" s="48"/>
      <c r="B66" s="35" t="e">
        <f>VLOOKUP(A66,'Listas deplegables'!$A$2:$B$19,2,0)</f>
        <v>#N/A</v>
      </c>
      <c r="C66" s="37"/>
      <c r="D66" s="37"/>
      <c r="E66" s="37"/>
      <c r="F66" s="37"/>
      <c r="G66" s="37"/>
      <c r="H66" s="37"/>
      <c r="I66" s="16"/>
      <c r="J66" s="38"/>
      <c r="K66" s="162"/>
      <c r="L66" s="37"/>
      <c r="M66" s="37"/>
      <c r="N66" s="37"/>
      <c r="O66" s="37"/>
      <c r="P66" s="12"/>
      <c r="Q66" s="12"/>
      <c r="R66" s="40"/>
      <c r="S66" s="34"/>
      <c r="T66" s="37"/>
      <c r="U66" s="37"/>
      <c r="V66" s="39"/>
      <c r="W66" s="34"/>
      <c r="X66" s="37"/>
      <c r="Y66" s="37"/>
      <c r="Z66" s="37"/>
      <c r="AA66" s="37"/>
      <c r="AB66" s="331"/>
    </row>
    <row r="67" spans="1:28" s="33" customFormat="1" ht="15" hidden="1" customHeight="1" x14ac:dyDescent="0.25">
      <c r="A67" s="48"/>
      <c r="B67" s="35" t="e">
        <f>VLOOKUP(A67,'Listas deplegables'!$A$2:$B$19,2,0)</f>
        <v>#N/A</v>
      </c>
      <c r="C67" s="37"/>
      <c r="D67" s="37"/>
      <c r="E67" s="37"/>
      <c r="F67" s="37"/>
      <c r="G67" s="37"/>
      <c r="H67" s="37"/>
      <c r="I67" s="16"/>
      <c r="J67" s="38"/>
      <c r="K67" s="162"/>
      <c r="L67" s="37"/>
      <c r="M67" s="37"/>
      <c r="N67" s="37"/>
      <c r="O67" s="37"/>
      <c r="P67" s="12"/>
      <c r="Q67" s="12"/>
      <c r="R67" s="40"/>
      <c r="S67" s="34"/>
      <c r="T67" s="37"/>
      <c r="U67" s="37"/>
      <c r="V67" s="39"/>
      <c r="W67" s="34"/>
      <c r="X67" s="37"/>
      <c r="Y67" s="37"/>
      <c r="Z67" s="37"/>
      <c r="AA67" s="37"/>
      <c r="AB67" s="331"/>
    </row>
    <row r="68" spans="1:28" s="33" customFormat="1" ht="15" hidden="1" customHeight="1" x14ac:dyDescent="0.25">
      <c r="A68" s="48"/>
      <c r="B68" s="35" t="e">
        <f>VLOOKUP(A68,'Listas deplegables'!$A$2:$B$19,2,0)</f>
        <v>#N/A</v>
      </c>
      <c r="C68" s="37"/>
      <c r="D68" s="37"/>
      <c r="E68" s="37"/>
      <c r="F68" s="37"/>
      <c r="G68" s="37"/>
      <c r="H68" s="37"/>
      <c r="I68" s="16"/>
      <c r="J68" s="38"/>
      <c r="K68" s="162"/>
      <c r="L68" s="37"/>
      <c r="M68" s="37"/>
      <c r="N68" s="37"/>
      <c r="O68" s="37"/>
      <c r="P68" s="12"/>
      <c r="Q68" s="12"/>
      <c r="R68" s="40"/>
      <c r="S68" s="34"/>
      <c r="T68" s="37"/>
      <c r="U68" s="37"/>
      <c r="V68" s="39"/>
      <c r="W68" s="34"/>
      <c r="X68" s="37"/>
      <c r="Y68" s="37"/>
      <c r="Z68" s="37"/>
      <c r="AA68" s="37"/>
      <c r="AB68" s="331"/>
    </row>
    <row r="69" spans="1:28" s="33" customFormat="1" ht="15" hidden="1" customHeight="1" x14ac:dyDescent="0.25">
      <c r="A69" s="48"/>
      <c r="B69" s="35" t="e">
        <f>VLOOKUP(A69,'Listas deplegables'!$A$2:$B$19,2,0)</f>
        <v>#N/A</v>
      </c>
      <c r="C69" s="37"/>
      <c r="D69" s="37"/>
      <c r="E69" s="37"/>
      <c r="F69" s="37"/>
      <c r="G69" s="37"/>
      <c r="H69" s="37"/>
      <c r="I69" s="16"/>
      <c r="J69" s="38"/>
      <c r="K69" s="162"/>
      <c r="L69" s="37"/>
      <c r="M69" s="37"/>
      <c r="N69" s="37"/>
      <c r="O69" s="37"/>
      <c r="P69" s="12"/>
      <c r="Q69" s="12"/>
      <c r="R69" s="40"/>
      <c r="S69" s="34"/>
      <c r="T69" s="37"/>
      <c r="U69" s="37"/>
      <c r="V69" s="39"/>
      <c r="W69" s="34"/>
      <c r="X69" s="37"/>
      <c r="Y69" s="37"/>
      <c r="Z69" s="37"/>
      <c r="AA69" s="37"/>
      <c r="AB69" s="331"/>
    </row>
    <row r="70" spans="1:28" s="33" customFormat="1" ht="15" hidden="1" customHeight="1" x14ac:dyDescent="0.25">
      <c r="A70" s="48"/>
      <c r="B70" s="35" t="e">
        <f>VLOOKUP(A70,'Listas deplegables'!$A$2:$B$19,2,0)</f>
        <v>#N/A</v>
      </c>
      <c r="C70" s="37"/>
      <c r="D70" s="37"/>
      <c r="E70" s="37"/>
      <c r="F70" s="37"/>
      <c r="G70" s="37"/>
      <c r="H70" s="37"/>
      <c r="I70" s="16"/>
      <c r="J70" s="38"/>
      <c r="K70" s="162"/>
      <c r="L70" s="37"/>
      <c r="M70" s="37"/>
      <c r="N70" s="37"/>
      <c r="O70" s="37"/>
      <c r="P70" s="12"/>
      <c r="Q70" s="12"/>
      <c r="R70" s="40"/>
      <c r="S70" s="34"/>
      <c r="T70" s="37"/>
      <c r="U70" s="37"/>
      <c r="V70" s="39"/>
      <c r="W70" s="34"/>
      <c r="X70" s="37"/>
      <c r="Y70" s="37"/>
      <c r="Z70" s="37"/>
      <c r="AA70" s="37"/>
      <c r="AB70" s="331"/>
    </row>
    <row r="71" spans="1:28" s="33" customFormat="1" ht="15" hidden="1" customHeight="1" x14ac:dyDescent="0.25">
      <c r="A71" s="48"/>
      <c r="B71" s="35" t="e">
        <f>VLOOKUP(A71,'Listas deplegables'!$A$2:$B$19,2,0)</f>
        <v>#N/A</v>
      </c>
      <c r="C71" s="37"/>
      <c r="D71" s="37"/>
      <c r="E71" s="37"/>
      <c r="F71" s="37"/>
      <c r="G71" s="37"/>
      <c r="H71" s="37"/>
      <c r="I71" s="16"/>
      <c r="J71" s="38"/>
      <c r="K71" s="162"/>
      <c r="L71" s="37"/>
      <c r="M71" s="37"/>
      <c r="N71" s="37"/>
      <c r="O71" s="37"/>
      <c r="P71" s="12"/>
      <c r="Q71" s="12"/>
      <c r="R71" s="40"/>
      <c r="S71" s="34"/>
      <c r="T71" s="37"/>
      <c r="U71" s="37"/>
      <c r="V71" s="39"/>
      <c r="W71" s="34"/>
      <c r="X71" s="37"/>
      <c r="Y71" s="37"/>
      <c r="Z71" s="37"/>
      <c r="AA71" s="37"/>
      <c r="AB71" s="331"/>
    </row>
    <row r="72" spans="1:28" s="33" customFormat="1" ht="15" hidden="1" customHeight="1" x14ac:dyDescent="0.25">
      <c r="A72" s="48"/>
      <c r="B72" s="35" t="e">
        <f>VLOOKUP(A72,'Listas deplegables'!$A$2:$B$19,2,0)</f>
        <v>#N/A</v>
      </c>
      <c r="C72" s="37"/>
      <c r="D72" s="37"/>
      <c r="E72" s="37"/>
      <c r="F72" s="37"/>
      <c r="G72" s="37"/>
      <c r="H72" s="37"/>
      <c r="I72" s="16"/>
      <c r="J72" s="38"/>
      <c r="K72" s="162"/>
      <c r="L72" s="37"/>
      <c r="M72" s="37"/>
      <c r="N72" s="37"/>
      <c r="O72" s="37"/>
      <c r="P72" s="12"/>
      <c r="Q72" s="12"/>
      <c r="R72" s="40"/>
      <c r="S72" s="34"/>
      <c r="T72" s="37"/>
      <c r="U72" s="37"/>
      <c r="V72" s="39"/>
      <c r="W72" s="34"/>
      <c r="X72" s="37"/>
      <c r="Y72" s="37"/>
      <c r="Z72" s="37"/>
      <c r="AA72" s="37"/>
      <c r="AB72" s="331"/>
    </row>
    <row r="73" spans="1:28" s="33" customFormat="1" ht="15" hidden="1" customHeight="1" x14ac:dyDescent="0.25">
      <c r="A73" s="48"/>
      <c r="B73" s="35" t="e">
        <f>VLOOKUP(A73,'Listas deplegables'!$A$2:$B$19,2,0)</f>
        <v>#N/A</v>
      </c>
      <c r="C73" s="37"/>
      <c r="D73" s="37"/>
      <c r="E73" s="37"/>
      <c r="F73" s="37"/>
      <c r="G73" s="37"/>
      <c r="H73" s="37"/>
      <c r="I73" s="16"/>
      <c r="J73" s="38"/>
      <c r="K73" s="162"/>
      <c r="L73" s="37"/>
      <c r="M73" s="37"/>
      <c r="N73" s="37"/>
      <c r="O73" s="37"/>
      <c r="P73" s="12"/>
      <c r="Q73" s="12"/>
      <c r="R73" s="40"/>
      <c r="S73" s="34"/>
      <c r="T73" s="37"/>
      <c r="U73" s="37"/>
      <c r="V73" s="39"/>
      <c r="W73" s="34"/>
      <c r="X73" s="37"/>
      <c r="Y73" s="37"/>
      <c r="Z73" s="37"/>
      <c r="AA73" s="37"/>
      <c r="AB73" s="331"/>
    </row>
    <row r="74" spans="1:28" s="33" customFormat="1" ht="15" hidden="1" customHeight="1" x14ac:dyDescent="0.25">
      <c r="A74" s="48"/>
      <c r="B74" s="35" t="e">
        <f>VLOOKUP(A74,'Listas deplegables'!$A$2:$B$19,2,0)</f>
        <v>#N/A</v>
      </c>
      <c r="C74" s="37"/>
      <c r="D74" s="37"/>
      <c r="E74" s="37"/>
      <c r="F74" s="37"/>
      <c r="G74" s="37"/>
      <c r="H74" s="37"/>
      <c r="I74" s="16"/>
      <c r="J74" s="38"/>
      <c r="K74" s="162"/>
      <c r="L74" s="37"/>
      <c r="M74" s="37"/>
      <c r="N74" s="37"/>
      <c r="O74" s="37"/>
      <c r="P74" s="12"/>
      <c r="Q74" s="12"/>
      <c r="R74" s="40"/>
      <c r="S74" s="34"/>
      <c r="T74" s="37"/>
      <c r="U74" s="37"/>
      <c r="V74" s="39"/>
      <c r="W74" s="34"/>
      <c r="X74" s="37"/>
      <c r="Y74" s="37"/>
      <c r="Z74" s="37"/>
      <c r="AA74" s="37"/>
      <c r="AB74" s="331"/>
    </row>
    <row r="75" spans="1:28" s="33" customFormat="1" ht="15" hidden="1" customHeight="1" x14ac:dyDescent="0.25">
      <c r="A75" s="48"/>
      <c r="B75" s="35" t="e">
        <f>VLOOKUP(A75,'Listas deplegables'!$A$2:$B$19,2,0)</f>
        <v>#N/A</v>
      </c>
      <c r="C75" s="37"/>
      <c r="D75" s="37"/>
      <c r="E75" s="37"/>
      <c r="F75" s="37"/>
      <c r="G75" s="37"/>
      <c r="H75" s="37"/>
      <c r="I75" s="16"/>
      <c r="J75" s="38"/>
      <c r="K75" s="162"/>
      <c r="L75" s="37"/>
      <c r="M75" s="37"/>
      <c r="N75" s="37"/>
      <c r="O75" s="37"/>
      <c r="P75" s="12"/>
      <c r="Q75" s="12"/>
      <c r="R75" s="40"/>
      <c r="S75" s="34"/>
      <c r="T75" s="37"/>
      <c r="U75" s="37"/>
      <c r="V75" s="39"/>
      <c r="W75" s="34"/>
      <c r="X75" s="37"/>
      <c r="Y75" s="37"/>
      <c r="Z75" s="37"/>
      <c r="AA75" s="37"/>
      <c r="AB75" s="331"/>
    </row>
    <row r="76" spans="1:28" s="33" customFormat="1" ht="15" hidden="1" customHeight="1" x14ac:dyDescent="0.25">
      <c r="A76" s="48"/>
      <c r="B76" s="35" t="e">
        <f>VLOOKUP(A76,'Listas deplegables'!$A$2:$B$19,2,0)</f>
        <v>#N/A</v>
      </c>
      <c r="C76" s="37"/>
      <c r="D76" s="37"/>
      <c r="E76" s="37"/>
      <c r="F76" s="37"/>
      <c r="G76" s="37"/>
      <c r="H76" s="37"/>
      <c r="I76" s="16"/>
      <c r="J76" s="38"/>
      <c r="K76" s="162"/>
      <c r="L76" s="37"/>
      <c r="M76" s="37"/>
      <c r="N76" s="37"/>
      <c r="O76" s="37"/>
      <c r="P76" s="12"/>
      <c r="Q76" s="12"/>
      <c r="R76" s="40"/>
      <c r="S76" s="34"/>
      <c r="T76" s="37"/>
      <c r="U76" s="37"/>
      <c r="V76" s="39"/>
      <c r="W76" s="34"/>
      <c r="X76" s="37"/>
      <c r="Y76" s="37"/>
      <c r="Z76" s="37"/>
      <c r="AA76" s="37"/>
      <c r="AB76" s="331"/>
    </row>
    <row r="77" spans="1:28" s="33" customFormat="1" ht="15" hidden="1" customHeight="1" x14ac:dyDescent="0.25">
      <c r="A77" s="48"/>
      <c r="B77" s="35" t="e">
        <f>VLOOKUP(A77,'Listas deplegables'!$A$2:$B$19,2,0)</f>
        <v>#N/A</v>
      </c>
      <c r="C77" s="37"/>
      <c r="D77" s="37"/>
      <c r="E77" s="37"/>
      <c r="F77" s="37"/>
      <c r="G77" s="37"/>
      <c r="H77" s="37"/>
      <c r="I77" s="16"/>
      <c r="J77" s="38"/>
      <c r="K77" s="162"/>
      <c r="L77" s="37"/>
      <c r="M77" s="37"/>
      <c r="N77" s="37"/>
      <c r="O77" s="37"/>
      <c r="P77" s="12"/>
      <c r="Q77" s="12"/>
      <c r="R77" s="40"/>
      <c r="S77" s="34"/>
      <c r="T77" s="37"/>
      <c r="U77" s="37"/>
      <c r="V77" s="39"/>
      <c r="W77" s="34"/>
      <c r="X77" s="37"/>
      <c r="Y77" s="37"/>
      <c r="Z77" s="37"/>
      <c r="AA77" s="37"/>
      <c r="AB77" s="331"/>
    </row>
    <row r="78" spans="1:28" s="33" customFormat="1" ht="15" hidden="1" customHeight="1" x14ac:dyDescent="0.25">
      <c r="A78" s="48"/>
      <c r="B78" s="35" t="e">
        <f>VLOOKUP(A78,'Listas deplegables'!$A$2:$B$19,2,0)</f>
        <v>#N/A</v>
      </c>
      <c r="C78" s="37"/>
      <c r="D78" s="37"/>
      <c r="E78" s="37"/>
      <c r="F78" s="37"/>
      <c r="G78" s="37"/>
      <c r="H78" s="37"/>
      <c r="I78" s="16"/>
      <c r="J78" s="38"/>
      <c r="K78" s="162"/>
      <c r="L78" s="37"/>
      <c r="M78" s="37"/>
      <c r="N78" s="37"/>
      <c r="O78" s="37"/>
      <c r="P78" s="12"/>
      <c r="Q78" s="12"/>
      <c r="R78" s="40"/>
      <c r="S78" s="34"/>
      <c r="T78" s="37"/>
      <c r="U78" s="37"/>
      <c r="V78" s="39"/>
      <c r="W78" s="34"/>
      <c r="X78" s="37"/>
      <c r="Y78" s="37"/>
      <c r="Z78" s="37"/>
      <c r="AA78" s="37"/>
      <c r="AB78" s="331"/>
    </row>
    <row r="79" spans="1:28" s="33" customFormat="1" ht="15" hidden="1" customHeight="1" x14ac:dyDescent="0.25">
      <c r="A79" s="48"/>
      <c r="B79" s="35" t="e">
        <f>VLOOKUP(A79,'Listas deplegables'!$A$2:$B$19,2,0)</f>
        <v>#N/A</v>
      </c>
      <c r="C79" s="37"/>
      <c r="D79" s="37"/>
      <c r="E79" s="37"/>
      <c r="F79" s="37"/>
      <c r="G79" s="37"/>
      <c r="H79" s="37"/>
      <c r="I79" s="16"/>
      <c r="J79" s="38"/>
      <c r="K79" s="162"/>
      <c r="L79" s="37"/>
      <c r="M79" s="37"/>
      <c r="N79" s="37"/>
      <c r="O79" s="37"/>
      <c r="P79" s="12"/>
      <c r="Q79" s="12"/>
      <c r="R79" s="40"/>
      <c r="S79" s="34"/>
      <c r="T79" s="37"/>
      <c r="U79" s="37"/>
      <c r="V79" s="39"/>
      <c r="W79" s="34"/>
      <c r="X79" s="37"/>
      <c r="Y79" s="37"/>
      <c r="Z79" s="37"/>
      <c r="AA79" s="37"/>
      <c r="AB79" s="331"/>
    </row>
    <row r="80" spans="1:28" s="33" customFormat="1" ht="15" hidden="1" customHeight="1" x14ac:dyDescent="0.25">
      <c r="A80" s="48"/>
      <c r="B80" s="35" t="e">
        <f>VLOOKUP(A80,'Listas deplegables'!$A$2:$B$19,2,0)</f>
        <v>#N/A</v>
      </c>
      <c r="C80" s="37"/>
      <c r="D80" s="37"/>
      <c r="E80" s="37"/>
      <c r="F80" s="37"/>
      <c r="G80" s="37"/>
      <c r="H80" s="37"/>
      <c r="I80" s="16"/>
      <c r="J80" s="38"/>
      <c r="K80" s="162"/>
      <c r="L80" s="37"/>
      <c r="M80" s="37"/>
      <c r="N80" s="37"/>
      <c r="O80" s="37"/>
      <c r="P80" s="12"/>
      <c r="Q80" s="12"/>
      <c r="R80" s="40"/>
      <c r="S80" s="34"/>
      <c r="T80" s="37"/>
      <c r="U80" s="37"/>
      <c r="V80" s="39"/>
      <c r="W80" s="34"/>
      <c r="X80" s="37"/>
      <c r="Y80" s="37"/>
      <c r="Z80" s="37"/>
      <c r="AA80" s="37"/>
      <c r="AB80" s="331"/>
    </row>
    <row r="81" spans="1:28" s="33" customFormat="1" ht="15" hidden="1" customHeight="1" x14ac:dyDescent="0.25">
      <c r="A81" s="48"/>
      <c r="B81" s="35" t="e">
        <f>VLOOKUP(A81,'Listas deplegables'!$A$2:$B$19,2,0)</f>
        <v>#N/A</v>
      </c>
      <c r="C81" s="37"/>
      <c r="D81" s="37"/>
      <c r="E81" s="37"/>
      <c r="F81" s="37"/>
      <c r="G81" s="37"/>
      <c r="H81" s="37"/>
      <c r="I81" s="16"/>
      <c r="J81" s="38"/>
      <c r="K81" s="162"/>
      <c r="L81" s="37"/>
      <c r="M81" s="37"/>
      <c r="N81" s="37"/>
      <c r="O81" s="37"/>
      <c r="P81" s="12"/>
      <c r="Q81" s="12"/>
      <c r="R81" s="40"/>
      <c r="S81" s="34"/>
      <c r="T81" s="37"/>
      <c r="U81" s="37"/>
      <c r="V81" s="39"/>
      <c r="W81" s="34"/>
      <c r="X81" s="37"/>
      <c r="Y81" s="37"/>
      <c r="Z81" s="37"/>
      <c r="AA81" s="37"/>
      <c r="AB81" s="331"/>
    </row>
    <row r="82" spans="1:28" s="33" customFormat="1" ht="15" hidden="1" customHeight="1" x14ac:dyDescent="0.25">
      <c r="A82" s="48"/>
      <c r="B82" s="35" t="e">
        <f>VLOOKUP(A82,'Listas deplegables'!$A$2:$B$19,2,0)</f>
        <v>#N/A</v>
      </c>
      <c r="C82" s="37"/>
      <c r="D82" s="37"/>
      <c r="E82" s="37"/>
      <c r="F82" s="37"/>
      <c r="G82" s="37"/>
      <c r="H82" s="37"/>
      <c r="I82" s="16"/>
      <c r="J82" s="38"/>
      <c r="K82" s="162"/>
      <c r="L82" s="37"/>
      <c r="M82" s="37"/>
      <c r="N82" s="37"/>
      <c r="O82" s="37"/>
      <c r="P82" s="12"/>
      <c r="Q82" s="12"/>
      <c r="R82" s="40"/>
      <c r="S82" s="34"/>
      <c r="T82" s="37"/>
      <c r="U82" s="37"/>
      <c r="V82" s="39"/>
      <c r="W82" s="34"/>
      <c r="X82" s="37"/>
      <c r="Y82" s="37"/>
      <c r="Z82" s="37"/>
      <c r="AA82" s="37"/>
      <c r="AB82" s="331"/>
    </row>
    <row r="83" spans="1:28" s="33" customFormat="1" ht="15" hidden="1" customHeight="1" x14ac:dyDescent="0.25">
      <c r="A83" s="48"/>
      <c r="B83" s="35" t="e">
        <f>VLOOKUP(A83,'Listas deplegables'!$A$2:$B$19,2,0)</f>
        <v>#N/A</v>
      </c>
      <c r="C83" s="37"/>
      <c r="D83" s="37"/>
      <c r="E83" s="37"/>
      <c r="F83" s="37"/>
      <c r="G83" s="37"/>
      <c r="H83" s="37"/>
      <c r="I83" s="16"/>
      <c r="J83" s="38"/>
      <c r="K83" s="162"/>
      <c r="L83" s="37"/>
      <c r="M83" s="37"/>
      <c r="N83" s="37"/>
      <c r="O83" s="37"/>
      <c r="P83" s="12"/>
      <c r="Q83" s="12"/>
      <c r="R83" s="40"/>
      <c r="S83" s="34"/>
      <c r="T83" s="37"/>
      <c r="U83" s="37"/>
      <c r="V83" s="39"/>
      <c r="W83" s="34"/>
      <c r="X83" s="37"/>
      <c r="Y83" s="37"/>
      <c r="Z83" s="37"/>
      <c r="AA83" s="37"/>
      <c r="AB83" s="331"/>
    </row>
    <row r="84" spans="1:28" s="33" customFormat="1" ht="15" hidden="1" customHeight="1" x14ac:dyDescent="0.25">
      <c r="A84" s="48"/>
      <c r="B84" s="35" t="e">
        <f>VLOOKUP(A84,'Listas deplegables'!$A$2:$B$19,2,0)</f>
        <v>#N/A</v>
      </c>
      <c r="C84" s="37"/>
      <c r="D84" s="37"/>
      <c r="E84" s="37"/>
      <c r="F84" s="37"/>
      <c r="G84" s="37"/>
      <c r="H84" s="37"/>
      <c r="I84" s="16"/>
      <c r="J84" s="38"/>
      <c r="K84" s="162"/>
      <c r="L84" s="37"/>
      <c r="M84" s="37"/>
      <c r="N84" s="37"/>
      <c r="O84" s="37"/>
      <c r="P84" s="12"/>
      <c r="Q84" s="12"/>
      <c r="R84" s="40"/>
      <c r="S84" s="34"/>
      <c r="T84" s="37"/>
      <c r="U84" s="37"/>
      <c r="V84" s="39"/>
      <c r="W84" s="34"/>
      <c r="X84" s="37"/>
      <c r="Y84" s="37"/>
      <c r="Z84" s="37"/>
      <c r="AA84" s="37"/>
      <c r="AB84" s="331"/>
    </row>
    <row r="85" spans="1:28" s="33" customFormat="1" ht="15" hidden="1" customHeight="1" x14ac:dyDescent="0.25">
      <c r="A85" s="48"/>
      <c r="B85" s="35" t="e">
        <f>VLOOKUP(A85,'Listas deplegables'!$A$2:$B$19,2,0)</f>
        <v>#N/A</v>
      </c>
      <c r="C85" s="37"/>
      <c r="D85" s="37"/>
      <c r="E85" s="37"/>
      <c r="F85" s="37"/>
      <c r="G85" s="37"/>
      <c r="H85" s="37"/>
      <c r="I85" s="16"/>
      <c r="J85" s="38"/>
      <c r="K85" s="162"/>
      <c r="L85" s="37"/>
      <c r="M85" s="37"/>
      <c r="N85" s="37"/>
      <c r="O85" s="37"/>
      <c r="P85" s="12"/>
      <c r="Q85" s="12"/>
      <c r="R85" s="40"/>
      <c r="S85" s="34"/>
      <c r="T85" s="37"/>
      <c r="U85" s="37"/>
      <c r="V85" s="39"/>
      <c r="W85" s="34"/>
      <c r="X85" s="37"/>
      <c r="Y85" s="37"/>
      <c r="Z85" s="37"/>
      <c r="AA85" s="37"/>
      <c r="AB85" s="331"/>
    </row>
    <row r="86" spans="1:28" s="33" customFormat="1" ht="15" hidden="1" customHeight="1" x14ac:dyDescent="0.25">
      <c r="A86" s="48"/>
      <c r="B86" s="35" t="e">
        <f>VLOOKUP(A86,'Listas deplegables'!$A$2:$B$19,2,0)</f>
        <v>#N/A</v>
      </c>
      <c r="C86" s="37"/>
      <c r="D86" s="37"/>
      <c r="E86" s="37"/>
      <c r="F86" s="37"/>
      <c r="G86" s="37"/>
      <c r="H86" s="37"/>
      <c r="I86" s="16"/>
      <c r="J86" s="38"/>
      <c r="K86" s="162"/>
      <c r="L86" s="37"/>
      <c r="M86" s="37"/>
      <c r="N86" s="37"/>
      <c r="O86" s="37"/>
      <c r="P86" s="12"/>
      <c r="Q86" s="12"/>
      <c r="R86" s="40"/>
      <c r="S86" s="34"/>
      <c r="T86" s="37"/>
      <c r="U86" s="37"/>
      <c r="V86" s="39"/>
      <c r="W86" s="34"/>
      <c r="X86" s="37"/>
      <c r="Y86" s="37"/>
      <c r="Z86" s="37"/>
      <c r="AA86" s="37"/>
      <c r="AB86" s="331"/>
    </row>
    <row r="87" spans="1:28" s="33" customFormat="1" ht="15" hidden="1" customHeight="1" x14ac:dyDescent="0.25">
      <c r="A87" s="48"/>
      <c r="B87" s="35" t="e">
        <f>VLOOKUP(A87,'Listas deplegables'!$A$2:$B$19,2,0)</f>
        <v>#N/A</v>
      </c>
      <c r="C87" s="37"/>
      <c r="D87" s="37"/>
      <c r="E87" s="37"/>
      <c r="F87" s="37"/>
      <c r="G87" s="37"/>
      <c r="H87" s="37"/>
      <c r="I87" s="16"/>
      <c r="J87" s="38"/>
      <c r="K87" s="162"/>
      <c r="L87" s="37"/>
      <c r="M87" s="37"/>
      <c r="N87" s="37"/>
      <c r="O87" s="37"/>
      <c r="P87" s="12"/>
      <c r="Q87" s="12"/>
      <c r="R87" s="40"/>
      <c r="S87" s="34"/>
      <c r="T87" s="37"/>
      <c r="U87" s="37"/>
      <c r="V87" s="39"/>
      <c r="W87" s="34"/>
      <c r="X87" s="37"/>
      <c r="Y87" s="37"/>
      <c r="Z87" s="37"/>
      <c r="AA87" s="37"/>
      <c r="AB87" s="331"/>
    </row>
    <row r="88" spans="1:28" s="33" customFormat="1" ht="15" hidden="1" customHeight="1" x14ac:dyDescent="0.25">
      <c r="A88" s="48"/>
      <c r="B88" s="35" t="e">
        <f>VLOOKUP(A88,'Listas deplegables'!$A$2:$B$19,2,0)</f>
        <v>#N/A</v>
      </c>
      <c r="C88" s="37"/>
      <c r="D88" s="37"/>
      <c r="E88" s="37"/>
      <c r="F88" s="37"/>
      <c r="G88" s="37"/>
      <c r="H88" s="37"/>
      <c r="I88" s="16"/>
      <c r="J88" s="38"/>
      <c r="K88" s="162"/>
      <c r="L88" s="37"/>
      <c r="M88" s="37"/>
      <c r="N88" s="37"/>
      <c r="O88" s="37"/>
      <c r="P88" s="12"/>
      <c r="Q88" s="12"/>
      <c r="R88" s="40"/>
      <c r="S88" s="34"/>
      <c r="T88" s="37"/>
      <c r="U88" s="37"/>
      <c r="V88" s="39"/>
      <c r="W88" s="34"/>
      <c r="X88" s="37"/>
      <c r="Y88" s="37"/>
      <c r="Z88" s="37"/>
      <c r="AA88" s="37"/>
      <c r="AB88" s="331"/>
    </row>
    <row r="89" spans="1:28" s="33" customFormat="1" ht="15" hidden="1" customHeight="1" x14ac:dyDescent="0.25">
      <c r="A89" s="48"/>
      <c r="B89" s="35" t="e">
        <f>VLOOKUP(A89,'Listas deplegables'!$A$2:$B$19,2,0)</f>
        <v>#N/A</v>
      </c>
      <c r="C89" s="37"/>
      <c r="D89" s="37"/>
      <c r="E89" s="37"/>
      <c r="F89" s="37"/>
      <c r="G89" s="37"/>
      <c r="H89" s="37"/>
      <c r="I89" s="16"/>
      <c r="J89" s="38"/>
      <c r="K89" s="162"/>
      <c r="L89" s="37"/>
      <c r="M89" s="37"/>
      <c r="N89" s="37"/>
      <c r="O89" s="37"/>
      <c r="P89" s="12"/>
      <c r="Q89" s="12"/>
      <c r="R89" s="40"/>
      <c r="S89" s="34"/>
      <c r="T89" s="37"/>
      <c r="U89" s="37"/>
      <c r="V89" s="39"/>
      <c r="W89" s="34"/>
      <c r="X89" s="37"/>
      <c r="Y89" s="37"/>
      <c r="Z89" s="37"/>
      <c r="AA89" s="37"/>
      <c r="AB89" s="331"/>
    </row>
    <row r="90" spans="1:28" s="33" customFormat="1" ht="15" hidden="1" customHeight="1" thickBot="1" x14ac:dyDescent="0.3">
      <c r="A90" s="48"/>
      <c r="B90" s="35" t="e">
        <f>VLOOKUP(A90,'Listas deplegables'!$A$2:$B$19,2,0)</f>
        <v>#N/A</v>
      </c>
      <c r="C90" s="37"/>
      <c r="D90" s="37"/>
      <c r="E90" s="37"/>
      <c r="F90" s="37"/>
      <c r="G90" s="37"/>
      <c r="H90" s="37"/>
      <c r="I90" s="16"/>
      <c r="J90" s="38"/>
      <c r="K90" s="162"/>
      <c r="L90" s="37"/>
      <c r="M90" s="37"/>
      <c r="N90" s="37"/>
      <c r="O90" s="37"/>
      <c r="P90" s="12"/>
      <c r="Q90" s="12"/>
      <c r="R90" s="40"/>
      <c r="S90" s="34"/>
      <c r="T90" s="37"/>
      <c r="U90" s="37"/>
      <c r="V90" s="39"/>
      <c r="W90" s="34"/>
      <c r="X90" s="37"/>
      <c r="Y90" s="37"/>
      <c r="Z90" s="37"/>
      <c r="AA90" s="37"/>
      <c r="AB90" s="292"/>
    </row>
    <row r="91" spans="1:28" s="33" customFormat="1" hidden="1" x14ac:dyDescent="0.25">
      <c r="A91" s="48"/>
      <c r="B91" s="35" t="e">
        <f>VLOOKUP(A91,'Listas deplegables'!$A$2:$B$19,2,0)</f>
        <v>#N/A</v>
      </c>
      <c r="C91" s="37"/>
      <c r="D91" s="37"/>
      <c r="E91" s="37"/>
      <c r="F91" s="37"/>
      <c r="G91" s="37"/>
      <c r="H91" s="37"/>
      <c r="I91" s="16"/>
      <c r="J91" s="38"/>
      <c r="K91" s="162"/>
      <c r="L91" s="37"/>
      <c r="M91" s="37"/>
      <c r="N91" s="37"/>
      <c r="O91" s="37"/>
      <c r="P91" s="12"/>
      <c r="Q91" s="12"/>
      <c r="R91" s="40"/>
      <c r="S91" s="34"/>
      <c r="T91" s="37"/>
      <c r="U91" s="37"/>
      <c r="V91" s="39"/>
      <c r="W91" s="34"/>
      <c r="X91" s="37"/>
      <c r="Y91" s="37"/>
      <c r="Z91" s="37"/>
      <c r="AA91" s="37"/>
      <c r="AB91" s="56"/>
    </row>
    <row r="92" spans="1:28" s="33" customFormat="1" hidden="1" x14ac:dyDescent="0.25">
      <c r="A92" s="48"/>
      <c r="B92" s="35" t="e">
        <f>VLOOKUP(A92,'Listas deplegables'!$A$2:$B$19,2,0)</f>
        <v>#N/A</v>
      </c>
      <c r="C92" s="37"/>
      <c r="D92" s="37"/>
      <c r="E92" s="37"/>
      <c r="F92" s="37"/>
      <c r="G92" s="37"/>
      <c r="H92" s="37"/>
      <c r="I92" s="16"/>
      <c r="J92" s="38"/>
      <c r="K92" s="162"/>
      <c r="L92" s="37"/>
      <c r="M92" s="37"/>
      <c r="N92" s="37"/>
      <c r="O92" s="37"/>
      <c r="P92" s="12"/>
      <c r="Q92" s="12"/>
      <c r="R92" s="40"/>
      <c r="S92" s="34"/>
      <c r="T92" s="37"/>
      <c r="U92" s="37"/>
      <c r="V92" s="39"/>
      <c r="W92" s="34"/>
      <c r="X92" s="37"/>
      <c r="Y92" s="37"/>
      <c r="Z92" s="37"/>
      <c r="AA92" s="37"/>
      <c r="AB92" s="39"/>
    </row>
    <row r="93" spans="1:28" s="33" customFormat="1" hidden="1" x14ac:dyDescent="0.25">
      <c r="A93" s="48"/>
      <c r="B93" s="35" t="e">
        <f>VLOOKUP(A93,'Listas deplegables'!$A$2:$B$19,2,0)</f>
        <v>#N/A</v>
      </c>
      <c r="C93" s="37"/>
      <c r="D93" s="37"/>
      <c r="E93" s="37"/>
      <c r="F93" s="37"/>
      <c r="G93" s="37"/>
      <c r="H93" s="37"/>
      <c r="I93" s="16"/>
      <c r="J93" s="38"/>
      <c r="K93" s="162"/>
      <c r="L93" s="37"/>
      <c r="M93" s="37"/>
      <c r="N93" s="37"/>
      <c r="O93" s="37"/>
      <c r="P93" s="12"/>
      <c r="Q93" s="12"/>
      <c r="R93" s="40"/>
      <c r="S93" s="34"/>
      <c r="T93" s="37"/>
      <c r="U93" s="37"/>
      <c r="V93" s="39"/>
      <c r="W93" s="34"/>
      <c r="X93" s="37"/>
      <c r="Y93" s="37"/>
      <c r="Z93" s="37"/>
      <c r="AA93" s="37"/>
      <c r="AB93" s="39"/>
    </row>
    <row r="94" spans="1:28" s="33" customFormat="1" hidden="1" x14ac:dyDescent="0.25">
      <c r="A94" s="48"/>
      <c r="B94" s="35" t="e">
        <f>VLOOKUP(A94,'Listas deplegables'!$A$2:$B$19,2,0)</f>
        <v>#N/A</v>
      </c>
      <c r="C94" s="37"/>
      <c r="D94" s="37"/>
      <c r="E94" s="37"/>
      <c r="F94" s="37"/>
      <c r="G94" s="37"/>
      <c r="H94" s="37"/>
      <c r="I94" s="16"/>
      <c r="J94" s="38"/>
      <c r="K94" s="162"/>
      <c r="L94" s="37"/>
      <c r="M94" s="37"/>
      <c r="N94" s="37"/>
      <c r="O94" s="37"/>
      <c r="P94" s="12"/>
      <c r="Q94" s="12"/>
      <c r="R94" s="40"/>
      <c r="S94" s="34"/>
      <c r="T94" s="37"/>
      <c r="U94" s="37"/>
      <c r="V94" s="39"/>
      <c r="W94" s="34"/>
      <c r="X94" s="37"/>
      <c r="Y94" s="37"/>
      <c r="Z94" s="37"/>
      <c r="AA94" s="37"/>
      <c r="AB94" s="39"/>
    </row>
    <row r="95" spans="1:28" s="33" customFormat="1" hidden="1" x14ac:dyDescent="0.25">
      <c r="A95" s="48"/>
      <c r="B95" s="35" t="e">
        <f>VLOOKUP(A95,'Listas deplegables'!$A$2:$B$19,2,0)</f>
        <v>#N/A</v>
      </c>
      <c r="C95" s="37"/>
      <c r="D95" s="37"/>
      <c r="E95" s="37"/>
      <c r="F95" s="37"/>
      <c r="G95" s="37"/>
      <c r="H95" s="37"/>
      <c r="I95" s="16"/>
      <c r="J95" s="38"/>
      <c r="K95" s="162"/>
      <c r="L95" s="37"/>
      <c r="M95" s="37"/>
      <c r="N95" s="37"/>
      <c r="O95" s="37"/>
      <c r="P95" s="12"/>
      <c r="Q95" s="12"/>
      <c r="R95" s="40"/>
      <c r="S95" s="34"/>
      <c r="T95" s="37"/>
      <c r="U95" s="37"/>
      <c r="V95" s="39"/>
      <c r="W95" s="34"/>
      <c r="X95" s="37"/>
      <c r="Y95" s="37"/>
      <c r="Z95" s="37"/>
      <c r="AA95" s="37"/>
      <c r="AB95" s="39"/>
    </row>
    <row r="96" spans="1:28" s="33" customFormat="1" ht="14.25" hidden="1" customHeight="1" x14ac:dyDescent="0.25">
      <c r="A96" s="48"/>
      <c r="B96" s="35" t="e">
        <f>VLOOKUP(A96,'Listas deplegables'!$A$2:$B$19,2,0)</f>
        <v>#N/A</v>
      </c>
      <c r="C96" s="37"/>
      <c r="D96" s="37"/>
      <c r="E96" s="37"/>
      <c r="F96" s="37"/>
      <c r="G96" s="37"/>
      <c r="H96" s="37"/>
      <c r="I96" s="16"/>
      <c r="J96" s="38"/>
      <c r="K96" s="162"/>
      <c r="L96" s="37"/>
      <c r="M96" s="37"/>
      <c r="N96" s="37"/>
      <c r="O96" s="37"/>
      <c r="P96" s="12"/>
      <c r="Q96" s="12"/>
      <c r="R96" s="40"/>
      <c r="S96" s="34"/>
      <c r="T96" s="37"/>
      <c r="U96" s="37"/>
      <c r="V96" s="39"/>
      <c r="W96" s="34"/>
      <c r="X96" s="37"/>
      <c r="Y96" s="37"/>
      <c r="Z96" s="37"/>
      <c r="AA96" s="37"/>
      <c r="AB96" s="39"/>
    </row>
    <row r="97" spans="1:28" s="33" customFormat="1" ht="13.5" hidden="1" thickBot="1" x14ac:dyDescent="0.3">
      <c r="A97" s="60"/>
      <c r="B97" s="42" t="e">
        <f>VLOOKUP(A97,'Listas deplegables'!$A$2:$B$19,2,0)</f>
        <v>#N/A</v>
      </c>
      <c r="C97" s="44"/>
      <c r="D97" s="44"/>
      <c r="E97" s="44"/>
      <c r="F97" s="44"/>
      <c r="G97" s="44"/>
      <c r="H97" s="44"/>
      <c r="I97" s="17"/>
      <c r="J97" s="45"/>
      <c r="K97" s="163"/>
      <c r="L97" s="44"/>
      <c r="M97" s="44"/>
      <c r="N97" s="44"/>
      <c r="O97" s="44"/>
      <c r="P97" s="13"/>
      <c r="Q97" s="13"/>
      <c r="R97" s="46"/>
      <c r="S97" s="41"/>
      <c r="T97" s="44"/>
      <c r="U97" s="44"/>
      <c r="V97" s="47"/>
      <c r="W97" s="41"/>
      <c r="X97" s="44"/>
      <c r="Y97" s="44"/>
      <c r="Z97" s="44"/>
      <c r="AA97" s="44"/>
      <c r="AB97" s="47"/>
    </row>
    <row r="98" spans="1:28" s="10" customFormat="1" hidden="1" x14ac:dyDescent="0.2">
      <c r="A98" s="154" t="s">
        <v>70</v>
      </c>
      <c r="B98" s="19" t="s">
        <v>70</v>
      </c>
      <c r="C98" s="10" t="s">
        <v>70</v>
      </c>
      <c r="D98" s="10" t="s">
        <v>77</v>
      </c>
      <c r="E98" s="10" t="s">
        <v>70</v>
      </c>
      <c r="G98" s="10" t="s">
        <v>70</v>
      </c>
      <c r="H98" s="10" t="s">
        <v>70</v>
      </c>
      <c r="I98" s="10" t="s">
        <v>70</v>
      </c>
      <c r="J98" s="10" t="s">
        <v>70</v>
      </c>
      <c r="K98" s="160" t="s">
        <v>70</v>
      </c>
      <c r="L98" s="10" t="s">
        <v>70</v>
      </c>
      <c r="M98" s="10" t="s">
        <v>70</v>
      </c>
      <c r="N98" s="10" t="s">
        <v>70</v>
      </c>
      <c r="O98" s="10" t="s">
        <v>70</v>
      </c>
      <c r="P98" s="10" t="s">
        <v>70</v>
      </c>
      <c r="Q98" s="10" t="s">
        <v>70</v>
      </c>
      <c r="R98" s="10" t="s">
        <v>70</v>
      </c>
      <c r="S98" s="10" t="s">
        <v>70</v>
      </c>
      <c r="T98" s="10" t="s">
        <v>70</v>
      </c>
      <c r="U98" s="10" t="s">
        <v>70</v>
      </c>
      <c r="V98" s="10" t="s">
        <v>70</v>
      </c>
      <c r="W98" s="10" t="s">
        <v>70</v>
      </c>
      <c r="X98" s="10" t="s">
        <v>70</v>
      </c>
      <c r="Y98" s="10" t="s">
        <v>70</v>
      </c>
      <c r="Z98" s="10" t="s">
        <v>70</v>
      </c>
      <c r="AA98" s="10" t="s">
        <v>70</v>
      </c>
      <c r="AB98" s="10" t="s">
        <v>70</v>
      </c>
    </row>
    <row r="102" spans="1:28" x14ac:dyDescent="0.2">
      <c r="S102" s="151">
        <f>5/19</f>
        <v>0.26315789473684209</v>
      </c>
    </row>
  </sheetData>
  <autoFilter xmlns:x14="http://schemas.microsoft.com/office/spreadsheetml/2009/9/main" ref="A9:AB98" xr:uid="{2B529E87-1A0D-4927-8ABB-7B4F9E4C9F91}">
    <filterColumn colId="2">
      <filters>
        <mc:AlternateContent xmlns:mc="http://schemas.openxmlformats.org/markup-compatibility/2006">
          <mc:Choice Requires="x14">
            <x14:filter val="Posibilidad de afectación económica y reputacional de la entidad por falta de sensibilización de los usuarios internos en políticas de seguridad y buenas prácticas para prevenir la sustracción de contraseñas, personal insuficiente para monitorear el acceso no autorizado a servidores y bases de datos y para realizar el parchado y mitigación de vulnerabilidades y demora en asignación presupuestal al GIT TIC's para implementar los planes de contingencia y recuperación ante desastres establecidos en los planes de seguridad digital debido a falta de aprobación de gastos e inversiones en tecnología necesarias para el funcionamiento del Ministerio, personal insuficiente para implementar y garantizar la seguridad informática a cargo del GIT TIC's y déficit y asignación tardía del rubro presupuestal para el GIT TIC's."/>
            <x14:filter val="Posibilidad de Afectación Económica y Reputacional por daños de equipos, caída de aplicaciones, caída de redes y  errores en programas, debido a la modificación de la información de los certificados y relaciones de pago por parte de las personas que descargan el reporte de SIIF Nación y debilidad en la gestión segura de credenciales de acceso a  los portales bancarios."/>
            <x14:filter val="Posibilidad de afectación reputacional de la entidad por falta de repuestos o de renovación de los equipos de almacenamiento de datos, insuficiente energía de suplencia para preservar la integridad de datos de los dispositivos de almacenamiento, falta de equipos y medios para generar copias de respaldo diarias de archivos y servidores y personal insuficiente para monitorear el acceso a servidores y bases de datos debido a falta de aprobación de gastos e inversiones en tecnología necesarias para el funcionamiento del Ministerio, obsolescencia tecnológica y fin del soporte técnico para los equipos de almacenamiento de datos del Centro de Cómputo, personal insuficiente para seguridad informática en el GIT TIC's y déficit y asignación tardía del rubro presupuestal para el GIT TIC's."/>
            <x14:filter val="Posibilidad de afectación reputacional de la entidad por uso de aplicaciones no autorizadas para manejar y compartir información de la entidad, falta de buenas prácticas en seguridad de la información, falta de criterios de clasificación para la información pública, sensible y/o reservada y personal insuficiente para monitorear el acceso a servidores y bases de datos debido a aplicaciones que no incluyen mecanismos de resguardo de datos confidenciales, personal insuficiente para seguridad informática en el GIT TIC's y déficit y asignación tardía del rubro presupuestal para el GIT TIC's."/>
            <x14:filter val="Posibilidad de afectación reputacional por  demoras en los procesos, sanciones e incumplimientos normativos debido a la pérdida de documentos producidos al interior del proceso"/>
            <x14:filter val="Posibilidad de afectación reputacional por Fallas en la implementación del sistema integrado de conservación - SIC _x000a_ (componente de preservación digital a largo plazo en aplicación de la TRD ), falencias en la actualización de información para la contrucción del FUID y expedientes incompletos; Insuficiencia de controles y mecanismos para verificar el cumplimiento del componente de preservación digital a largo plazo del SIC, perdida de información, alteración de la información pública, pérdida de credibilidad, confianza y seguridad de la información y falta de organzanización e inadecuada clasificación de la información"/>
            <x14:filter val="Posibilidad de afectación reputacional por falta de cargue de los documentos bajo la responsabilidad de profesionales  (funcionarios y contratistas) en las plataformas tecnologicas dispuestas por la entidad para el control y salvaguarda de la Información, debido a la falta de almacenamiento de la información  de los activos de seguridad digital con nivel de criticidad alta y debilidad en la asignación de responsables para la custodia y acceso a la información correspondiente al proceso de altos logros."/>
            <x14:filter val="Posibilidad de afectación reputacional por falta de organizacion de la informacion que se recibe de los entes territoriales para la viabilizacion de los proyectos, debido a deficiencia de  controles para asegurar la integridad de la informacion en los puntos de uso definidos por el proceso"/>
            <x14:filter val="Posibilidad de afectación reputacional por falta de protección en el manejo de información sensible, de todos los tramites y radicados que se encuentran disponible para consulta de cualquier colaborador del Ministerio del Deporte en el sistema de gestión documental GESDOC, debido a Sistemas de información desactualizado  y  sin controles de restricción de acuerdo a los perfiles"/>
            <x14:filter val="Posibilidad de afectación reputacional por inadecuados medios tecnologicos que almacenen  la informacion de la base de datos de inventarios en sitios diferentes y de acuerdo con los estandares previstos para tal fin de manera periodica  de la plataforma SOAWEB, debido a la  falta de controles para la conservacion  de  la información contenida en el aplicativo SOAWEB , rezago en la  actualizacion de los inventarios de elementos de propiedad del Ministerio, bienes devolutivos y de consumo por inadecuado almacenamiento y conservacion en el"/>
            <x14:filter val="Posibilidad de afectación reputacional por la desorganización de documentos y registros  asociados al proceso de Gestión ambiental, debido a fallas en la disposición final de la información que se genera en el proceso de Gestión Ambienta lque afecta la integridad de la información._x000a__x000a_"/>
            <x14:filter val="Posibilidad de afectación reputacional por la falta de espacio digital para almacenamiento de la evidencia que soporta los trabajos de la OCI debido a la carencia de medidas de seguridad y custodia de la información digital."/>
            <x14:filter val="Posibilidad de afectación reputacional por perdida de información o eliminación indebida de documentos de las Historias Laborales debido a la Inexistencia  de lineamientos internos frente a seguimiento y custodia de las dichos documentos."/>
            <x14:filter val="Posibilidad de afectación reputacional por pérdida de la integridad de la información, debido a falta de autocontrol para el cargue y actualización en el punto de uso (Sharepoint) dispuesto por el proceso"/>
            <x14:filter val="Posibilidad de afectación reputacional y económica por falta de un repositorio de información debido a la deficiencia del almacenamiento de la información."/>
            <x14:filter val="Posibilidad de afectación reputacional, por modificación o alteración de información, debido a fallas de controles para la asignación de roles que permitan el acceso y la manipulación de documentos que se encuentran en ISOLUCION"/>
            <x14:filter val="Posibilidad de afectación reputacional, por uso indebido de la información que reposa en los expedientes físicos de la oficina, debido a fallas en la custodia de la información física que reposa en la oficina asesora jurídica."/>
            <x14:filter val="Posibilidad de afectación reputacional, poralteración  y/o sustracción  de información contenida en los expedientes de los procesos disciplinarios , debido a la falta de controles para el accesos a  los expedientes disciplinarios de la Oficina de Control Interno Disciplinario, afectando su confidencialidad e integridad de la información."/>
            <x14:filter val="Posibilidad reputacional por la pérdida o modificacion de la información contenida en las bases de datos  relacionados con el proceso, afectando la integridad d ela información debido a la falta de seguimiento a la informacion producida por la Direccion de Fomento y Desarrollo por parte de funcionarios y contratistas"/>
          </mc:Choice>
          <mc:Fallback>
            <filter val="Posibilidad de afectación reputacional por  demoras en los procesos, sanciones e incumplimientos normativos debido a la pérdida de documentos producidos al interior del proceso"/>
            <filter val="Posibilidad de afectación reputacional por la falta de espacio digital para almacenamiento de la evidencia que soporta los trabajos de la OCI debido a la carencia de medidas de seguridad y custodia de la información digital."/>
            <filter val="Posibilidad de afectación reputacional por perdida de información o eliminación indebida de documentos de las Historias Laborales debido a la Inexistencia  de lineamientos internos frente a seguimiento y custodia de las dichos documentos."/>
            <filter val="Posibilidad de afectación reputacional por pérdida de la integridad de la información, debido a falta de autocontrol para el cargue y actualización en el punto de uso (Sharepoint) dispuesto por el proceso"/>
            <filter val="Posibilidad de afectación reputacional y económica por falta de un repositorio de información debido a la deficiencia del almacenamiento de la información."/>
            <filter val="Posibilidad de afectación reputacional, por modificación o alteración de información, debido a fallas de controles para la asignación de roles que permitan el acceso y la manipulación de documentos que se encuentran en ISOLUCION"/>
            <filter val="Posibilidad de afectación reputacional, por uso indebido de la información que reposa en los expedientes físicos de la oficina, debido a fallas en la custodia de la información física que reposa en la oficina asesora jurídica."/>
          </mc:Fallback>
        </mc:AlternateContent>
      </filters>
    </filterColumn>
  </autoFilter>
  <mergeCells count="19">
    <mergeCell ref="A8:I8"/>
    <mergeCell ref="J8:R8"/>
    <mergeCell ref="S8:V8"/>
    <mergeCell ref="W8:AB8"/>
    <mergeCell ref="A1:AB1"/>
    <mergeCell ref="I2:K3"/>
    <mergeCell ref="I4:I5"/>
    <mergeCell ref="J4:K5"/>
    <mergeCell ref="A6:AB6"/>
    <mergeCell ref="AB28:AB29"/>
    <mergeCell ref="AB31:AB33"/>
    <mergeCell ref="AB35:AB36"/>
    <mergeCell ref="AB41:AB90"/>
    <mergeCell ref="AB10:AB11"/>
    <mergeCell ref="AB13:AB15"/>
    <mergeCell ref="AB16:AB17"/>
    <mergeCell ref="AB19:AB20"/>
    <mergeCell ref="AB22:AB24"/>
    <mergeCell ref="AB25:AB27"/>
  </mergeCell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16">
        <x14:dataValidation type="list" allowBlank="1" showInputMessage="1" showErrorMessage="1" xr:uid="{C8452664-74F6-4828-B217-ADBA3E1717A6}">
          <x14:formula1>
            <xm:f>'Listas deplegables'!$E$2:$E$6</xm:f>
          </x14:formula1>
          <xm:sqref>R21:R23 R25:R26 R28:R29 V23:V24 V30 R33 R39</xm:sqref>
        </x14:dataValidation>
        <x14:dataValidation type="list" allowBlank="1" showInputMessage="1" showErrorMessage="1" xr:uid="{486645C0-4389-41D0-9A85-DCF1AEE11BF9}">
          <x14:formula1>
            <xm:f>'Listas deplegables'!$D$2:$D$5</xm:f>
          </x14:formula1>
          <xm:sqref>H10:H97</xm:sqref>
        </x14:dataValidation>
        <x14:dataValidation type="list" allowBlank="1" showInputMessage="1" showErrorMessage="1" xr:uid="{47139BB3-2AF3-4283-A587-C2016DCFCF7F}">
          <x14:formula1>
            <xm:f>'Listas deplegables'!$F$2:$F$5</xm:f>
          </x14:formula1>
          <xm:sqref>L10:L97</xm:sqref>
        </x14:dataValidation>
        <x14:dataValidation type="list" allowBlank="1" showInputMessage="1" showErrorMessage="1" xr:uid="{30FF0EEB-47CE-4797-B2D4-22D599C3ED0F}">
          <x14:formula1>
            <xm:f>'Listas deplegables'!$G$2:$G$5</xm:f>
          </x14:formula1>
          <xm:sqref>Q10:Q97 I10:I97</xm:sqref>
        </x14:dataValidation>
        <x14:dataValidation type="list" allowBlank="1" showInputMessage="1" showErrorMessage="1" xr:uid="{50565550-D347-4946-82CF-53F9E098AD8D}">
          <x14:formula1>
            <xm:f>'Listas deplegables'!$I$2:$I$5</xm:f>
          </x14:formula1>
          <xm:sqref>P10:P97</xm:sqref>
        </x14:dataValidation>
        <x14:dataValidation type="list" allowBlank="1" showInputMessage="1" showErrorMessage="1" xr:uid="{EB98684E-9913-4220-B3E7-869F0F9E09AB}">
          <x14:formula1>
            <xm:f>'Listas deplegables'!$J$2:$J$4</xm:f>
          </x14:formula1>
          <xm:sqref>W10:W97</xm:sqref>
        </x14:dataValidation>
        <x14:dataValidation type="list" allowBlank="1" showInputMessage="1" showErrorMessage="1" xr:uid="{129004A0-A025-4299-9DEA-91A260755B73}">
          <x14:formula1>
            <xm:f>'Listas deplegables'!$J$2:$J$5</xm:f>
          </x14:formula1>
          <xm:sqref>X10:Z97</xm:sqref>
        </x14:dataValidation>
        <x14:dataValidation type="list" allowBlank="1" showInputMessage="1" showErrorMessage="1" xr:uid="{6AD03420-E234-4E12-8A11-084083A15611}">
          <x14:formula1>
            <xm:f>'Listas deplegables'!$E$2:$E$5</xm:f>
          </x14:formula1>
          <xm:sqref>R19</xm:sqref>
        </x14:dataValidation>
        <x14:dataValidation type="list" allowBlank="1" showInputMessage="1" showErrorMessage="1" xr:uid="{50A20522-72B4-4A6B-AB05-B9F08A753A50}">
          <x14:formula1>
            <xm:f>'Listas deplegables'!$K$2:$K$5</xm:f>
          </x14:formula1>
          <xm:sqref>AA19 AA14:AA17 AA22 AA25</xm:sqref>
        </x14:dataValidation>
        <x14:dataValidation type="list" allowBlank="1" showInputMessage="1" showErrorMessage="1" xr:uid="{8DEB7ED5-6381-4C1C-84F1-367C106BB2FC}">
          <x14:formula1>
            <xm:f>'Listas deplegables'!$H$2:$H$5</xm:f>
          </x14:formula1>
          <xm:sqref>U10:V17 U19:V21 U29:V29 U26:V27 V39</xm:sqref>
        </x14:dataValidation>
        <x14:dataValidation type="list" allowBlank="1" showInputMessage="1" showErrorMessage="1" xr:uid="{4537518F-CA9B-4D9B-B8D8-2452BABB2895}">
          <x14:formula1>
            <xm:f>'Listas deplegables'!$A$2:$A$19</xm:f>
          </x14:formula1>
          <xm:sqref>A99:A134 A10:A97</xm:sqref>
        </x14:dataValidation>
        <x14:dataValidation type="list" allowBlank="1" showInputMessage="1" showErrorMessage="1" xr:uid="{1356DBB2-155D-4376-A2DB-05D5EAC44CD5}">
          <x14:formula1>
            <xm:f>'Listas deplegables'!$E$2:$E$4</xm:f>
          </x14:formula1>
          <xm:sqref>R10:R18 R40:R97 M10:O97 R20 R24 R27 R30:R32 R34:R38 J10:J97</xm:sqref>
        </x14:dataValidation>
        <x14:dataValidation type="list" allowBlank="1" showInputMessage="1" showErrorMessage="1" xr:uid="{A99372E8-C536-45C7-93A4-014908028BD1}">
          <x14:formula1>
            <xm:f>'Listas deplegables'!$H$2:$H$4</xm:f>
          </x14:formula1>
          <xm:sqref>S10:S97 U18:V18 V25 U28:V28 U22:U25 V22 U30:U97 V31:V38 V40:V97</xm:sqref>
        </x14:dataValidation>
        <x14:dataValidation type="list" allowBlank="1" showInputMessage="1" showErrorMessage="1" xr:uid="{9C481AB1-25C3-43BB-9F2F-C6A90833DB0F}">
          <x14:formula1>
            <xm:f>'Listas deplegables'!$K$2:$K$4</xm:f>
          </x14:formula1>
          <xm:sqref>AA10:AA13 AA18 AA20:AA21 AA23:AA24 AA26:AA97</xm:sqref>
        </x14:dataValidation>
        <x14:dataValidation type="list" allowBlank="1" showInputMessage="1" showErrorMessage="1" xr:uid="{950AA432-ADA2-4B65-9A4D-66A40F405DA7}">
          <x14:formula1>
            <xm:f>'Listas deplegables'!$K$2:$K$3</xm:f>
          </x14:formula1>
          <xm:sqref>I4 D10:D97</xm:sqref>
        </x14:dataValidation>
        <x14:dataValidation type="list" allowBlank="1" showInputMessage="1" showErrorMessage="1" xr:uid="{66AC5594-B39E-4D07-95EB-06270108F7E8}">
          <x14:formula1>
            <xm:f>'Listas deplegables'!$L$2:$L$4</xm:f>
          </x14:formula1>
          <xm:sqref>J4</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72E5B-35BD-4849-AE15-2DC08853E2F5}">
  <dimension ref="B1:O22"/>
  <sheetViews>
    <sheetView topLeftCell="C4" workbookViewId="0">
      <selection activeCell="J51" sqref="J51"/>
    </sheetView>
  </sheetViews>
  <sheetFormatPr baseColWidth="10" defaultColWidth="11.42578125" defaultRowHeight="15" x14ac:dyDescent="0.25"/>
  <cols>
    <col min="2" max="2" width="36.7109375" bestFit="1" customWidth="1"/>
    <col min="3" max="3" width="22.85546875" bestFit="1" customWidth="1"/>
    <col min="4" max="4" width="3" bestFit="1" customWidth="1"/>
    <col min="5" max="5" width="11.140625" bestFit="1" customWidth="1"/>
    <col min="6" max="7" width="12.5703125" bestFit="1" customWidth="1"/>
  </cols>
  <sheetData>
    <row r="1" spans="2:15" x14ac:dyDescent="0.25">
      <c r="B1" t="s">
        <v>408</v>
      </c>
    </row>
    <row r="2" spans="2:15" x14ac:dyDescent="0.25">
      <c r="B2" s="122" t="s">
        <v>136</v>
      </c>
      <c r="C2" s="122" t="s">
        <v>137</v>
      </c>
      <c r="I2" s="141"/>
      <c r="J2" s="334" t="s">
        <v>138</v>
      </c>
      <c r="K2" s="334"/>
    </row>
    <row r="3" spans="2:15" x14ac:dyDescent="0.25">
      <c r="B3" s="122" t="s">
        <v>115</v>
      </c>
      <c r="C3" t="s">
        <v>38</v>
      </c>
      <c r="D3" t="s">
        <v>3</v>
      </c>
      <c r="E3" t="s">
        <v>135</v>
      </c>
      <c r="F3" t="s">
        <v>117</v>
      </c>
      <c r="I3" s="141" t="s">
        <v>139</v>
      </c>
      <c r="J3" s="141" t="s">
        <v>438</v>
      </c>
      <c r="K3" s="141" t="s">
        <v>429</v>
      </c>
    </row>
    <row r="4" spans="2:15" x14ac:dyDescent="0.25">
      <c r="B4" s="123" t="s">
        <v>95</v>
      </c>
      <c r="C4">
        <v>1</v>
      </c>
      <c r="F4">
        <v>1</v>
      </c>
      <c r="I4" s="288" t="s">
        <v>95</v>
      </c>
      <c r="J4" s="198">
        <v>1</v>
      </c>
      <c r="K4" s="198"/>
    </row>
    <row r="5" spans="2:15" x14ac:dyDescent="0.25">
      <c r="B5" s="123" t="s">
        <v>98</v>
      </c>
      <c r="D5">
        <v>1</v>
      </c>
      <c r="F5">
        <v>1</v>
      </c>
      <c r="I5" s="288" t="s">
        <v>98</v>
      </c>
      <c r="J5" s="198"/>
      <c r="K5" s="198">
        <v>1</v>
      </c>
    </row>
    <row r="6" spans="2:15" x14ac:dyDescent="0.25">
      <c r="B6" s="123" t="s">
        <v>103</v>
      </c>
      <c r="D6">
        <v>3</v>
      </c>
      <c r="F6">
        <v>3</v>
      </c>
      <c r="I6" s="288" t="s">
        <v>103</v>
      </c>
      <c r="J6" s="198"/>
      <c r="K6" s="198">
        <v>3</v>
      </c>
    </row>
    <row r="7" spans="2:15" x14ac:dyDescent="0.25">
      <c r="B7" s="123" t="s">
        <v>107</v>
      </c>
      <c r="D7">
        <v>1</v>
      </c>
      <c r="F7">
        <v>1</v>
      </c>
      <c r="I7" s="288" t="s">
        <v>107</v>
      </c>
      <c r="J7" s="198"/>
      <c r="K7" s="198">
        <v>1</v>
      </c>
    </row>
    <row r="8" spans="2:15" x14ac:dyDescent="0.25">
      <c r="B8" s="123" t="s">
        <v>97</v>
      </c>
      <c r="C8">
        <v>1</v>
      </c>
      <c r="F8">
        <v>1</v>
      </c>
      <c r="I8" s="288" t="s">
        <v>97</v>
      </c>
      <c r="J8" s="198">
        <v>1</v>
      </c>
      <c r="K8" s="198"/>
    </row>
    <row r="9" spans="2:15" x14ac:dyDescent="0.25">
      <c r="B9" s="123" t="s">
        <v>90</v>
      </c>
      <c r="C9">
        <v>2</v>
      </c>
      <c r="F9">
        <v>2</v>
      </c>
      <c r="I9" s="288" t="s">
        <v>90</v>
      </c>
      <c r="J9" s="198">
        <v>2</v>
      </c>
      <c r="K9" s="198"/>
    </row>
    <row r="10" spans="2:15" x14ac:dyDescent="0.25">
      <c r="B10" s="123" t="s">
        <v>87</v>
      </c>
      <c r="D10">
        <v>1</v>
      </c>
      <c r="F10">
        <v>1</v>
      </c>
      <c r="I10" s="288" t="s">
        <v>87</v>
      </c>
      <c r="J10" s="198"/>
      <c r="K10" s="198">
        <v>1</v>
      </c>
      <c r="O10" s="148">
        <f>9/30</f>
        <v>0.3</v>
      </c>
    </row>
    <row r="11" spans="2:15" x14ac:dyDescent="0.25">
      <c r="B11" s="123" t="s">
        <v>102</v>
      </c>
      <c r="C11">
        <v>1</v>
      </c>
      <c r="F11">
        <v>1</v>
      </c>
      <c r="I11" s="288" t="s">
        <v>102</v>
      </c>
      <c r="J11" s="198">
        <v>1</v>
      </c>
      <c r="K11" s="198"/>
    </row>
    <row r="12" spans="2:15" x14ac:dyDescent="0.25">
      <c r="B12" s="123" t="s">
        <v>104</v>
      </c>
      <c r="D12">
        <v>2</v>
      </c>
      <c r="F12">
        <v>2</v>
      </c>
      <c r="I12" s="288" t="s">
        <v>104</v>
      </c>
      <c r="J12" s="198"/>
      <c r="K12" s="198">
        <v>2</v>
      </c>
    </row>
    <row r="13" spans="2:15" x14ac:dyDescent="0.25">
      <c r="B13" s="123" t="s">
        <v>101</v>
      </c>
      <c r="C13">
        <v>2</v>
      </c>
      <c r="F13">
        <v>2</v>
      </c>
      <c r="I13" s="288" t="s">
        <v>101</v>
      </c>
      <c r="J13" s="198">
        <v>2</v>
      </c>
      <c r="K13" s="198"/>
    </row>
    <row r="14" spans="2:15" x14ac:dyDescent="0.25">
      <c r="B14" s="123" t="s">
        <v>105</v>
      </c>
      <c r="C14">
        <v>1</v>
      </c>
      <c r="D14">
        <v>1</v>
      </c>
      <c r="F14">
        <v>2</v>
      </c>
      <c r="I14" s="288" t="s">
        <v>105</v>
      </c>
      <c r="J14" s="198">
        <v>1</v>
      </c>
      <c r="K14" s="198">
        <v>1</v>
      </c>
    </row>
    <row r="15" spans="2:15" x14ac:dyDescent="0.25">
      <c r="B15" s="123" t="s">
        <v>100</v>
      </c>
      <c r="D15">
        <v>1</v>
      </c>
      <c r="F15">
        <v>1</v>
      </c>
      <c r="I15" s="288" t="s">
        <v>100</v>
      </c>
      <c r="J15" s="198"/>
      <c r="K15" s="198">
        <v>1</v>
      </c>
    </row>
    <row r="16" spans="2:15" x14ac:dyDescent="0.25">
      <c r="B16" s="123" t="s">
        <v>96</v>
      </c>
      <c r="D16">
        <v>1</v>
      </c>
      <c r="F16">
        <v>1</v>
      </c>
      <c r="I16" s="288" t="s">
        <v>96</v>
      </c>
      <c r="J16" s="198"/>
      <c r="K16" s="198">
        <v>1</v>
      </c>
    </row>
    <row r="17" spans="2:12" x14ac:dyDescent="0.25">
      <c r="B17" s="123" t="s">
        <v>108</v>
      </c>
      <c r="D17">
        <v>1</v>
      </c>
      <c r="F17">
        <v>1</v>
      </c>
      <c r="I17" s="288" t="s">
        <v>108</v>
      </c>
      <c r="J17" s="198"/>
      <c r="K17" s="198">
        <v>1</v>
      </c>
    </row>
    <row r="18" spans="2:12" x14ac:dyDescent="0.25">
      <c r="B18" s="123" t="s">
        <v>106</v>
      </c>
      <c r="D18">
        <v>3</v>
      </c>
      <c r="F18">
        <v>3</v>
      </c>
      <c r="I18" s="288" t="s">
        <v>106</v>
      </c>
      <c r="J18" s="198"/>
      <c r="K18" s="198">
        <v>3</v>
      </c>
    </row>
    <row r="19" spans="2:12" x14ac:dyDescent="0.25">
      <c r="B19" s="123" t="s">
        <v>99</v>
      </c>
      <c r="D19">
        <v>2</v>
      </c>
      <c r="F19">
        <v>2</v>
      </c>
      <c r="I19" s="288" t="s">
        <v>99</v>
      </c>
      <c r="J19" s="198"/>
      <c r="K19" s="198">
        <v>2</v>
      </c>
    </row>
    <row r="20" spans="2:12" x14ac:dyDescent="0.25">
      <c r="B20" s="123" t="s">
        <v>85</v>
      </c>
      <c r="C20">
        <v>1</v>
      </c>
      <c r="D20">
        <v>3</v>
      </c>
      <c r="F20">
        <v>4</v>
      </c>
      <c r="I20" s="288" t="s">
        <v>85</v>
      </c>
      <c r="J20" s="198">
        <v>1</v>
      </c>
      <c r="K20" s="198">
        <v>3</v>
      </c>
    </row>
    <row r="21" spans="2:12" x14ac:dyDescent="0.25">
      <c r="B21" s="123" t="s">
        <v>110</v>
      </c>
      <c r="D21">
        <v>1</v>
      </c>
      <c r="F21">
        <v>1</v>
      </c>
      <c r="I21" s="288" t="s">
        <v>110</v>
      </c>
      <c r="J21" s="198"/>
      <c r="K21" s="198">
        <v>1</v>
      </c>
    </row>
    <row r="22" spans="2:12" x14ac:dyDescent="0.25">
      <c r="B22" s="123" t="s">
        <v>117</v>
      </c>
      <c r="C22">
        <v>9</v>
      </c>
      <c r="D22">
        <v>21</v>
      </c>
      <c r="F22">
        <v>30</v>
      </c>
      <c r="I22" s="289" t="s">
        <v>117</v>
      </c>
      <c r="J22" s="290">
        <v>9</v>
      </c>
      <c r="K22" s="290">
        <v>21</v>
      </c>
      <c r="L22" s="129"/>
    </row>
  </sheetData>
  <mergeCells count="1">
    <mergeCell ref="J2:K2"/>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AF90C-6837-45A8-8850-68145785A67A}">
  <dimension ref="B2:L23"/>
  <sheetViews>
    <sheetView topLeftCell="A9" workbookViewId="0">
      <selection activeCell="J51" sqref="J51"/>
    </sheetView>
  </sheetViews>
  <sheetFormatPr baseColWidth="10" defaultColWidth="11.42578125" defaultRowHeight="15" x14ac:dyDescent="0.25"/>
  <cols>
    <col min="2" max="2" width="36.7109375" bestFit="1" customWidth="1"/>
    <col min="3" max="3" width="22.85546875" bestFit="1" customWidth="1"/>
    <col min="4" max="4" width="3" bestFit="1" customWidth="1"/>
    <col min="5" max="5" width="11.140625" bestFit="1" customWidth="1"/>
    <col min="6" max="7" width="12.5703125" bestFit="1" customWidth="1"/>
    <col min="10" max="10" width="12.85546875" customWidth="1"/>
    <col min="11" max="11" width="12.140625" customWidth="1"/>
  </cols>
  <sheetData>
    <row r="2" spans="2:12" x14ac:dyDescent="0.25">
      <c r="B2" s="122" t="s">
        <v>136</v>
      </c>
      <c r="C2" s="122" t="s">
        <v>137</v>
      </c>
      <c r="I2" s="338" t="s">
        <v>139</v>
      </c>
      <c r="J2" s="335" t="s">
        <v>138</v>
      </c>
      <c r="K2" s="335"/>
    </row>
    <row r="3" spans="2:12" x14ac:dyDescent="0.25">
      <c r="B3" s="122" t="s">
        <v>115</v>
      </c>
      <c r="C3" t="s">
        <v>38</v>
      </c>
      <c r="D3" t="s">
        <v>3</v>
      </c>
      <c r="E3" t="s">
        <v>135</v>
      </c>
      <c r="F3" t="s">
        <v>117</v>
      </c>
      <c r="I3" s="339"/>
      <c r="J3" s="139" t="s">
        <v>38</v>
      </c>
      <c r="K3" s="139" t="s">
        <v>3</v>
      </c>
      <c r="L3" s="152" t="s">
        <v>140</v>
      </c>
    </row>
    <row r="4" spans="2:12" x14ac:dyDescent="0.25">
      <c r="B4" s="123" t="s">
        <v>95</v>
      </c>
      <c r="C4">
        <v>1</v>
      </c>
      <c r="F4">
        <v>1</v>
      </c>
      <c r="I4" s="141" t="s">
        <v>95</v>
      </c>
      <c r="J4" s="141">
        <v>1</v>
      </c>
      <c r="K4" s="141"/>
      <c r="L4" s="148"/>
    </row>
    <row r="5" spans="2:12" x14ac:dyDescent="0.25">
      <c r="B5" s="123" t="s">
        <v>98</v>
      </c>
      <c r="D5">
        <v>1</v>
      </c>
      <c r="F5">
        <v>1</v>
      </c>
      <c r="I5" s="141" t="s">
        <v>98</v>
      </c>
      <c r="J5" s="141"/>
      <c r="K5" s="141">
        <v>1</v>
      </c>
      <c r="L5" s="148"/>
    </row>
    <row r="6" spans="2:12" x14ac:dyDescent="0.25">
      <c r="B6" s="123" t="s">
        <v>97</v>
      </c>
      <c r="C6">
        <v>1</v>
      </c>
      <c r="F6">
        <v>1</v>
      </c>
      <c r="I6" s="141" t="s">
        <v>97</v>
      </c>
      <c r="J6" s="141">
        <v>1</v>
      </c>
      <c r="K6" s="141"/>
      <c r="L6" s="148"/>
    </row>
    <row r="7" spans="2:12" x14ac:dyDescent="0.25">
      <c r="B7" s="123" t="s">
        <v>104</v>
      </c>
      <c r="D7">
        <v>1</v>
      </c>
      <c r="F7">
        <v>1</v>
      </c>
      <c r="I7" s="141" t="s">
        <v>104</v>
      </c>
      <c r="J7" s="141"/>
      <c r="K7" s="141">
        <v>1</v>
      </c>
      <c r="L7" s="148"/>
    </row>
    <row r="8" spans="2:12" x14ac:dyDescent="0.25">
      <c r="B8" s="123" t="s">
        <v>101</v>
      </c>
      <c r="C8">
        <v>1</v>
      </c>
      <c r="F8">
        <v>1</v>
      </c>
      <c r="I8" s="141" t="s">
        <v>101</v>
      </c>
      <c r="J8" s="141">
        <v>1</v>
      </c>
      <c r="K8" s="141"/>
      <c r="L8" s="148"/>
    </row>
    <row r="9" spans="2:12" x14ac:dyDescent="0.25">
      <c r="B9" s="123" t="s">
        <v>105</v>
      </c>
      <c r="D9">
        <v>1</v>
      </c>
      <c r="F9">
        <v>1</v>
      </c>
      <c r="I9" s="141" t="s">
        <v>105</v>
      </c>
      <c r="J9" s="141"/>
      <c r="K9" s="141">
        <v>1</v>
      </c>
      <c r="L9" s="148"/>
    </row>
    <row r="10" spans="2:12" x14ac:dyDescent="0.25">
      <c r="B10" s="123" t="s">
        <v>106</v>
      </c>
      <c r="D10">
        <v>1</v>
      </c>
      <c r="F10">
        <v>1</v>
      </c>
      <c r="I10" s="141" t="s">
        <v>106</v>
      </c>
      <c r="J10" s="141"/>
      <c r="K10" s="141">
        <v>1</v>
      </c>
      <c r="L10" s="148"/>
    </row>
    <row r="11" spans="2:12" x14ac:dyDescent="0.25">
      <c r="B11" s="123" t="s">
        <v>85</v>
      </c>
      <c r="D11">
        <v>1</v>
      </c>
      <c r="F11">
        <v>1</v>
      </c>
      <c r="I11" s="139" t="s">
        <v>85</v>
      </c>
      <c r="J11" s="139"/>
      <c r="K11" s="139">
        <v>1</v>
      </c>
      <c r="L11" s="148">
        <f>+J11/7</f>
        <v>0</v>
      </c>
    </row>
    <row r="12" spans="2:12" x14ac:dyDescent="0.25">
      <c r="B12" s="123" t="s">
        <v>87</v>
      </c>
      <c r="D12">
        <v>1</v>
      </c>
      <c r="F12">
        <v>1</v>
      </c>
      <c r="I12" s="141" t="s">
        <v>87</v>
      </c>
      <c r="J12" s="141"/>
      <c r="K12" s="141">
        <v>1</v>
      </c>
    </row>
    <row r="13" spans="2:12" x14ac:dyDescent="0.25">
      <c r="B13" s="123" t="s">
        <v>96</v>
      </c>
      <c r="C13">
        <v>1</v>
      </c>
      <c r="F13">
        <v>1</v>
      </c>
      <c r="I13" s="141" t="s">
        <v>96</v>
      </c>
      <c r="J13" s="141">
        <v>1</v>
      </c>
      <c r="K13" s="141"/>
    </row>
    <row r="14" spans="2:12" x14ac:dyDescent="0.25">
      <c r="B14" s="123" t="s">
        <v>99</v>
      </c>
      <c r="D14">
        <v>1</v>
      </c>
      <c r="F14">
        <v>1</v>
      </c>
      <c r="I14" s="141" t="s">
        <v>99</v>
      </c>
      <c r="J14" s="141"/>
      <c r="K14" s="141">
        <v>1</v>
      </c>
    </row>
    <row r="15" spans="2:12" x14ac:dyDescent="0.25">
      <c r="B15" s="123" t="s">
        <v>100</v>
      </c>
      <c r="D15">
        <v>3</v>
      </c>
      <c r="F15">
        <v>3</v>
      </c>
      <c r="I15" s="141" t="s">
        <v>100</v>
      </c>
      <c r="J15" s="141"/>
      <c r="K15" s="141">
        <v>3</v>
      </c>
    </row>
    <row r="16" spans="2:12" x14ac:dyDescent="0.25">
      <c r="B16" s="123" t="s">
        <v>102</v>
      </c>
      <c r="C16">
        <v>1</v>
      </c>
      <c r="F16">
        <v>1</v>
      </c>
      <c r="I16" s="141" t="s">
        <v>102</v>
      </c>
      <c r="J16" s="141">
        <v>1</v>
      </c>
      <c r="K16" s="141"/>
    </row>
    <row r="17" spans="2:12" x14ac:dyDescent="0.25">
      <c r="B17" s="123" t="s">
        <v>103</v>
      </c>
      <c r="D17">
        <v>1</v>
      </c>
      <c r="F17">
        <v>1</v>
      </c>
      <c r="I17" s="141" t="s">
        <v>103</v>
      </c>
      <c r="J17" s="141"/>
      <c r="K17" s="141">
        <v>1</v>
      </c>
    </row>
    <row r="18" spans="2:12" x14ac:dyDescent="0.25">
      <c r="B18" s="123" t="s">
        <v>107</v>
      </c>
      <c r="D18">
        <v>1</v>
      </c>
      <c r="F18">
        <v>1</v>
      </c>
      <c r="I18" s="141" t="s">
        <v>107</v>
      </c>
      <c r="J18" s="141"/>
      <c r="K18" s="141">
        <v>1</v>
      </c>
    </row>
    <row r="19" spans="2:12" x14ac:dyDescent="0.25">
      <c r="B19" s="123" t="s">
        <v>108</v>
      </c>
      <c r="D19">
        <v>1</v>
      </c>
      <c r="F19">
        <v>1</v>
      </c>
      <c r="I19" s="141" t="s">
        <v>108</v>
      </c>
      <c r="J19" s="141"/>
      <c r="K19" s="141">
        <v>1</v>
      </c>
    </row>
    <row r="20" spans="2:12" x14ac:dyDescent="0.25">
      <c r="B20" s="123" t="s">
        <v>110</v>
      </c>
      <c r="D20">
        <v>1</v>
      </c>
      <c r="F20">
        <v>1</v>
      </c>
      <c r="I20" s="141" t="s">
        <v>110</v>
      </c>
      <c r="J20" s="141"/>
      <c r="K20" s="141">
        <v>1</v>
      </c>
    </row>
    <row r="21" spans="2:12" x14ac:dyDescent="0.25">
      <c r="B21" s="123" t="s">
        <v>117</v>
      </c>
      <c r="C21">
        <v>5</v>
      </c>
      <c r="D21">
        <v>14</v>
      </c>
      <c r="F21">
        <v>19</v>
      </c>
      <c r="I21" s="139" t="s">
        <v>123</v>
      </c>
      <c r="J21" s="139">
        <f>SUM(J4:J20)</f>
        <v>5</v>
      </c>
      <c r="K21" s="139">
        <f t="shared" ref="K21" si="0">SUM(K4:K20)</f>
        <v>14</v>
      </c>
      <c r="L21" s="139">
        <f>SUM(J21:K21)</f>
        <v>19</v>
      </c>
    </row>
    <row r="23" spans="2:12" x14ac:dyDescent="0.25">
      <c r="J23" s="148">
        <f>+J21/L21</f>
        <v>0.26315789473684209</v>
      </c>
    </row>
  </sheetData>
  <mergeCells count="2">
    <mergeCell ref="J2:K2"/>
    <mergeCell ref="I2:I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9" ma:contentTypeDescription="Crear nuevo documento." ma:contentTypeScope="" ma:versionID="932be1f3355577aebc50363d6f87bd06">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18a986bd913629c66f305ee25bdf156d"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31ecb638-4030-4f35-b917-22134cb0693d}"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9730060-17DD-4A28-BFA0-C77E88AF30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A4751DA-D6B8-4488-BF8B-BE2B48915E26}">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3.xml><?xml version="1.0" encoding="utf-8"?>
<ds:datastoreItem xmlns:ds="http://schemas.openxmlformats.org/officeDocument/2006/customXml" ds:itemID="{5C93D45A-A31E-4625-AA82-D83C45B95F2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vt:i4>
      </vt:variant>
    </vt:vector>
  </HeadingPairs>
  <TitlesOfParts>
    <vt:vector size="16" baseType="lpstr">
      <vt:lpstr>Sg-MRG</vt:lpstr>
      <vt:lpstr>Sg-MRSI</vt:lpstr>
      <vt:lpstr>Listas deplegables</vt:lpstr>
      <vt:lpstr>IdentificacionRiesgos</vt:lpstr>
      <vt:lpstr>Mapa Procesos</vt:lpstr>
      <vt:lpstr>DinamicaMRG</vt:lpstr>
      <vt:lpstr>DinamicaSI</vt:lpstr>
      <vt:lpstr>T2</vt:lpstr>
      <vt:lpstr>T3</vt:lpstr>
      <vt:lpstr>T4</vt:lpstr>
      <vt:lpstr>T5...</vt:lpstr>
      <vt:lpstr>T23 G</vt:lpstr>
      <vt:lpstr>T24 SI</vt:lpstr>
      <vt:lpstr>T25 G</vt:lpstr>
      <vt:lpstr>T26 SI</vt:lpstr>
      <vt:lpstr>'T4'!_Hlk170218928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Paola Riaño Niño</dc:creator>
  <cp:keywords/>
  <dc:description/>
  <cp:lastModifiedBy>Maria Paola Riaño Niño</cp:lastModifiedBy>
  <cp:revision/>
  <dcterms:created xsi:type="dcterms:W3CDTF">2025-05-10T03:47:03Z</dcterms:created>
  <dcterms:modified xsi:type="dcterms:W3CDTF">2025-09-05T21:16:43Z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