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pivotTables/pivotTable1.xml" ContentType="application/vnd.openxmlformats-officedocument.spreadsheetml.pivotTable+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5.xml" ContentType="application/vnd.openxmlformats-officedocument.drawing+xml"/>
  <Override PartName="/xl/drawings/drawing6.xml" ContentType="application/vnd.openxmlformats-officedocument.drawing+xml"/>
  <Override PartName="/xl/pivotTables/pivotTable6.xml" ContentType="application/vnd.openxmlformats-officedocument.spreadsheetml.pivotTable+xml"/>
  <Override PartName="/xl/drawings/drawing7.xml" ContentType="application/vnd.openxmlformats-officedocument.drawing+xml"/>
  <Override PartName="/xl/pivotTables/pivotTable7.xml" ContentType="application/vnd.openxmlformats-officedocument.spreadsheetml.pivotTable+xml"/>
  <Override PartName="/xl/pivotTables/pivotTable8.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https://coldeportes-my.sharepoint.com/personal/mrianon_mindeporte_gov_co/Documents/05. OCI/07. Seguimiento Normativo/2025/03 Riesgos C y F_2025-1/"/>
    </mc:Choice>
  </mc:AlternateContent>
  <xr:revisionPtr revIDLastSave="4212" documentId="8_{2EFE04B2-556A-402D-B708-897EBEB69B81}" xr6:coauthVersionLast="47" xr6:coauthVersionMax="47" xr10:uidLastSave="{003B7BC2-0018-4013-9D79-8348C1437E75}"/>
  <workbookProtection workbookAlgorithmName="SHA-512" workbookHashValue="XYAys4UXv+yVusqvKRMOeV6IkWg1Oe54NBn3TYDweeNAVytDLWiqIE3gdRDWbyWG7Dumv0FBieVCLL4g8X5FRQ==" workbookSaltValue="PF1pCL/KeTTDFTPwU18nRQ==" workbookSpinCount="100000" lockStructure="1"/>
  <bookViews>
    <workbookView xWindow="-120" yWindow="-120" windowWidth="20730" windowHeight="11040" tabRatio="860" xr2:uid="{0CC7B41B-86D0-458A-BD65-E6623CC44C14}"/>
  </bookViews>
  <sheets>
    <sheet name="Sg-MRC" sheetId="1" r:id="rId1"/>
    <sheet name="Sg-MRF" sheetId="3" r:id="rId2"/>
    <sheet name="Listas deplegables" sheetId="2" state="hidden" r:id="rId3"/>
    <sheet name="Mapa Procesos" sheetId="5" state="hidden" r:id="rId4"/>
    <sheet name="Reparto" sheetId="6" state="hidden" r:id="rId5"/>
    <sheet name="DinamicaMRC" sheetId="7" state="hidden" r:id="rId6"/>
    <sheet name="DinamicaMRF" sheetId="8" state="hidden" r:id="rId7"/>
    <sheet name="T2" sheetId="9" state="hidden" r:id="rId8"/>
    <sheet name="T3" sheetId="10" state="hidden" r:id="rId9"/>
    <sheet name="T5" sheetId="11" state="hidden" r:id="rId10"/>
    <sheet name="T6..." sheetId="13" state="hidden" r:id="rId11"/>
    <sheet name="T22" sheetId="16" state="hidden" r:id="rId12"/>
    <sheet name="T23" sheetId="17" state="hidden" r:id="rId13"/>
    <sheet name="T24" sheetId="18" state="hidden" r:id="rId14"/>
    <sheet name="T25" sheetId="19" state="hidden" r:id="rId15"/>
  </sheets>
  <definedNames>
    <definedName name="_xlnm._FilterDatabase" localSheetId="5" hidden="1">DinamicaMRC!$A$3:$C$22</definedName>
    <definedName name="_xlnm._FilterDatabase" localSheetId="0" hidden="1">'Sg-MRC'!$A$9:$AC$104</definedName>
    <definedName name="_xlnm._FilterDatabase" localSheetId="1" hidden="1">'Sg-MRF'!$A$9:$AB$100</definedName>
    <definedName name="_xlnm._FilterDatabase" localSheetId="11" hidden="1">'T22'!$A$8:$H$103</definedName>
    <definedName name="_xlnm._FilterDatabase" localSheetId="12" hidden="1">'T23'!$A$8:$H$99</definedName>
    <definedName name="_xlnm._FilterDatabase" localSheetId="10" hidden="1">'T6...'!$A$8:$J$95</definedName>
    <definedName name="_Hlk170218928" localSheetId="9">'T5'!$B$1</definedName>
  </definedNames>
  <calcPr calcId="191028"/>
  <pivotCaches>
    <pivotCache cacheId="0" r:id="rId16"/>
    <pivotCache cacheId="1" r:id="rId17"/>
    <pivotCache cacheId="2" r:id="rId18"/>
    <pivotCache cacheId="3" r:id="rId19"/>
    <pivotCache cacheId="4" r:id="rId20"/>
    <pivotCache cacheId="5" r:id="rId2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1" i="19" l="1"/>
  <c r="L105" i="17"/>
  <c r="I19" i="17"/>
  <c r="I18" i="17"/>
  <c r="I17" i="17"/>
  <c r="I16" i="17"/>
  <c r="I13" i="17"/>
  <c r="I11" i="17"/>
  <c r="I9" i="17"/>
  <c r="D98" i="17"/>
  <c r="D97" i="17"/>
  <c r="D96" i="17"/>
  <c r="D95" i="17"/>
  <c r="D94" i="17"/>
  <c r="D93" i="17"/>
  <c r="D92" i="17"/>
  <c r="D91" i="17"/>
  <c r="D90" i="17"/>
  <c r="D89" i="17"/>
  <c r="D88" i="17"/>
  <c r="D87" i="17"/>
  <c r="D86" i="17"/>
  <c r="D85" i="17"/>
  <c r="D84" i="17"/>
  <c r="D83" i="17"/>
  <c r="D82" i="17"/>
  <c r="D81" i="17"/>
  <c r="D80" i="17"/>
  <c r="D79" i="17"/>
  <c r="D78" i="17"/>
  <c r="D77" i="17"/>
  <c r="D76" i="17"/>
  <c r="D75" i="17"/>
  <c r="D74" i="17"/>
  <c r="D73" i="17"/>
  <c r="D72" i="17"/>
  <c r="D71" i="17"/>
  <c r="D70" i="17"/>
  <c r="D69" i="17"/>
  <c r="D68" i="17"/>
  <c r="D67" i="17"/>
  <c r="D66" i="17"/>
  <c r="D65" i="17"/>
  <c r="D64" i="17"/>
  <c r="D63" i="17"/>
  <c r="D62" i="17"/>
  <c r="D61" i="17"/>
  <c r="D60" i="17"/>
  <c r="D59" i="17"/>
  <c r="D58" i="17"/>
  <c r="D57" i="17"/>
  <c r="D56" i="17"/>
  <c r="D55" i="17"/>
  <c r="D54" i="17"/>
  <c r="D53" i="17"/>
  <c r="D52" i="17"/>
  <c r="D51" i="17"/>
  <c r="D50" i="17"/>
  <c r="D49" i="17"/>
  <c r="D48" i="17"/>
  <c r="D47" i="17"/>
  <c r="D46" i="17"/>
  <c r="D45" i="17"/>
  <c r="D44" i="17"/>
  <c r="D43" i="17"/>
  <c r="D42" i="17"/>
  <c r="D41" i="17"/>
  <c r="D40" i="17"/>
  <c r="D39" i="17"/>
  <c r="D38" i="17"/>
  <c r="D37" i="17"/>
  <c r="D36" i="17"/>
  <c r="D35" i="17"/>
  <c r="D34" i="17"/>
  <c r="D33" i="17"/>
  <c r="D32" i="17"/>
  <c r="D31" i="17"/>
  <c r="D30" i="17"/>
  <c r="D29" i="17"/>
  <c r="D28" i="17"/>
  <c r="D27" i="17"/>
  <c r="D26" i="17"/>
  <c r="D25" i="17"/>
  <c r="D24" i="17"/>
  <c r="D23" i="17"/>
  <c r="D22" i="17"/>
  <c r="D21" i="17"/>
  <c r="D20" i="17"/>
  <c r="D19" i="17"/>
  <c r="D18" i="17"/>
  <c r="D17" i="17"/>
  <c r="D16" i="17"/>
  <c r="D15" i="17"/>
  <c r="D14" i="17"/>
  <c r="D13" i="17"/>
  <c r="D12" i="17"/>
  <c r="D11" i="17"/>
  <c r="D10" i="17"/>
  <c r="D9" i="17"/>
  <c r="L11" i="6"/>
  <c r="I51" i="16"/>
  <c r="I49" i="16"/>
  <c r="I46" i="16"/>
  <c r="I42" i="16"/>
  <c r="I40" i="16"/>
  <c r="I38" i="16"/>
  <c r="I35" i="16"/>
  <c r="I34" i="16"/>
  <c r="I32" i="16"/>
  <c r="I31" i="16"/>
  <c r="I30" i="16"/>
  <c r="I28" i="16"/>
  <c r="I26" i="16"/>
  <c r="I23" i="16"/>
  <c r="I15" i="16"/>
  <c r="I12" i="16"/>
  <c r="I9" i="16"/>
  <c r="D102" i="16"/>
  <c r="D101" i="16"/>
  <c r="D100" i="16"/>
  <c r="D99" i="16"/>
  <c r="D98" i="16"/>
  <c r="D97" i="16"/>
  <c r="D96" i="16"/>
  <c r="D95" i="16"/>
  <c r="D94" i="16"/>
  <c r="D93" i="16"/>
  <c r="D92" i="16"/>
  <c r="D91" i="16"/>
  <c r="D90" i="16"/>
  <c r="D89" i="16"/>
  <c r="D88" i="16"/>
  <c r="D87" i="16"/>
  <c r="D86" i="16"/>
  <c r="D85" i="16"/>
  <c r="D84" i="16"/>
  <c r="D83" i="16"/>
  <c r="D82" i="16"/>
  <c r="D81" i="16"/>
  <c r="D80" i="16"/>
  <c r="D79" i="16"/>
  <c r="D78" i="16"/>
  <c r="D77" i="16"/>
  <c r="D76" i="16"/>
  <c r="D75" i="16"/>
  <c r="D74" i="16"/>
  <c r="D73" i="16"/>
  <c r="D72" i="16"/>
  <c r="D71" i="16"/>
  <c r="D70" i="16"/>
  <c r="D69" i="16"/>
  <c r="D68" i="16"/>
  <c r="D67" i="16"/>
  <c r="D66" i="16"/>
  <c r="D65" i="16"/>
  <c r="D64" i="16"/>
  <c r="D63" i="16"/>
  <c r="D62" i="16"/>
  <c r="D61" i="16"/>
  <c r="D60" i="16"/>
  <c r="D59" i="16"/>
  <c r="D58" i="16"/>
  <c r="D57" i="16"/>
  <c r="D56" i="16"/>
  <c r="D55" i="16"/>
  <c r="D54" i="16"/>
  <c r="D53" i="16"/>
  <c r="D52" i="16"/>
  <c r="D51" i="16"/>
  <c r="D50" i="16"/>
  <c r="D49" i="16"/>
  <c r="D48" i="16"/>
  <c r="D47" i="16"/>
  <c r="D46" i="16"/>
  <c r="D45" i="16"/>
  <c r="D44" i="16"/>
  <c r="D43" i="16"/>
  <c r="D42" i="16"/>
  <c r="D41" i="16"/>
  <c r="D40" i="16"/>
  <c r="D39" i="16"/>
  <c r="D38" i="16"/>
  <c r="D37" i="16"/>
  <c r="D36" i="16"/>
  <c r="D35" i="16"/>
  <c r="D34" i="16"/>
  <c r="D33" i="16"/>
  <c r="D32" i="16"/>
  <c r="D31" i="16"/>
  <c r="D30" i="16"/>
  <c r="D29" i="16"/>
  <c r="D28" i="16"/>
  <c r="D27" i="16"/>
  <c r="D26" i="16"/>
  <c r="D25" i="16"/>
  <c r="D24" i="16"/>
  <c r="D23" i="16"/>
  <c r="D22" i="16"/>
  <c r="D21" i="16"/>
  <c r="D20" i="16"/>
  <c r="D19" i="16"/>
  <c r="D18" i="16"/>
  <c r="D17" i="16"/>
  <c r="D16" i="16"/>
  <c r="D15" i="16"/>
  <c r="D14" i="16"/>
  <c r="D13" i="16"/>
  <c r="D12" i="16"/>
  <c r="D11" i="16"/>
  <c r="D10" i="16"/>
  <c r="D9" i="16"/>
  <c r="B86" i="13"/>
  <c r="B85" i="13"/>
  <c r="B79" i="13"/>
  <c r="B72" i="13"/>
  <c r="B58" i="13"/>
  <c r="B47" i="13"/>
  <c r="B46" i="13"/>
  <c r="B45" i="13"/>
  <c r="B39" i="13"/>
  <c r="B38" i="13"/>
  <c r="B28" i="13"/>
  <c r="B27" i="13"/>
  <c r="B94" i="13"/>
  <c r="B93" i="13"/>
  <c r="B90" i="13"/>
  <c r="B89" i="13"/>
  <c r="B84" i="13"/>
  <c r="B83" i="13"/>
  <c r="B82" i="13"/>
  <c r="B78" i="13"/>
  <c r="B77" i="13"/>
  <c r="B76" i="13"/>
  <c r="B75" i="13"/>
  <c r="B71" i="13"/>
  <c r="B70" i="13"/>
  <c r="B67" i="13"/>
  <c r="B66" i="13"/>
  <c r="B63" i="13"/>
  <c r="B62" i="13"/>
  <c r="B61" i="13"/>
  <c r="B57" i="13"/>
  <c r="B54" i="13"/>
  <c r="B53" i="13"/>
  <c r="B50" i="13"/>
  <c r="B44" i="13"/>
  <c r="B43" i="13"/>
  <c r="B42" i="13"/>
  <c r="B37" i="13"/>
  <c r="B36" i="13"/>
  <c r="B33" i="13"/>
  <c r="B32" i="13"/>
  <c r="B31" i="13"/>
  <c r="B26" i="13"/>
  <c r="B25" i="13"/>
  <c r="B24" i="13"/>
  <c r="B23" i="13"/>
  <c r="B22" i="13"/>
  <c r="B21" i="13"/>
  <c r="B20" i="13"/>
  <c r="B19" i="13"/>
  <c r="B16" i="13"/>
  <c r="B15" i="13"/>
  <c r="B14" i="13"/>
  <c r="B11" i="13"/>
  <c r="B10" i="13"/>
  <c r="B9" i="13"/>
  <c r="Q28" i="10"/>
  <c r="D14" i="6"/>
  <c r="D13" i="6"/>
  <c r="D12" i="6"/>
  <c r="D4" i="6"/>
  <c r="P28" i="10"/>
  <c r="N6" i="9"/>
  <c r="N3" i="9"/>
  <c r="N4" i="9"/>
  <c r="N5" i="9"/>
  <c r="N2" i="9"/>
  <c r="N11" i="9"/>
  <c r="N12" i="9"/>
  <c r="N13" i="9"/>
  <c r="N14" i="9"/>
  <c r="N10" i="9"/>
  <c r="C1" i="7"/>
  <c r="E5" i="7"/>
  <c r="E6" i="7"/>
  <c r="E7" i="7"/>
  <c r="E8" i="7"/>
  <c r="E9" i="7"/>
  <c r="E10" i="7"/>
  <c r="E11" i="7"/>
  <c r="E12" i="7"/>
  <c r="E13" i="7"/>
  <c r="E14" i="7"/>
  <c r="E15" i="7"/>
  <c r="E16" i="7"/>
  <c r="E17" i="7"/>
  <c r="E18" i="7"/>
  <c r="E19" i="7"/>
  <c r="E4" i="7"/>
  <c r="E14" i="6"/>
  <c r="E13" i="6"/>
  <c r="E12" i="6"/>
  <c r="D2" i="6"/>
  <c r="C2" i="6"/>
  <c r="B48" i="1"/>
  <c r="B47" i="1"/>
  <c r="B46" i="1"/>
  <c r="B45" i="1"/>
  <c r="B44" i="1"/>
  <c r="B43" i="1"/>
  <c r="C12" i="6"/>
  <c r="C13" i="6"/>
  <c r="B13" i="6"/>
  <c r="B12" i="6"/>
  <c r="C9" i="6"/>
  <c r="D9" i="6"/>
  <c r="B9" i="6"/>
  <c r="C4" i="6"/>
  <c r="B4" i="6"/>
  <c r="B14" i="1"/>
  <c r="B13" i="1"/>
  <c r="B99" i="3"/>
  <c r="B98" i="3"/>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7" i="3"/>
  <c r="B36" i="3"/>
  <c r="B35" i="3"/>
  <c r="B34" i="3"/>
  <c r="B33" i="3"/>
  <c r="B32" i="3"/>
  <c r="B31" i="3"/>
  <c r="B30" i="3"/>
  <c r="B29" i="3"/>
  <c r="B28" i="3"/>
  <c r="B27" i="3"/>
  <c r="B26" i="3"/>
  <c r="B25" i="3"/>
  <c r="B24" i="3"/>
  <c r="B23" i="3"/>
  <c r="B22" i="3"/>
  <c r="B21" i="3"/>
  <c r="B20" i="3"/>
  <c r="B19" i="3"/>
  <c r="B18" i="3"/>
  <c r="B17" i="3"/>
  <c r="B16" i="3"/>
  <c r="B15" i="3"/>
  <c r="B14" i="3"/>
  <c r="B13" i="3"/>
  <c r="B12" i="3"/>
  <c r="B11" i="3"/>
  <c r="B10" i="3"/>
  <c r="B103" i="1"/>
  <c r="B102" i="1"/>
  <c r="B12"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1" i="1"/>
  <c r="B10" i="1"/>
  <c r="C14" i="6" l="1"/>
  <c r="B14" i="6"/>
  <c r="B16" i="6"/>
  <c r="D16" i="6"/>
  <c r="C1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tc={D4B67415-EEC6-4312-962C-0BB5F917A9BB}</author>
    <author>tc={30200025-F635-4AF9-AD4A-6ABAB0DD4293}</author>
    <author>tc={22D6D5C6-7675-42C6-BCC9-1D67DA58BBE1}</author>
    <author>tc={E65FA155-F62C-49AB-889B-7C7EFA8D2359}</author>
    <author>tc={F586EFA2-9C52-40E0-8CD2-626A8AE79134}</author>
    <author>tc={E3E44367-9AB0-4871-A6E5-211610BAD3D5}</author>
  </authors>
  <commentList>
    <comment ref="D9" authorId="0" shapeId="0" xr:uid="{D4B67415-EEC6-4312-962C-0BB5F917A9BB}">
      <text>
        <t>[Comentario encadenado]
Su versión de Excel le permite leer este comentario encadenado; sin embargo, las ediciones que se apliquen se quitarán si el archivo se abre en una versión más reciente de Excel. Más información: https://go.microsoft.com/fwlink/?linkid=870924
Comentario:
    Acción u omisión + Uso del poder + Desviación de la gestión de lo público + El beneficio privado
Respuesta:
    Posibilidad de afectación económica o reputaciónal...</t>
      </text>
    </comment>
    <comment ref="E9" authorId="1" shapeId="0" xr:uid="{30200025-F635-4AF9-AD4A-6ABAB0DD4293}">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22D6D5C6-7675-42C6-BCC9-1D67DA58BBE1}">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65FA155-F62C-49AB-889B-7C7EFA8D2359}">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F586EFA2-9C52-40E0-8CD2-626A8AE79134}">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5" shapeId="0" xr:uid="{E3E44367-9AB0-4871-A6E5-211610BAD3D5}">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Número, en caso de ninguna diligenciar 0 (cero, en número)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tc={F9030A7F-B68E-489C-A113-2366ADC9A298}</author>
    <author>tc={4CAB5725-24C1-4BEF-AB97-27D6AF33CEFD}</author>
    <author>tc={9835A8F5-F852-4F5B-806F-745944C5B2CA}</author>
    <author>tc={ED16D6D4-51F4-4FB5-ACE4-6F33E5467287}</author>
    <author>tc={12925EBF-D769-4100-B0CF-55CDDCFC88FA}</author>
    <author>tc={2D482306-8BB6-4EDA-96D5-15677EDB230F}</author>
    <author>tc={AEFC8DC8-DBC0-46D1-948F-61056A526844}</author>
  </authors>
  <commentList>
    <comment ref="D9" authorId="0" shapeId="0" xr:uid="{F9030A7F-B68E-489C-A113-2366ADC9A298}">
      <text>
        <t>[Comentario encadenado]
Su versión de Excel le permite leer este comentario encadenado; sin embargo, las ediciones que se apliquen se quitarán si el archivo se abre en una versión más reciente de Excel. Más información: https://go.microsoft.com/fwlink/?linkid=870924
Comentario:
    Efecto dañoso sobre recursos públicos o bienes o intereses patrimoniales de naturaleza pública, a causa de un evento potencial.</t>
      </text>
    </comment>
    <comment ref="E9" authorId="1" shapeId="0" xr:uid="{4CAB5725-24C1-4BEF-AB97-27D6AF33CEFD}">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9835A8F5-F852-4F5B-806F-745944C5B2CA}">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D16D6D4-51F4-4FB5-ACE4-6F33E5467287}">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J9" authorId="4" shapeId="0" xr:uid="{12925EBF-D769-4100-B0CF-55CDDCFC88FA}">
      <text>
        <t>[Comentario encadenado]
Su versión de Excel le permite leer este comentario encadenado; sin embargo, las ediciones que se apliquen se quitarán si el archivo se abre en una versión más reciente de Excel. Más información: https://go.microsoft.com/fwlink/?linkid=870924
Comentario:
    Detallar cuántos</t>
      </text>
    </comment>
    <comment ref="M9" authorId="5" shapeId="0" xr:uid="{2D482306-8BB6-4EDA-96D5-15677EDB230F}">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6" shapeId="0" xr:uid="{AEFC8DC8-DBC0-46D1-948F-61056A526844}">
      <text>
        <t>[Comentario encadenado]
Su versión de Excel le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tc={B8713EE3-2339-401E-A6CE-D4E17B486214}</author>
    <author>tc={1EC164F6-213A-4028-947E-5DC803B6917A}</author>
    <author>tc={F344D43E-1F91-4D2D-8077-DD3BF25D49DE}</author>
  </authors>
  <commentList>
    <comment ref="B3" authorId="0" shapeId="0" xr:uid="{B8713EE3-2339-401E-A6CE-D4E17B486214}">
      <text>
        <t>[Comentario encadenado]
Su versión de Excel le permite leer este comentario encadenado; sin embargo, las ediciones que se apliquen se quitarán si el archivo se abre en una versión más reciente de Excel. Más información: https://go.microsoft.com/fwlink/?linkid=870924
Comentario:
    GC-FP-AL-IVC-GF</t>
      </text>
    </comment>
    <comment ref="C3" authorId="1" shapeId="0" xr:uid="{1EC164F6-213A-4028-947E-5DC803B6917A}">
      <text>
        <t>[Comentario encadenado]
Su versión de Excel le permite leer este comentario encadenado; sin embargo, las ediciones que se apliquen se quitarán si el archivo se abre en una versión más reciente de Excel. Más información: https://go.microsoft.com/fwlink/?linkid=870924
Comentario:
    GC
FP
AL
IVC
FD
GF
RF (1)</t>
      </text>
    </comment>
    <comment ref="D3" authorId="2" shapeId="0" xr:uid="{F344D43E-1F91-4D2D-8077-DD3BF25D49DE}">
      <text>
        <t>[Comentario encadenado]
Su versión de Excel le permite leer este comentario encadenado; sin embargo, las ediciones que se apliquen se quitarán si el archivo se abre en una versión más reciente de Excel. Más información: https://go.microsoft.com/fwlink/?linkid=870924
Comentario:
    GC
FP
AL
IVC
FD
GF
GJ (3)</t>
      </text>
    </comment>
  </commentList>
</comments>
</file>

<file path=xl/sharedStrings.xml><?xml version="1.0" encoding="utf-8"?>
<sst xmlns="http://schemas.openxmlformats.org/spreadsheetml/2006/main" count="2162" uniqueCount="341">
  <si>
    <t xml:space="preserve">                                                                                                              MATRIZ SEGUIMIENTO MAPA DE RIESGOS DE CORRUPCIÓN</t>
  </si>
  <si>
    <t>Entidad: Ministerio del Deporte</t>
  </si>
  <si>
    <t>¿Se adelantó seguimiento al Mapa de Riesgos de Corrupción?</t>
  </si>
  <si>
    <t>Responsable: Tercera línea de defensa</t>
  </si>
  <si>
    <t>Seguimiento: Primer Cuatrimestre 2025</t>
  </si>
  <si>
    <t>Si</t>
  </si>
  <si>
    <t>Primer y segunda línea de defensa</t>
  </si>
  <si>
    <t>Fecha de publicación: 15 de mayo de 2025</t>
  </si>
  <si>
    <t xml:space="preserve">                                                                                            SEGUIMIENTO Y EVALUACIÓN POR PARTE DE LA TERCERA LÍNEA DE DEFENSA</t>
  </si>
  <si>
    <t>FORMULACIÓN DE RIESGOS Y EVALUACIÓN</t>
  </si>
  <si>
    <t>VALORACIÓN DE LOS CONTROLES</t>
  </si>
  <si>
    <t>PLAN DE TRATAMIENTO</t>
  </si>
  <si>
    <t>MONITOREO, SEGUIMIENTO Y EVALUACIÓN</t>
  </si>
  <si>
    <t>Nombre del Proceso</t>
  </si>
  <si>
    <t>Siglas</t>
  </si>
  <si>
    <t>Descripción Riesgo</t>
  </si>
  <si>
    <t>¿Cumple con la redacción del Riesgo de Corrupción?</t>
  </si>
  <si>
    <t>Fecha de Aprobacion</t>
  </si>
  <si>
    <t>Fecha de Monitoreo 1a Línea de Defensa</t>
  </si>
  <si>
    <t>Fecha de Monitoreo 2da Línea de Defensa</t>
  </si>
  <si>
    <t>Tipo Proceso</t>
  </si>
  <si>
    <t>Zona de Riesgo Inherente</t>
  </si>
  <si>
    <t>¿Presenta descripción de la valoración de controles?</t>
  </si>
  <si>
    <t>Descripción del Control</t>
  </si>
  <si>
    <t>Atributo del Control</t>
  </si>
  <si>
    <t>¿El diseño de los controles es efectivo?</t>
  </si>
  <si>
    <t xml:space="preserve">¿Los controles cuentan con responsables de su ejecución? </t>
  </si>
  <si>
    <t>¿La periodicidad de los controles es oportuna para mitigar el riesgo?</t>
  </si>
  <si>
    <t>Tratamiento</t>
  </si>
  <si>
    <t>Zona de Riesgo Residual Final</t>
  </si>
  <si>
    <t>¿Se cuenta con evidencias de la ejecución del control?</t>
  </si>
  <si>
    <t>¿Formuló Plan de Tratamiento (acciones)?</t>
  </si>
  <si>
    <t>Descripción del Plan de Tratamiento</t>
  </si>
  <si>
    <t>¿Cumple con la ejecución del Plan de Tratamiento de manera eficaz?</t>
  </si>
  <si>
    <t>¿Se cuenta con evidencias de la ejecución del Plan de Tratamiento?</t>
  </si>
  <si>
    <t>¿El proceso reportó Materialización del Riesgo?</t>
  </si>
  <si>
    <t xml:space="preserve">¿Se enunciaron acciones de mejora por materialización? </t>
  </si>
  <si>
    <t>¿Se activaron alertas tempranas para evitar la materialización?</t>
  </si>
  <si>
    <t>¿Se implementaron correctivos  por la materialización?</t>
  </si>
  <si>
    <t>¿Se reportaron indicadores?</t>
  </si>
  <si>
    <t>¿Cuántas alertas se convirtieron en denuncias por casos de corrupción?</t>
  </si>
  <si>
    <t>Observaciones y recomendaciones por parte de la Tercera Línea de Defensa - Oficina de Control Interno (OCI)</t>
  </si>
  <si>
    <t xml:space="preserve">Gestión de las Comunicaciones </t>
  </si>
  <si>
    <t>Posibilidad de recibir cualquier dádiva o beneficio a nombre propio o tercero para  difundir información sensible sin la debida verificación y aprobación</t>
  </si>
  <si>
    <t>No</t>
  </si>
  <si>
    <t>Estratégico</t>
  </si>
  <si>
    <t>Extremo</t>
  </si>
  <si>
    <t xml:space="preserve">El Coordinador GIT Comunicaciones, controla a través del seguimiento permanente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Frecuencial: Cuatrimestral </t>
  </si>
  <si>
    <t>Preventivo</t>
  </si>
  <si>
    <t>Reducir (Mitigar)</t>
  </si>
  <si>
    <t>Generar un mapeo constante para anticiparnos a los riesgos de crisis de la comunicación.</t>
  </si>
  <si>
    <t>No aplica</t>
  </si>
  <si>
    <t>En relación al líder del proceso, se recomienda detallar el cargo -dependencia (M8) ya que se detalla el nombre de un ex funcionario de la entidad. 
La redacción del riesgo no considera los cuatro (4) elementos para los riesgos de corrupción, no se refiere a daño económico o reputacional, ni la desviación específica de la gestión de lo público de manera que recomienda revisar y ajustar la redacción del riesgo. 
R1-Ctrl3: pese a que se detalla que se genera un informe anual, se expresa que tiene una frecuencia cuatrimestral, por lo que se recomienda verificar la frecuencia del control y de la evidencia para que sean consistentes entre si. 
R1-Acc2: no se cuenta con evidencias de su ejecución por lo que no es posible establecer su puesta en marcha.</t>
  </si>
  <si>
    <t xml:space="preserve">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Frecuencial: Cuatrimestral </t>
  </si>
  <si>
    <t>Socializar con los colaboradores de la entidad cómo proceder ante la aprobación de la información de PQRS asociadas a las solicitudes de los medios de comunicación.</t>
  </si>
  <si>
    <t xml:space="preserve">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Cuatrimestral </t>
  </si>
  <si>
    <t>Detectivo</t>
  </si>
  <si>
    <t>Generar alertas tempranas sobre el cargue de la información en el SharePoint, en la cual se den recomendaciones.</t>
  </si>
  <si>
    <t xml:space="preserve">Formulación y Adopción de Políticas, Planes y Programas  </t>
  </si>
  <si>
    <t>Posibilidad de favorecer un grupo de interés sobre otro en los procesos de formulación de políticas públicas.</t>
  </si>
  <si>
    <t>Misional</t>
  </si>
  <si>
    <t>Alto</t>
  </si>
  <si>
    <t xml:space="preserve">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</si>
  <si>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1. Documentar el control R3-Control 1, a través del formato de caracterización de actores del proceso de formulación de política pública.</t>
  </si>
  <si>
    <t xml:space="preserve">Se utilizó formato en versión no vigente (V,1) para el reporte; en adición, se evidencia que se cargó el mapa de riesgos de la vigencia 2023 con lo que podría existir una debilidad en el cumplimiento de la labor de identifcación y formulación de los riesgos del proceso para la vigencia 2025,
La redacción del riesgo no considera los cuatro (4) elementos para los riesgos de corrupción, no se refiere a daño económico o reputacional, ni la desviación específica de la gestión de lo público de manera que recomienda revisar y ajustar la redacción del riesgo. 
Las evidencias remitdas no corresponden a las planteadas en los controles y acciones, por lo tanto no dan cuenta del cumplimiento de lo planteado para la mitigación del riesgo. 
Dado el que proceso tiene hallazgo reiterativo por la no identificación y formulación de riesgos, se recomienda realizar el adecuado ejercicio de tratamiento de los riesgos propios de sus funciones a cargo. 
Se recomienda al jefe de la OCI presentar el caso para su tratamiento ante el Comité Insitucional de Coordinación de Control Interno. </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</si>
  <si>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</si>
  <si>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</si>
  <si>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</si>
  <si>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líneas de acción de política pública.
2. Realizar mesas técnicas de validación de información.</t>
  </si>
  <si>
    <t xml:space="preserve">Altos Logros </t>
  </si>
  <si>
    <t>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t>
  </si>
  <si>
    <t>Moderado</t>
  </si>
  <si>
    <t xml:space="preserve">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
Frecuencia: cuatrimestral </t>
  </si>
  <si>
    <t xml:space="preserve">Implementar un mecanismo de seguimiento a las acciones planificadas por medio de:
* Reunión mensual (conforme a disponibilidad de agenda) de seguimiento a acciones de la DPYLD y designación (o reasignación) de responsables.
</t>
  </si>
  <si>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Verificar la frecuencia con la que se realiza la actividad y su valoración ya que inicia en zona de riesgo inherente "Moderada" siendo muy baja en relación a un riesgo de corrupción; esto se puede deber a que no fueron resueltas las 19 preguntas requeridas para la clasificación del impacto del riesgo de corrupción (Hoja &lt;&lt;Tabla Impacto&gt;&gt; del formato DE- FR -002) 
Se evidencia que los ocho (8) controles planteados son idénticos; se recomienda tener en cuenta que cada control debe tener un planteamiento diferente atendido cada una de las causas raices identificadas, sumado a que los controles son para el proceso y no para cada grupo de trabajo; en caso que se trate por facilidad de consolidación interna de la Dirección de Posicionamiento, se deben establecer mecanismos de trabajo interno para la consolidación del monitoreo que no afecten ni repitan controles en el mapa de riesgos de la entidad y puedan derivar en confucion a los grupos de valor que consulten el mapa de riesgos institucional.
En línea con lo anterior, solo el primer control se considera efectivo, los demás no, por ser repetidos. En adición y pese a ser idénticos se clasifica tanto como preventivo, como detectivo, por lo que se recomienda verificar el atributo del control. 
Zona de Riesgo Residual Final no varia después de aplicar los controles, se mantiene en moderada.
La evidencia debe estar detallada dentro de la descripción del control y la que se entregue en el monitoreo debe corresponder estrictamente con esta, se evidencia que se planteó en el formato pero fuera de la descripción: 1. Verificar en cumplimiento de la Hoja de Ruta para la contratación Formato del proceso de Bienes y Servicios , 2. Supervisión de los contratos de apoyo a federaciones nacionales y 3. Apoyo a la supervisión. No obstante, lo que se remitió, fue el expediente precontractual el cual no está establecido como evidencia y no permite verificar el cumplimiento del control. 
Indicadores: no se detalla la fuente información de la frecuencia con la cual se realiza la actividad (23) por lo que no es posible varidar su medición; no se anexan evidencias de los indicadores. De otra parte en el monitoreo se detallan contratos sucritos mientras que en el indicador se describe que "Durante el primer cuatrimestre no se suscrieron contratos, por lo que no se procedió a verificaci (sic)" con lo que la información entre el reporte de indicadores y el monitoero de los controles es incosistente. 
</t>
  </si>
  <si>
    <t xml:space="preserve">Cada vez que se requiera, el profesional designado debe verificar el cumplimiento de los requisitos de acceso y permanencia en el Centro de Alto Rendimiento,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
Frecuencia: cuatrimestral </t>
  </si>
  <si>
    <t xml:space="preserve">Inspección Vigilancia y Control </t>
  </si>
  <si>
    <t>Posibilidad de recibir o solicitar cualquier dadiva o beneficio a nombre propio o de terceros para favorecer a un organismo deportivo en el desarrollo de tramites, inspección, auditorias y/o procedimientos administrativos</t>
  </si>
  <si>
    <t>No diligenciado</t>
  </si>
  <si>
    <t>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</si>
  <si>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Socializar los responsables del manejo, control de cambios, actualización y permisos de acceso a las bases de datos y expedientes de la Dirección.</t>
  </si>
  <si>
    <t xml:space="preserve">No se reporta la fecha del monitoreo de la primera línea de defensa. 
La redacción del riesgo no considera los cuatro (4) elementos para los riesgos de corrupción, no se refiere a daño económico o reputacional, ni la desviación específica de la gestión de lo público de manera que recomienda revisar y ajustar la redacción del riesgo. 
Verificar la frecuencia con la que se realiza la actividad y su valoración ya que inicia en zona de riesgo inherente "Moderada" siendo muy baja en relación a un riesgo de corrupción; esto se puede deber a que no fueron resueltas las 19 preguntas requeridas para la clasificación del impacto del riesgo de corrupción (Hoja &lt;&lt;Tabla Impacto&gt;&gt; del formato DE- FR -002) 
R1-Ctrl2: se anexa formato 003 con el cual se evidencia el cumplimiento de la acción, se recomienda no anexar evidencias que no están relacionadas en la descripción del control, tal como el formato 048.
R1-Acc-1-Acc2-Acc3: las evidecias aportadas no corresponden con las enunciadas en el mapa de riesgos, se recomienda no anexar evidencias que no están relacionadas en la descripción del control pues esto dificulta la labor de verificación de la Tercera Línea de defensa. Dado que se tienen previstos ejecutar con plazo hasta diciembre de 2025 se recomienda que en evidencia se detalle no aplica y la fecha estimada en la que se generará la evidencia detallada en el mapa de riesgos para dicha acción. 
Indicadores: si bien la formulación del Indicador Clave del Riesgo detalla que tiene medición semestral y por esta razón no se reporta su medición, el indicador del Desempeño del Control no tiene medición cuantitativa. Dado que son indicadores numericos se recomienda siempre detallar el cálculo de este, sumado a la descripción cualitativa, máxime si la meta del indicador es cero, puesto permite verificar la efectividad del tratamiento del riesgo. </t>
  </si>
  <si>
    <t>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t>
  </si>
  <si>
    <t xml:space="preserve">Revisar y actualziar el  IVC-MN-002 Manual "Orientaciones para realizar Inspección, Vigilancia y Control en el Ministerio del Deporte". </t>
  </si>
  <si>
    <t>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</si>
  <si>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 xml:space="preserve"> Socializar a los profesionales de la Dirección de Inspección, Vigilancia y Control la normatividad y lineamientos vigentes, así como la documentacion asociada al procesoIVC, que se encuentra en ISDLUCION.</t>
  </si>
  <si>
    <t xml:space="preserve">Fomento al Desarrollo Humano y Social  </t>
  </si>
  <si>
    <t>Posibilidad de recibir cualquier dádiva o beneficio a nombre propio o de terceros para desembolsar recursos a convenios o contratos entre el ministerio y  entes ejecutores sin el cumplimiento de los requisitos legales.</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</si>
  <si>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</si>
  <si>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Generar de manera mensual correos a los operadores presentandoles el estado de la ejecucion presupuestal de los contratos y/o convenios, que presenten un menor avance de lo programado</t>
  </si>
  <si>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No se cuenta con evidencias de la ejecución de los controles ni del plan de tratamiento, las carpetas se encuentran vacias.
Indicadores: si bien se diligenció el formato de seguimiento de indicadores, el mismo no tiene medición y se describe que "Para este primer reporte no se cuenta con las evidencias", no cuenta con monitoreo del indicador de desempeño del control, el cual además requiere revisión en el planteamiento pues no permite medir efectividad del control propuesto; se recomienda revisar la formulación del indicador, ya que no permite medir eficiencia ni eficacia de las actividades planteadas. En cuanto a la medición del Indicador clave del Riesgo, se relaciona descripción cualitativa y no cuantitativa como corresponde. 
Seguimiento segunda línea de defensa: se recomienda verificar la sección control de cambios puesto que se evidencia trazabilidad de la actualización. </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</si>
  <si>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</si>
  <si>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Consolidar de manera semestral el estado de la ejecucion de los contratos y/o convenios.</t>
  </si>
  <si>
    <t xml:space="preserve">Apoyo a la Infraestructura Técnica y Científica </t>
  </si>
  <si>
    <t>Posibilidad de recibir o solicitar cualquier dádiva o beneficio a nombre propio o de terceros para realizar de manera deficiente, el ejercicio de la supervision que  para el correcto desembolso de recursos economicos</t>
  </si>
  <si>
    <t xml:space="preserve">Cada vez que se requiera, el profesional de apoyo financiero asignado al  GIT de infraestructura -Profesional financiero de la Direccion de recursos y Herramientas del SND, debe verificar y validar el cumplimiento de los requisitos establecidos en la minuta del convenio y/o contrato para iniciar el tramite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denominado Check List.En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ejecucion de los controles se generara la siguiente evidencia: Soportes que respaldan el desembolso (Ubicados en carpeta Virtual) y/o Check list de verificacion  </t>
  </si>
  <si>
    <t xml:space="preserve">Crear el formato de Check list  para los desembolso </t>
  </si>
  <si>
    <t xml:space="preserve">Cada vez que se requiera, el profesional de apoyo financiero asignado al GIT de infraestructura -Profesional financiero de la Dirección de recursos y Herramientas del SND, debe revisar, verificar y validar el cumplimiento de los requisitos establecidos en la minuta del convenio y/o contrato para iniciar el trámite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Matriz de seguimiento control, verificación, y cumplimiento de obligaciones apta tramite de pagos y desembolsos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verificación, y cumplimiento de obligaciones apta tramite de pagos y desembolsos </t>
  </si>
  <si>
    <t>Crear  el procedimiento que se debe surtir para el desembolso y demas temas financieros atribuibles al contrato convenio y compartirlo con los entes ejecutores</t>
  </si>
  <si>
    <t xml:space="preserve">Posibilidad de recibir o solicitar cualquier dádiva o beneficio a nombre propio o de terceros por la financiacion y cofinanciacion de proyectos que no cumplen con los requisitos establecidos en la minuta </t>
  </si>
  <si>
    <t>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t>
  </si>
  <si>
    <t xml:space="preserve"> Actualizar procedimiento de revision de proyetos acorde a la resolucion</t>
  </si>
  <si>
    <t xml:space="preserve">Servicio Integral al Ciudadano </t>
  </si>
  <si>
    <t>Posibilidad de recibir o solicitar cualquier dádiva o beneficio a nombre propio o de terceros por omitir el registro de PQRSD en los canales presenciales, telefónicos y chat</t>
  </si>
  <si>
    <t>Apoyo</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</si>
  <si>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</si>
  <si>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Documentar un formato de registro diario de las atenciones para los canales presencial, telefónico y chat</t>
  </si>
  <si>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En la matriz el proceso (SI) dilgencio por error de transcripción como misional, en vez de apoyo. 
Considerando que el el plan de tratamiento documentará un registro diario de las atenciones para los canales presencial, telefónico y chat, se prevé en el periodo de  01/07/2025 al 30/11/2025,  el proceso no aportó avances
Se recomienda verificar el nivel de riesgo inherente, dado que no se evidencia el diligenciamiento de la Tabla de Impacto y la respuesta a los interrogantes que permite la clasificación en el mapa de calor </t>
  </si>
  <si>
    <t xml:space="preserve">Gestión de TIC'S </t>
  </si>
  <si>
    <t>Posibilidad de afectación económica o reputacional por acceder, facilitar el acceso o alterar los datos de los sistemas de información de la entidad con el fin de  beneficiarse a nombre propio o de terceros</t>
  </si>
  <si>
    <t>Cada vez que se requiera, el Coordinador del GIT TIC's verificará que los niveles de acceso  concedidos  a los usuarios correspondan a los solicitados a través de los canales de atención  En caso de identificar desviaciones en la ejecución del control, notificará al grupo de Soporte de GIT TIC´S  para que revoque los permisos no solicitados. De la ejecución de los controles se generará la siguiente evidencia: reporte de usuarios y permisos por aplicación.</t>
  </si>
  <si>
    <t>Actualizar y solicitar la publicación  de los documentos del proceso en el Sistema de Gestión de Calidad</t>
  </si>
  <si>
    <t>Semestralmente, el Coordinador del GIT TIC's socializará la politica de seguridad de informacion y régimen sancionatorio ante acceso informático indebido vigentes mediante piezas de comunicación y charlas en las que se incluyan tips de seguridad de la información. En caso de identificar desviaciones en la ejecución del control, se remitirá a la visualización de las charlas publicadas en la sección Seguridad de la Información en la Intranet institucional.  De la ejecución de los controles se generará la siguiente evidencia: Listados de asistencia a las socializaciones y cuando aplique a las grabaciones.</t>
  </si>
  <si>
    <t>Accesos indebidos bloqueados</t>
  </si>
  <si>
    <t xml:space="preserve">Gestión del Talento Humano </t>
  </si>
  <si>
    <t>Posibilidad afectación económica y reputacional por Recibir o solicitar dadivas o beneficio por direccionamiento de vinculación en favor propio o de un tercero debido a las posibles debilidades en la implementación de procesos y procedimientos internos</t>
  </si>
  <si>
    <t xml:space="preserve">El Profesional designado por el Coordinador de GIT Talento Humano debera verificar que los documentos de los candidatos a cubrir las vacantes cumpla con los requisitos establecidos en el manual de funciones, mediante la actualización  del Procedimiento de Vinculación de Servidores Públicos, revisando que queden estipulados todos los requisitos  y controles del proceso de vinculación de los funcionarios. </t>
  </si>
  <si>
    <t>Gestionar mediante mesas de trabajo, la revisión del manual de funciones</t>
  </si>
  <si>
    <t xml:space="preserve">Gestión Documental </t>
  </si>
  <si>
    <t>Posibilidad de afectación economica y reputacional al  recibir cualquier dádiva o beneficio a nombre propio o de terceros con el fin de  omitir información  o perdida de expedientes del archivo central.</t>
  </si>
  <si>
    <t>De acuerdo con el cronograma establecido de capacitaciones, el profesional en Gestión Documental, debe socializar  los lineamientos de la Gestión Documental frente al manejo del archivo y la información. En caso de identificar desviaciones en la ejecución del control, ajustar el cronograma de capacitación según la necesidad y cambios a que haya lugar con la debida justificación. De la ejecución de los controles se generará la siguiente evidencia: Piezas comunicativas socializadas en la intranet y listas de asistencia.</t>
  </si>
  <si>
    <t>Realizar encuestas a los funcionarios y contratistas para identificar la apropiacion de conocimientos adquiridos por los funcionarios y contratistas cada vez que se realice la difusión de la información</t>
  </si>
  <si>
    <t>No diligenció la casilla</t>
  </si>
  <si>
    <t>El Coordinador GIT de Gestión Administrativa, gestiona espacios fisicos para el almacenamiento del acervo documental del archivo central, a través de los Comités Institucionales de Gestión y Desempeño el Git de Administrativa  presenta la necesidad de   adquirir espacios fisicos adecuados para el almacenamiento del acervo documental. En caso de identificar desviaciones en la ejecución del control, el coodinador del GIT Gestión Administrativa enviará  comunicación interna al ordenador  del gasto exponiendo las debilidades que el proceso de gestión documental tiene en la actualidad, que conllevaria a la materialización del riesgo . De la ejecución de los controles se generará la siguiente evidencia:  solicitud cotizaciones,  Acta de Comité de Gestión (presentación del GIT Administrativa, y memorando interno (cuando aplique).</t>
  </si>
  <si>
    <t>Reforzar capacitaciones de gestión documental adicionales por demanda</t>
  </si>
  <si>
    <t>El profesional en Gestión Documental cuando se requiera, valida  la integridad de los expedientes producidos por los diferentes Grupos Internos de Trabajo. A través de  visitas a las dependencias se diligencia   para aquellas series compuestas el  formato GD-FR-038 " Hoja de control / Indice de Información. En caso de identificar desviaciones en la ajecución del control,  se debe aplicar el  procedimiento Reconstrucción de Expedientes " .  De la ejecución de los controles se generará la siguiente evidencia: Acta de visitas a las dependencias y registro GD-FR-038.</t>
  </si>
  <si>
    <t xml:space="preserve"> Realizar por semestre una (1) Pieza comunicativa sobre el procedimiento de reconstrucción de expedientes 
Realizar informe de seguimiento anual </t>
  </si>
  <si>
    <t xml:space="preserve">Adquisición de Bienes y Servicios </t>
  </si>
  <si>
    <t>Posibilidad de Afectación Reputacional por recibir cualquier dádiva o beneficio a nombre propio o de terceros por el direccionamiento indebido de procesos de contratación</t>
  </si>
  <si>
    <t>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</si>
  <si>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actualización de la base de contratación cada vez que se realice una nueva solicitud, es decir incluir aquellas que estan en trámite, para garantizar un seguimiento</t>
  </si>
  <si>
    <t>La redacción del riesgo no considera los cuatro (4) elementos para los riesgos de corrupción, no se refiere a la desviación específica de la gestión de lo público y el beneficio privado.
La acción del plan de tratamiento planteada corresponde a la descripción del control denominado: base de datos con los procesos asignados a cada estructurador. Se recomienda, ajustar la acción de plan de tratamiento. 
Según soporte del la OAP denominado Retroalimentación primer monitoreo Mapas de riesgos 2025 12- Adquisición BYS, indica que "Se realizó verificación de las actas aportadas, evidenciándose que las actas numero 2,3,4 y 5 no están firmadas, solamente se evidencia las firmas correspondientes del acta".</t>
  </si>
  <si>
    <t>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</si>
  <si>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Gestión Financiera </t>
  </si>
  <si>
    <t>Posibilidad de Afectación Económica y Reputacional por posibles comportamientos no éticos de los empleados y fraude interno (corrupción, soborno), debido a Incurrir en inconsistencias en el desarrollo de las actividades asociadas a las Conciliaciones Bancarias que no sean conformes con los lineamientos del proceso de Gestión Financiera y la legislación vigente y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</si>
  <si>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Cada vez que se requiera,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</si>
  <si>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 xml:space="preserve">1.  Elaborar el procedimiento de Gestión de Pagos, donde se evidencian las actividades del GIT Tesorería.  </t>
  </si>
  <si>
    <t>La redacción del riesgo no considera los cuatro (4) elementos para los riesgos de corrupción, no se refiere a la desviación específica de la gestión de lo público y el beneficio privado, por lo que se recomienda ajustar su descripción. 
Se evidencia monitoreo de primera y segunda línea de defensa, debidamente documentados.</t>
  </si>
  <si>
    <t>Cada vez que se requiera,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</si>
  <si>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1. Actualizar el procedimiento GF-PD-019-Conciliaciones Bancarias, incluyendo las políticas de operación necesarias y la normatividad vigente.</t>
  </si>
  <si>
    <t xml:space="preserve">Gestión Jurídica </t>
  </si>
  <si>
    <t>Posibilidad de  recibir cualquier dádiva o beneficio para ejercer una deficiente defensa técnica judicial en el marco de las contestaciones de tutelas.</t>
  </si>
  <si>
    <t xml:space="preserve">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</si>
  <si>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Socializar al personal de la Oficina Asesora Jurídica el Procedimiento Contestación de acciones de Tutela, para su conocimiento e implementación.</t>
  </si>
  <si>
    <t xml:space="preserve">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Las acciones 2,3, 4 no presentan cumplimiento por cuanto están previstas para segundo y tercer cuatrimestre. </t>
  </si>
  <si>
    <t>Realizar tres (3 )revisiones aleatorias de la aplicación el procedimiento de Acciones de Tutela con el personal de la Oficina Asesora Jurídica.</t>
  </si>
  <si>
    <t>Incluir en la base de datos de la Oficina Asesora Jurídica, el fundamento de derecho empleado para la contestación de tutelas .</t>
  </si>
  <si>
    <t xml:space="preserve"> Elaborar un (1) informe mediante el cual se detalle la importancia de la socialización del procedimiento de Contestación de Acciones de Tutela al personal de la Oficina Asesora Jurídica.</t>
  </si>
  <si>
    <t xml:space="preserve">Gestión de los Recursos Físicos </t>
  </si>
  <si>
    <t>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t>
  </si>
  <si>
    <t xml:space="preserve">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t>
  </si>
  <si>
    <t>Crear el procedimiento para el seguimiento y control de los inventarios.</t>
  </si>
  <si>
    <r>
      <rPr>
        <sz val="10"/>
        <color rgb="FF000000"/>
        <rFont val="Arial"/>
      </rPr>
      <t>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Se recomienda revisar la valoración del riesgo ya que no se evidencia el diligenciamiento completo de la Tabla de Impacto, lo que puede estar afectando la zona de riesgo inherente y por tanto el posterior resultado del riesgo residual. 
Se recomienda realizar el inventario a los elementos en servicio y deposito para verificar su existencia, estado de conservación y validar si procede para darlos de baja de acuerdo a nivel de obsolescencia con una frecuencia semestral en el  el procedimiento para el seguimiento y control de los inventarios.
Según lo descrito por el proceso (RF) en el formato: seguimiento indicadores 30/04/2025: "</t>
    </r>
    <r>
      <rPr>
        <i/>
        <sz val="10"/>
        <color rgb="FF000000"/>
        <rFont val="Arial"/>
      </rPr>
      <t>La compilación y organización de los soportes se ha visto afectada por la intensidad en  las labores diarias, por ello se incluirá la documentación en el próximo reporte"</t>
    </r>
    <r>
      <rPr>
        <sz val="10"/>
        <color rgb="FF000000"/>
        <rFont val="Arial"/>
      </rPr>
      <t xml:space="preserve">  No anexa evidencia porque su periodicidad es anual, así no presentó medición de los indicadores formulados
Se sugiere revisar el planteamiento del riesgo y la causa raíz dado que la  evidencia no se relaciona directamente con lo mencionado.</t>
    </r>
  </si>
  <si>
    <t>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t>
  </si>
  <si>
    <t>Cada vez que se requiera, el profesional, accede a software de inventarios SOAWEB mediante usuario personalizado e  ingresa la informacion correspondiente a entradas, salidas y traslados de elementos.  . En caso de encontrar desviacion se impleemtara el tratamiento de acuerdo con lo establecio en el manual de almacen MN-RF-001 De la ejecución del control se generará la siguiente evidencia: registro de la asignación de equipos y elementos y registro consolidado de elementos en servicio a cargo del funcionario.</t>
  </si>
  <si>
    <t xml:space="preserve">Evaluación Independiente y Mejora Continua </t>
  </si>
  <si>
    <t>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t>
  </si>
  <si>
    <t>Evaluación</t>
  </si>
  <si>
    <t xml:space="preserve">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 </t>
  </si>
  <si>
    <t>Desarrollar mesa de trabajo de socialización del Código de Ética del Auditor Interno</t>
  </si>
  <si>
    <t xml:space="preserve">La OCI se abstiene de generar resultados para este riesgo, teniendo en cuenta que fue identificado por la misma OCI, quien además realiza el presente seguimiento. Por tanto, estaría impedida de evaluarse así misma. El resultado de la revisión corresponde al registrado por la OAP:
"De acuerdo con el rol de segunda línea que le corresponde a la Oficina Asesora de Planeación en la gestión del riesgo, se realizó el monitoreo del riesgo de corrupción,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descripción del riesgo, la cual, una vez revisada por el proceso, fue ajustada de forma pertinente". </t>
  </si>
  <si>
    <t xml:space="preserve">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</si>
  <si>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 xml:space="preserve">Gestión Proceso Disciplinario </t>
  </si>
  <si>
    <t>Posibilidad de recibir o solicitar cualquier dádiva o beneficio a nombre propio o de terceros para emitir una decisión que favorezca o perjudique al sujeto disciplinable por sustracción, ocultamiento o pérdida de información de los procesos disciplinarios activos.</t>
  </si>
  <si>
    <t>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t>
  </si>
  <si>
    <t xml:space="preserve">El técnico o profesional designado, remite a la jefatura un informe mensual de calidad, producto del cotejo de la información de la base de datos con los expedientes físicos y digitalizados. </t>
  </si>
  <si>
    <t xml:space="preserve">La jefatura de la Oficina de Control Interno Disciplinario verifica si la decisión adoptada se encuentra fundada en pruebas legalmente producidas y aportadas al proceso, que demuestren la existencia o no  de la falta disciplinaria y la responsabilidad del investigado. 
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De la ejecución del control. Se aportan como evidencias:
•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t>
  </si>
  <si>
    <t>2. Informar a los  funcionarios y contratistas de prestación de servicios, en reunión mensual o cuando se requiera,  el cumplimiento de la normatividad aplicable al conflicto de intereses, inhabilidades e incompatibilidades en ejercicio de sus funciones y obligaciones contractuales.</t>
  </si>
  <si>
    <t>x</t>
  </si>
  <si>
    <t xml:space="preserve">                                                                                                                       MATRIZ SEGUIMIENTO MAPA DE RIESGOS FISCALES</t>
  </si>
  <si>
    <t>¿Se adelantó seguimiento al Mapa de Riesgos Fiscales?</t>
  </si>
  <si>
    <t xml:space="preserve">                                                                                                    SEGUIMIENTO Y EVALUACIÓN POR PARTE DE LA TERCERA LÍNEA DE DEFENSA</t>
  </si>
  <si>
    <t>¿Cumple con la redacción del Riesgo Fiscal?</t>
  </si>
  <si>
    <t>Fecha de Elaboración o Actualización</t>
  </si>
  <si>
    <t>¿Los controles son efectivos?</t>
  </si>
  <si>
    <t>Observaciones por parte de la Tercera Línea de Defensa - Oficina de Control Interno (OCI)</t>
  </si>
  <si>
    <t>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t>
  </si>
  <si>
    <t xml:space="preserve">Cada vez que se requiera, el profesional designado debe verificar el cumplimiento de las obligaciones, plazos, soportes y requisitos durante la etapa pre y contractual para apoyar al supervisor en la liquidación; y, en caso de identificar desviaciones y variaciones en el proceso, emite las alertas indicando la situación evidenciada para subsanar, de ser posible, la información requerida.
Frecuencia: cuatrimestral </t>
  </si>
  <si>
    <t>Aceptar</t>
  </si>
  <si>
    <t>Bajo</t>
  </si>
  <si>
    <t>Exigir a los contratistas (Federaciones deportivas nacionales) para que reintegren al tesoro nacional los recursos dejados de ejecutar en caso de identificar saldos a favor e incluir esta gestión en las actas de liquidación proyectadas.</t>
  </si>
  <si>
    <t>La redacción del riesgo no cumple con la metodología así como tampoco la estrategia de tratamiento, ya que no se puede aceptar, se debe evitar o reducir. 
El reporte del monitoreo no es consistente ya que se refiere a que se está en proceso de suscripción de convenios mientras que el riesgo se refiere a la posibilidad de perdida de recursos de convenios ya ejecutados que requieren reintegros, por lo que, el tratamiento, sería aplicable a los convenios con pagos realizados y también a aquellos finalizados o proximos a terminación.
Se recomienda verificar la fuente de la información, tal como bases de datos de contratos, fechas de finalización, límites de liquidación, entre otras, que permitan seguimiento a los controles, acciones e indicadores planteados.
R4-Ctrl1: no se deja claridad sobre el destinario de la alerta descrita en la actividad ni quien la genera. Tampoco como será la conservación de las alertas, las subsanaciones ni las evidencias de la ejecución del control. 
R4-Ctrl2: no se plantea un control a cargo del proceso, por lo que no puede garantizar que este se desarrolle, como se describe en el monitoreo, tampoco se deja claro el propósito de los memorandos del GIT Contratación, por ejemplo, si este será el punto de partida para generar algún tipo de acción desde el proceso AL. El control propuesto no mitiga el riesgo por cuanto los memorandos aludidos son a los procesos a punto de vencer el plazo de liquidación y en ese punto pueden resultar inefectivas las acciones. 
R4-Acc1: no se detalla cómo se realizará la exigencia de reintegro, la evidencia no es consistente con la acción. 
No se cuenta con evidencias de la ejecución de los controles ni del plan de tratamiento, así como tampoco medición y evidencias de los indicadores.</t>
  </si>
  <si>
    <t xml:space="preserve">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Frecuencia: cuatrimestral </t>
  </si>
  <si>
    <t>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t>
  </si>
  <si>
    <t xml:space="preserve">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
1. Base de datos Excel con términos para la liquidación
2. Acta de reuniones mensuales del equipo de Liquidaciones con seguimiento al proceso.
3. Informe periódico sobre estado de liquidaciones al corte. 
4. Correos electrónicos cuando aplique
Frecuencia: Cuatrimestral </t>
  </si>
  <si>
    <t>Realizar seguimientos hasta el reintegro de la totalidad de los rendimientos financieros generados de los recursos no comprometidos ni ejecutados en los contratos, a favor del Ministerio del Deporte</t>
  </si>
  <si>
    <t>El reporte del monitoreo no es consistente ya que se refiere a que se está en proceso de realización de pagos de reservas mientras que el riesgo se refiere a la posibilidad de perdida de recursos de convenios ya ejecutados que requieren reintegros, por lo que, el tratamiento, sería aplicable a los convenios con pagos realizados a la fecha y también a aquellos finalizados o proximos a terminación; en adición se refiere al momento de liquidación de los convenios, por lo que el monitoreo y ejecución de controles debería dar cuenta de lo ejecutado en relación a los contratos/convenios en dicho proceso.
R3-Ctrl1: no se reporta el desarrollo del control de acuerdo con la base de datos referida ni tampoco los contratos en proceso de liquidación que requirieron la revisión de soportes . 
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R4-Acc1: la evidencia propuesta no es consistente con la acción ya que no da cuenta del seguimiento efectuado. En adición, el monitoreo de primera línea no se relaciona con la acción planteada ya que describe futuros pagos programados en el PAC y no el seguimiento a contratos ya suscritos, con pagos realizados en vigencias anteriores o en la presente vigencia, que se encuentren en curso o finalizados en trámite de liquidación. 
Indicadores: si bien se diligenció el formato de seguimiento de indicadores, el mismo no tiene medición y se describe que "Para este primer reporte no se cuenta con las evidencias", no cuenta con monitoreo del indicador clave del riesgo, el cual además se encuentra mal planteado ya que enuncia una meta más no un indicador medible. En el formato, pese a que describe monitoreo del indicador clave del riesgo, se remite la formula del indicador del desempeño, con descripción cualitativa y no cuantitativa como corresponde. Se recomienda revisar la formulación del indicador, ya que no permite medir eficiencia ni eficacia de las actividades planteadas. 
No se cuenta con evidencias de la ejecución de los controles ni del plan de tratamiento, las carpetas se encuentran vacias.</t>
  </si>
  <si>
    <t xml:space="preserve">De manera cuatrimestral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t>
  </si>
  <si>
    <t>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t>
  </si>
  <si>
    <t>Una vez finaliza el contrato o convenio (ejecución permanente), el supervisor o profesional designado como apoyo a la supervisión, inicia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	 Documento de trabajo, que verifica la información recopilada (si aplica) 
•	Acta de reuniones del equipo de Liquidaciones con seguimiento al proceso (cuando aplique)
Informe periódico sobre estado de liquidaciones al corte (aplicara corte cuatrimestral)  
•	Correos electrónicos cuando aplique.</t>
  </si>
  <si>
    <t>Realizar seguimientos hasta el reintegro de la totalidad de los rendimientos financieros generados de los recursos no comprometidos ni ejecutados en los contratos, a favor del Ministerio del Deporte.</t>
  </si>
  <si>
    <t>La estrategia de tratamiento, no cumple con la metodología ya que no se puede aceptar, se debe evitar o reducir. 
R5-Ctrl2: el control se refiere a los contratos sobre los cuales ya se perdió competencia por lo que sería un control detectivo, no preventivo. En adición se debe evaluar si priorizar el orden de liquidación permite el tratamiento del riesgo planteado ya que entre las causas no se detalla que esta sea una causa del efecto dañoso.  
R5-Ctrl3: no se plantea un control a cargo del proceso, por lo que no puede garantizar que este se desarrolle; tampoco se deja claro el propósito de los memorandos del GIT Contratación, por ejemplo, si este será el punto de partida para generar algún tipo de acción desde el proceso ATC.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R4-Acc1-2: su ejecución aplica en el segundo cuatrimestre. 
Indicadores: su medición aplica en el segundo cuatrimestre, de acuerdo con la periodicidad definida.</t>
  </si>
  <si>
    <t>Profesional de apoyo a la liquidación,  prioriza los procesos de liquidación en curso de contratos y convenios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actualizará la base de datos, reorganizando por orden de prioridad los procesos en liquidación. De la ejecución del contrato, se aportan las siguientes evidencias: Base de datos de los procesos en liquidación, en la que se incluye el estado de los mismo y orden de priorización</t>
  </si>
  <si>
    <t>Revisar y actualizar la pertinencia de los procedimientos vigentes dispuestos por la entidad para la liquidación de procesos de contratación, ajustados a la necesidad de la Dirección de Recursos y Herramientas del Sistema Nacional del Deporte.</t>
  </si>
  <si>
    <t xml:space="preserve">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t>
  </si>
  <si>
    <t xml:space="preserve">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</si>
  <si>
    <t xml:space="preserve">Profesional designado del proceso de Gestión de Talento Humano, cada vez que se requiera, valida con el área Financiera la información de incapacidades o licencia causadas en el periodo para su reconocimiento. Realiza cruce de información, la cual se verifica a través del formato GF-FR-051Certificación de Incapacidades y Talento Humano envía a Financiera correo con la identificación de los pagos. En caso de identificar desviaciones en la ejecución del control, talento Humano envía las correcciones al área Financiera. 
De la ejecución de los controles se generará la siguiente evidencia: registro GF-FR-051Certificación de Incapacidades, correos electrónicos. </t>
  </si>
  <si>
    <t xml:space="preserve">Revisar y actualizar el procedimiento GH-PD-035 Lineamientos para el trámite de incapacidades y licencias de maternidad y paternidad.  </t>
  </si>
  <si>
    <t xml:space="preserve">La estrategia de tratamiento, no cumple con la metodología ya que no se puede aceptar, se debe evitar o reducir. 
R5-Ctrl 1. Falta anexar formato GF-FR-051 Certificación de Incapacidades, como parte de la evidencia de la ejecución del control, no obstante, los correos anexos permiten evidenciar la ejecución del control.
Indicadores: si bien la formulación del Indicador Clave del Riesgo detalla que tiene medición semestral y por esta razón no se reporta su medición, el indicador  del Desempeño del Control no tiene periodicidad definida ni tampoco se detalla la razón por la cual no fue reportado. </t>
  </si>
  <si>
    <t>Posibilidad de Efecto dañoso sobre recursos públicos por efectuar pagos a contratistas, proveedores y terceros por mayor o menor valor de lo pactado, debido a fallas en la verificación de los documentos causados y de la documentacion solicitada para pago.</t>
  </si>
  <si>
    <t>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</si>
  <si>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Reducir (Transferir)</t>
  </si>
  <si>
    <t xml:space="preserve">Se evidencia adecuado diseño del riesgo, controles y acciones, así como se cuenta evidencia de su ejecución conforme al monitoreo de primera y segunda línea de defensa. 
Se recomienda realizar el reporte de indicadores en la casilla correspondiente, ya que se completó en la columna para el reporte de acciones, no obstante, se validó con el documento Word entregado en la carpeta de SharePoint. </t>
  </si>
  <si>
    <t xml:space="preserve">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t>
  </si>
  <si>
    <t xml:space="preserve">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t>
  </si>
  <si>
    <t>Gestionar ante las áreas que resulten competentes, el trámite de pagos de sumas de dinero derivadas de sentencias, conciliaciones o laudos arbitrales, cuando resulte necesario, por parte del profesional asignado al interior de la Oficina Asesora Jurídica para dicho trámite</t>
  </si>
  <si>
    <t xml:space="preserve">Pese a que el monitoreo de la segunda línea detalla: "Sin observaciones, el proceso realizo de manera adecuada el primer monitoreo de su mapa de riesgos" no es posible establecer su cumplimiento ya que no se aportó evidencia en la información allegada a la Oficina de Control Interno de la ejecución del control del Riesgo Fiscal (R5), ni tampoco se diligenció la casilla correspondiente al monitoreo de la primera línea de defensa, con lo que, no se evidencia la ejecución del control ni se recibieron soportes de su cumplimiento. 
La zona de riesgo permanece igual después de aplicar el control, sumado a ello, el control no es consistente o no atiende la causa raiz referida a la desarticulación, por lo que se debe verificar el control propuesto de manera que trate de forma eficaz el riesgo planteado. 
La estrategia de tratamiento, no cumple con la metodología ya que no se puede aceptar, se debe evitar o reducir. 
Indicadores: si bien la formulación del Indicador Clave del Riesgo detalla que tiene medición semestral y por esta razón no se reporta su medición, el indicador  del Desempeño del Control no tiene periodicidad definida ni tampoco se detalla la razón por la cual no fue reportado. </t>
  </si>
  <si>
    <t>Posibilidad de Afectación Económica por Efecto dañoso sobre bienes públicos por pérdida, extravió, hurto, robo, declaratoria de bienes faltantes pertenecientes a la entidad manejo de inventario especifico por su variedad, a causa de falta de procedimientos para la gestión de bienes de propiedad del Ministerio del Deporte, e inconsistencias en las existencias fisicas vs lo registrado en el software de inventarios.</t>
  </si>
  <si>
    <t xml:space="preserve">El profesional especializado con funciones de Almacenista realiza el cierre mensual de almacen verificando los valores por grupo y estado del elemento en Almacen vs cifras en los estados financieros; en caso de desviacion se revisa en detalle cada uno de los movientos de almacen, entradas, salidas traslados con su correspondiente contabilizacion y conceptos de contabilizacion de Almacen para identificar que causo la desviacion y se reversa para grabarlo con el concepto adecuado. Como evidencia se entregara : Formato GF-FR-0042 conciliacion de cifras  de contabilidad VS Almacen </t>
  </si>
  <si>
    <t>1. Actualizar el RF-MN-001 Manual de Almacén V7.</t>
  </si>
  <si>
    <t xml:space="preserve">La estrategia de tratamiento, no cumple con la metodología ya que no se puede aceptar, se debe evitar o reducir. 
R6-Ctrl2: el monitoreo de la primera linea no es consistente con la actividad planteada, ya que no se refiere a SOAWEB y su evidencia (correos electrónicos), en su lugar, se reportó el estado de la acción número 2 del plan de tratamiento la cual no presenta avance. 
R6-Acc1-Acc2: no se evidencia ejecución o avance en la actividad, pese a que tenía establecido fecha de inicio en febrero de 2025.
Indicadores: pese a que utilizó el formato para el monitoreo y se diligenció la casilla, se evidencia que se transcribió la formulación del indicador pero no se presenta su medición cuantitativa ni tampoco se soportan las evidencias propuestas. </t>
  </si>
  <si>
    <t>El profesional asignado para el Almacén realiza cierre de inventario, de manera mensual se verifican los saldos de almacén de los bienes devolutivos y edificaciones a través de conciliaciones con el área de Contabilidad. En caso de identificar desviaciones en la ejecución del control, se debe verificar en el aplicativo SOAWEB, para encontrar la inconsistencia y se realiza nuevamente la conciliación, para no afectar los estados financieros. De la ejecución del control, se deja como evidencia: correos electrónicos y las conciliaciones realizadas en el periodo.</t>
  </si>
  <si>
    <t>Incompleta</t>
  </si>
  <si>
    <t xml:space="preserve">Crear procedimiento para establecer control sobre la custodia de los inventarios de Almacen. </t>
  </si>
  <si>
    <t>X</t>
  </si>
  <si>
    <t>Procesos</t>
  </si>
  <si>
    <t>TipoProceso</t>
  </si>
  <si>
    <t>DescripciónCtr</t>
  </si>
  <si>
    <t>Atributo</t>
  </si>
  <si>
    <t>ZonaRiesgo</t>
  </si>
  <si>
    <t>Reporte</t>
  </si>
  <si>
    <t xml:space="preserve">Direccionamiento Estratégico y Aprendizaje Organizacional </t>
  </si>
  <si>
    <t xml:space="preserve"> DE</t>
  </si>
  <si>
    <t>Primera línea de defensa</t>
  </si>
  <si>
    <t xml:space="preserve"> GC</t>
  </si>
  <si>
    <t>Evitar</t>
  </si>
  <si>
    <t>Segunda línea de defensa</t>
  </si>
  <si>
    <t xml:space="preserve"> FP</t>
  </si>
  <si>
    <t>No tiene controles</t>
  </si>
  <si>
    <t>No definido</t>
  </si>
  <si>
    <t>No tiene plan de tratamiento</t>
  </si>
  <si>
    <t>No formuló indicadores</t>
  </si>
  <si>
    <t xml:space="preserve"> AL</t>
  </si>
  <si>
    <t xml:space="preserve"> IVC</t>
  </si>
  <si>
    <t xml:space="preserve"> FD</t>
  </si>
  <si>
    <t xml:space="preserve"> ATC</t>
  </si>
  <si>
    <t xml:space="preserve"> SI</t>
  </si>
  <si>
    <t xml:space="preserve"> GT</t>
  </si>
  <si>
    <t xml:space="preserve"> GH</t>
  </si>
  <si>
    <t xml:space="preserve"> GD</t>
  </si>
  <si>
    <t xml:space="preserve"> BS</t>
  </si>
  <si>
    <t xml:space="preserve"> GF</t>
  </si>
  <si>
    <t xml:space="preserve"> GJ</t>
  </si>
  <si>
    <t xml:space="preserve"> RF</t>
  </si>
  <si>
    <t xml:space="preserve"> EI</t>
  </si>
  <si>
    <t xml:space="preserve"> PD</t>
  </si>
  <si>
    <t xml:space="preserve">Proceso Gestión Ambiental </t>
  </si>
  <si>
    <t xml:space="preserve"> GA</t>
  </si>
  <si>
    <t>Riesgos</t>
  </si>
  <si>
    <t>Controles</t>
  </si>
  <si>
    <t>Acciones</t>
  </si>
  <si>
    <t>Nubia -C</t>
  </si>
  <si>
    <t>Ma Paola -C</t>
  </si>
  <si>
    <t>Total Corrupción</t>
  </si>
  <si>
    <t>Nubia -F</t>
  </si>
  <si>
    <t>Ma Paola -F</t>
  </si>
  <si>
    <t>Total Fiscales</t>
  </si>
  <si>
    <t>Total revisiones</t>
  </si>
  <si>
    <t>Nubia</t>
  </si>
  <si>
    <t>Ma Paola</t>
  </si>
  <si>
    <t>Total C+F</t>
  </si>
  <si>
    <t>Dif</t>
  </si>
  <si>
    <t>Solicitud información</t>
  </si>
  <si>
    <t>Ma Pao</t>
  </si>
  <si>
    <t>Actualización SharePoint (hasta borrador)</t>
  </si>
  <si>
    <t>Actualización SISEG (hasta borrador)</t>
  </si>
  <si>
    <t>Borrador Informe</t>
  </si>
  <si>
    <t>Remisión aprobación jefe</t>
  </si>
  <si>
    <t>GESDOC Remisorio CICCI</t>
  </si>
  <si>
    <t>Nubis</t>
  </si>
  <si>
    <t>Publicación Web</t>
  </si>
  <si>
    <t>Actualización SISEG (Cierre)</t>
  </si>
  <si>
    <t>Actualización SharePoint (Inf. Final)</t>
  </si>
  <si>
    <t>Etiquetas de fila</t>
  </si>
  <si>
    <t>(en blanco)</t>
  </si>
  <si>
    <t>Total general</t>
  </si>
  <si>
    <t>Cuenta de Siglas</t>
  </si>
  <si>
    <r>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
La evidencia de R1C1: se recomienda incluir en el formato fecha de diligenciamiento, responsable de la verificación del control y responsable del diligenciamiento por parte del supervisor. 
R1-Acc1: se aporta monitoreo y evidencia que no está relacionada con la acción propuesta, ya que hace referencia a instructivo. Se recomienda desarrollar lo planteado toda vez que un procedimiento podria aportar la mitigación del riesgo que permita que el control permita un óptimo seguimiento, control, verificación y cumplimiento de las obligaciones que conlleven a la autorización del trámite de pagos y desembolsos. Se solicita abstener se de realizar reportes y anexar evidencias no relacionadas con la gestión planteada ya que esto dificulta la labor de monitoreo por parte de la segunda y tercera línea de defensa. 
Según la evidencia R1-Ctrl1, registro N°1, "no" a la pregunta ¿CUMPLE PARA CONTINUAR EL TRÁMITE?, es decir, que acorde con lo planteado en caso de desviación en la ejecución del control, el responsable debe, mediante comunicación externa (Gesdoc) o correo electrónico, notificar las observaciones encontradas al ente territorial en el marco de convenios interadministrativos, para que se subsane y se remitan los soportes y/o documentos que se deben ajustar la modificación 1 (prorroga), actualización de  las pólizas y certificación bancaria, caso similares para autorización de desembolso, para los registros No. 8, 11 y 12, no obstante no se aportó evidencia  de la ejecución de la acción en caso de desviación del control, por lo que no se puede establecer que el mismo fue ejecutado conforme lo planteado.
Se recomienda verificar la pertinencia de documentar la evidencia denominada </t>
    </r>
    <r>
      <rPr>
        <i/>
        <sz val="10"/>
        <color theme="1"/>
        <rFont val="Arial"/>
        <family val="2"/>
      </rPr>
      <t>matriz de seguimiento control, verificación, y cumplimiento de obligaciones apta tramite de pagos y desembolsos</t>
    </r>
    <r>
      <rPr>
        <sz val="10"/>
        <color theme="1"/>
        <rFont val="Arial"/>
        <family val="2"/>
      </rPr>
      <t xml:space="preserve"> para fortalecer la formalización de un procedimiento, así como sus actividades del ciclo de vida de los proyectos de infraestructura y permitir su vinculación con la demás documentación (Formatos, instructivos y guías del proceso).
Indicadores: Se verifica el reporte de la medición el contenido del formato DE-FR-002; no obstante el proceso no documentó evidencias de la medición del indicador, se recomienda utilizar el formato dispuesto por la segunda línea de defensa para el monitoreo de indicadores.</t>
    </r>
  </si>
  <si>
    <r>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
R2-Ctrl-1: El responsable del control debería considerar la inclusión del directivo del proceso de Atención al Ciudadano, ya que el coordinador del GIT de Infraestructura y/o el líder del equipo de revisión de proyectos podrían tener un conflicto de interés debido a su rol en la supervisión de los convenios.
La descripción del riesgo R2-Ctrl-1: No indica la desviación de la ejecución control establecido. 
No se evidenció ejecución de los controles en el periodo, de acuerdo a la periodicidad del control  se observa avance registrado. se deja alerta al proceso para que inicie ejecución de las acciones en las fechas programadas, con el fin de  mitigar el riesgo de corrupción, se recomienda al proceso establecer una periodicidad de los controles.
No se aporta evidencias por parte del proceso en la carpeta SharePoint, para este riesgo. 
</t>
    </r>
    <r>
      <rPr>
        <b/>
        <sz val="10"/>
        <color rgb="FF000000"/>
        <rFont val="Arial"/>
        <family val="2"/>
      </rPr>
      <t>Controles:</t>
    </r>
    <r>
      <rPr>
        <sz val="10"/>
        <color rgb="FF000000"/>
        <rFont val="Arial"/>
        <family val="2"/>
      </rPr>
      <t xml:space="preserve"> La Actualización Procedimiento de revisión de proyectos acorde a la resolución: ATC-PD-007: Revisión de Proyectos de Infraestructura" no es claro, la aplicación del control ni la descripción de cómo se lleva a cabo el mismo en el periodo. 
</t>
    </r>
    <r>
      <rPr>
        <b/>
        <sz val="10"/>
        <color rgb="FF000000"/>
        <rFont val="Arial"/>
        <family val="2"/>
      </rPr>
      <t>Plan de tratamiento:</t>
    </r>
    <r>
      <rPr>
        <sz val="10"/>
        <color rgb="FF000000"/>
        <rFont val="Arial"/>
        <family val="2"/>
      </rPr>
      <t xml:space="preserve"> R2-Acc-1: Na acción esta programada por el proceso para realizar entre 31/07/2025 al 20/10/2025, por tanto, no se registró. 
Los indicadores se requieren aportar evidencia de su aplicación en el documento de trabajo, ya que se detalla que su medición es cuatrimestral, se recomienda verificar la consistencia entre la frecuencia del control y los indicadores. 
Ahora bien, en la medición del Medición del Indicador del Desempeño del Control se describe: "50 proyectos radicados incorrectamente , sin cumplir con el procedimiento ATC-PD-007" por lo que se recomienda la verificación del reporte ya que esto podría ser un indicio de materialización del riesgo, por la manera en que está formulado el indicador.</t>
    </r>
  </si>
  <si>
    <t>Cuenta de Descripción Riesgo</t>
  </si>
  <si>
    <t>Cantidad procesos con riesgos de corrupción</t>
  </si>
  <si>
    <t>Total Riesgos</t>
  </si>
  <si>
    <t>Corrupción</t>
  </si>
  <si>
    <t>Fiscal</t>
  </si>
  <si>
    <t>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Se recomienda revisar la valoración del riesgo ya que no se evidencia el diligenciamiento completo de la Tabla de Impacto, lo que puede estar afectando la zona de riesgo inherente, y por tanto, el posterior resultado del riesgo residual. 
De acuerdo con la retroalimentación de la segunda línea y la verificación por parte de la OCI, se identifica la subsanación de la evidencia correspondiente con los informes del mes de enero, febrero y marzo de 2025.</t>
  </si>
  <si>
    <t>RIESGO</t>
  </si>
  <si>
    <t>PROCESO</t>
  </si>
  <si>
    <t>Etiquetas de columna</t>
  </si>
  <si>
    <t>Suma de Corrupción</t>
  </si>
  <si>
    <t>Suma de Fiscal</t>
  </si>
  <si>
    <t>Total</t>
  </si>
  <si>
    <t>TIPO PROCESO</t>
  </si>
  <si>
    <t>TOTAL, RIESGOS</t>
  </si>
  <si>
    <t>TOTAL</t>
  </si>
  <si>
    <t>RIESGOS CORRUPCIÓN</t>
  </si>
  <si>
    <t>RIESGOS FISCALES</t>
  </si>
  <si>
    <t>La redacción del riesgo no considera los cuatro (4) elementos para los riesgos de corrupción, no se refiere a la desviación específica de la gestión de lo público y el beneficio privado 
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 Se recomienda a la segunda línea documentar dicho seguimiento y dejar trazabilidad en el formato y en la casilla dispuesta para tal fin. Es importante tener en cuenta que el documento cargado en Isolucion no permite el acceso a SharePoint, lo que afecta la trazabilidad del monitoreo.
En R-Ctrl 1 no se encuentran los listados de asistencia que evidencian el cumplimiento de las fechas establecidas en el cronograma del plan de capacitación (GD). No obstante, el proceso (GD) en aras de la descripción del control, podría ajustar el cronograma de capacitación según la necesidad y cambios a que haya lugar con la debida justificación, tal como se encuentra en los listados de asistencia identificados en el R1-Ctrl 3. 
En el plan de tratamiento R1-Ctrl 2 no se evidencia la "Comunicación de salida solicitando cotización de espacios fisicos". Además no hay coherencia entre la acción y el soporte de la acción mencionadas en el plan de tratamiento.  
Teniendo en cuenta, que no es posible determinar que los controles sean ineficaces o efectivos, no es coherente, que se encuentre en Zona de Riesgo Residual Final moderado. 
Con respecto, al informe de resutados R1-Ctrl 1 se recomienda incluir análisis de información para la toma de decisiones que permitan la mejora continúa para la apropiacion de conocimientos adquiridos por los funcionarios y contratistas, cada vez, que se realice la difusión de la información. 
Se recomienda al proceso incluir la periodicidad de la ejecución de los controles. 
La evidencia R1-Ctrl 3 correspondiente con el HOJA DE CONTROL / INDICE DE INFORMACIÓN - GD-FR-038 no fue aportada por parte del proceso (GD)</t>
  </si>
  <si>
    <t xml:space="preserve">La redacción del riesgo no considera los cuatro (4) elementos para los riesgos de corrupción, no se refiere a la desviación específica de la gestión de lo público y el beneficio privado de manera que recomienda revisar y ajustar la redacción del riesgo. 
R1-Ctrl 1:  El proceso GH no ha iniciado la actividad de control. Se recomienda dar celeridad al inicio de la actualización del procedimiento "Vinculación de Servidores Públicos", con el fin de establecer puntos de control asociados a la verificación de requisitos para cubrir vacantes, en concordancia con el Manual de Funciones. Así mismo, y conforme a los lineamientos establecidos por la OAP,  los controles o planes de tratamiento que involucren la actualización o creación de documentos no deberán superar como plazo el segundo cuatrimestre del año.
R1-Acc1:  Actividad no iniciada, asociada a la revisión del manual de funciones, pese a que tenia fecha de ejecución en febrero, se recomienda actualizar.
Manifiesta la segunda línea: "A pesar de que la OAP estableció un documento de trabajo para el monitoreo y la medición de los indicadores, este no fue implementado. Asimismo, en el mapa de riesgos, el proceso en la medición, señalado como “N/A”, sin evidencia de seguimiento alguno. Esta situación impide realizar monitoreo eficiente". 
No se presentan evidencias de la ejecución de controles, acciones, medición de indicadores, por lo que no se permite concluir que el proceso esté realizando tratamiento al riesgo de corrupción identificado. En adición, el control presenta dos actividades en una, por lo que se recomienda separa la verificación de requisitos de la actualización del procedimiento. </t>
  </si>
  <si>
    <t xml:space="preserve">Referente a la ejecución del Plan de Tratamiento de manera eficaz referente con la actualización y publicación  de los documentos del proceso en el Sistema de Gestión de Calidad no precisa si es para la mejora de establecer una política de gobernanza TIC y divulgarla institucionalmente. 
Por otra, parte en el plan de tratamiento del riesgo a nivel especifico podria considerar establecer lineamientos para los permisos de acceso no revocados a tiempo. 
Se recomienda ajustar los indicadores cumplimiento para permisos de acceso no revocados a tiempo, autorización de acceso a las aplicaciones correctas en el momento adecuado, corrección de vulnerabilidades para mejorar la implementación de la seguridad y la eficiencia  de los permisos de acceso. 
El proceso indica que los documentos actualizados aprobados en el Sistema de Gestión de Calidad se presentan con fecha limite del 30/11/2025, a la fecha no presenta evidencia:bitácora de incidentes de seguridad de la información, Inventario Proyectos Especiales de Tecnología, operación de Backus y restauración de información, política de seguridad de la información, POLITICA DE SEGURIDAD DE LA INFORMACIÓN, Proyectos Especiales de Tecnología, Recolección de Evidencia Digital, Reporte de Incidentes de Seguridad de la Informaciòn.
R1C1: Se evidencia reporte excel del listado usuario expirados, la Oficina de Control Interno recomienda verificar la evidencia establecida, toda vez, que la misma no se permite determinar si corresponde al "reporte de usuarios y permisos por aplicación" como se describe con el control. 
El proceso en el documento de retroalimentación realizada por la Segunda Línea al proceso (GT) manifiesta que la ejecución del control se reporta en estado pendiente. 
La evidencia del RC2 no corresponde con lo establecido en la descripción del riesgo. A su vez, no se encuentra, la descripción del indicador que permita verificar la efectividad de la socialización de  la politica de seguridad de informacion y régimen sancionatorio ante acceso informático indebido vigentes mediante piezas de comunicación y charlas en las que se incluyan tips de seguridad de la información. 
El profesional experto en ciberseguridad se contrató el 14 de abril 2025, finalizando el primer cuatrimestre de seguimiento de riesgos 2025, tal como consta: el CPSP 315 de 2025, considerando el plan de tratamiento esto conlleva a que la evidencia de los Accesos indebidos bloqueados, se debe considerar la programación de la ejecución de las acciones. </t>
  </si>
  <si>
    <t>Cuenta de Descripción del Control</t>
  </si>
  <si>
    <t>Cuenta de Descripción del Plan de Tratamiento</t>
  </si>
  <si>
    <t xml:space="preserve"> PROCESO</t>
  </si>
  <si>
    <t>TIPO RIESGO</t>
  </si>
  <si>
    <t>Corrupción 2</t>
  </si>
  <si>
    <t>Corrupción 1</t>
  </si>
  <si>
    <t>FISCALES</t>
  </si>
  <si>
    <t>CORRUPCIÓN</t>
  </si>
  <si>
    <t>No.</t>
  </si>
  <si>
    <t>CANTIDAD CONTROLES</t>
  </si>
  <si>
    <t>CANTIDAD ACCIONES (PT)</t>
  </si>
  <si>
    <t>PROCESOS</t>
  </si>
  <si>
    <t>FECHA SEGUIMIENTO SEGUNDA LÍNEA</t>
  </si>
  <si>
    <t>01 a 09 de mayo</t>
  </si>
  <si>
    <t>OBSERVACIONES AL SEGUIMIENTO Y EVALUACIÓN DE LA SEGUNDA LÍNEA DE DEFENSA</t>
  </si>
  <si>
    <r>
      <t>La segunda línea reportó en el formato DE- FR -002, Columna BR "</t>
    </r>
    <r>
      <rPr>
        <i/>
        <sz val="10"/>
        <color theme="1"/>
        <rFont val="Arial"/>
        <family val="2"/>
      </rPr>
      <t xml:space="preserve">Resultado del Seguimiento y Evaluación" </t>
    </r>
    <r>
      <rPr>
        <sz val="10"/>
        <color theme="1"/>
        <rFont val="Arial"/>
        <family val="2"/>
      </rPr>
      <t>el siguiente resultado: "</t>
    </r>
    <r>
      <rPr>
        <i/>
        <sz val="10"/>
        <color theme="1"/>
        <rFont val="Arial"/>
        <family val="2"/>
      </rPr>
      <t>En el desarrollo de esta revisión se identificaron algunas observaciones y recomendaciones, que se detallaron en retroalimentación por correo electrónico. Ver carpeta de SharePoint".</t>
    </r>
    <r>
      <rPr>
        <sz val="10"/>
        <color theme="1"/>
        <rFont val="Arial"/>
        <family val="2"/>
      </rPr>
      <t xml:space="preserve"> Dado que Procedimiento DE-PD-011 -Administración de Riesgos dispone en la Actividad No. 16 que el Funcionario o Contratista de la Oficina Asesora de Planeación debe "</t>
    </r>
    <r>
      <rPr>
        <i/>
        <sz val="10"/>
        <color theme="1"/>
        <rFont val="Arial"/>
        <family val="2"/>
      </rPr>
      <t xml:space="preserve">Registrar y consolidar el monitoreo en cada uno de los mapas de riesgos por proceso" </t>
    </r>
    <r>
      <rPr>
        <sz val="10"/>
        <color theme="1"/>
        <rFont val="Arial"/>
        <family val="2"/>
      </rPr>
      <t xml:space="preserve">cuyo registro será la </t>
    </r>
    <r>
      <rPr>
        <i/>
        <sz val="10"/>
        <color theme="1"/>
        <rFont val="Arial"/>
        <family val="2"/>
      </rPr>
      <t xml:space="preserve">"Publicación en página web" </t>
    </r>
    <r>
      <rPr>
        <sz val="10"/>
        <color theme="1"/>
        <rFont val="Arial"/>
        <family val="2"/>
      </rPr>
      <t xml:space="preserve">y el </t>
    </r>
    <r>
      <rPr>
        <i/>
        <sz val="10"/>
        <color theme="1"/>
        <rFont val="Arial"/>
        <family val="2"/>
      </rPr>
      <t xml:space="preserve">"Cargue en aplicativo del sistema de gestión institucional" </t>
    </r>
    <r>
      <rPr>
        <sz val="10"/>
        <color theme="1"/>
        <rFont val="Arial"/>
        <family val="2"/>
      </rPr>
      <t xml:space="preserve">la segunda línea de defensa es responsable de garantizar ela descripción del resultado del seguimiento y evaluación, toda vez que Isolución no permite el acceso a SharePoint ni los correos remitidos hacen parte del registro de la actividad 16, sino que, en su lugar, la actividad consiste en Registar el monitoreo en </t>
    </r>
    <r>
      <rPr>
        <i/>
        <sz val="10"/>
        <color theme="1"/>
        <rFont val="Arial"/>
        <family val="2"/>
      </rPr>
      <t xml:space="preserve">"cada uno de los mapas de riesgos por proceso" </t>
    </r>
    <r>
      <rPr>
        <sz val="10"/>
        <color theme="1"/>
        <rFont val="Arial"/>
        <family val="2"/>
      </rPr>
      <t>con lo que se evidencia la necesidad del ajuste en la consolidación para realizar nuevamente la publicación en Isolución del Monitoreo del Primer Trimestre de la vigencia 2025.</t>
    </r>
  </si>
  <si>
    <t>IVC, SI, GD, AB, GF,GJ, RF, PD</t>
  </si>
  <si>
    <r>
      <t>De acuerdo con el Procedimiento Administración de Riesgo, actividad No. 10, el funcionario o contratista de la Oficina Asesora de Planeación “R</t>
    </r>
    <r>
      <rPr>
        <i/>
        <sz val="10"/>
        <color rgb="FF000000"/>
        <rFont val="Arial"/>
        <family val="2"/>
      </rPr>
      <t xml:space="preserve">evisa la integralidad del mapa de riesgos, asegurando que se cumpla con los lineamientos de la Política de administración y que sea coherente con el objetivo del proceso y objetivos institucionales. La Oficina Asesora de Planeación, </t>
    </r>
    <r>
      <rPr>
        <i/>
        <u/>
        <sz val="10"/>
        <color rgb="FF000000"/>
        <rFont val="Arial"/>
        <family val="2"/>
      </rPr>
      <t>genera recomendaciones o aprobación a los riesgos de los procesos</t>
    </r>
    <r>
      <rPr>
        <sz val="10"/>
        <color rgb="FF000000"/>
        <rFont val="Arial"/>
        <family val="2"/>
      </rPr>
      <t>”, no obstante, no se evidenció el de manera explícita aprobación de los riesgos de los procesos. Se recomienda que en la respuesta al requerimiento de información de la OCI se detalle los procesos cuyos riesgos se encuentran aprobados  por la segunda línea de defensa así como que esto se describa en el formato DE-FR-002, columna BR.</t>
    </r>
  </si>
  <si>
    <t>Todos los procesos</t>
  </si>
  <si>
    <t xml:space="preserve">Se evidencia ejecución de monitoreo por parte de la segunda línea de defensa, el cual se documenta mediante correos electrónicos y el formato DE-FR-002, que datalla la fecha de seguimiento a cada proceso. </t>
  </si>
  <si>
    <t>¿Cumple con la redacción del Riesgo?</t>
  </si>
  <si>
    <t>Ctrl-1</t>
  </si>
  <si>
    <t>Acc-1</t>
  </si>
  <si>
    <t>Plan de Tratamiento</t>
  </si>
  <si>
    <t>Acc-2</t>
  </si>
  <si>
    <t>Acc-3</t>
  </si>
  <si>
    <t>Ctrl-2</t>
  </si>
  <si>
    <t>Ctrl-3</t>
  </si>
  <si>
    <t>Descripción del Riesgo</t>
  </si>
  <si>
    <t>Tipo</t>
  </si>
  <si>
    <t>Ctrl-4</t>
  </si>
  <si>
    <t>Ctrl-5</t>
  </si>
  <si>
    <t xml:space="preserve">Ctrl-6 </t>
  </si>
  <si>
    <t xml:space="preserve"> Ctrl-7</t>
  </si>
  <si>
    <t xml:space="preserve"> Ctrl-8</t>
  </si>
  <si>
    <t xml:space="preserve"> Acc-1</t>
  </si>
  <si>
    <t xml:space="preserve">Ctrl-1 </t>
  </si>
  <si>
    <t>Acc-4</t>
  </si>
  <si>
    <r>
      <t>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Se recomienda revisar la valoración del riesgo ya que no se evidencia el diligenciamiento completo de la Tabla de Impacto, lo que puede estar afectando la zona de riesgo inherente y por tanto el posterior resultado del riesgo residual. 
Se recomienda realizar el inventario a los elementos en servicio y deposito para verificar su existencia, estado de conservación y validar si procede para darlos de baja de acuerdo a nivel de obsolescencia con una frecuencia semestral en el  el procedimiento para el seguimiento y control de los inventarios.
Según lo descrito por el proceso (RF) en el formato: seguimiento indicadores 30/04/2025: "</t>
    </r>
    <r>
      <rPr>
        <i/>
        <sz val="10"/>
        <color rgb="FF000000"/>
        <rFont val="Arial"/>
        <family val="2"/>
      </rPr>
      <t>La compilación y organización de los soportes se ha visto afectada por la intensidad en  las labores diarias, por ello se incluirá la documentación en el próximo reporte"</t>
    </r>
    <r>
      <rPr>
        <sz val="10"/>
        <color rgb="FF000000"/>
        <rFont val="Arial"/>
        <family val="2"/>
      </rPr>
      <t xml:space="preserve">  No anexa evidencia porque su periodicidad es anual, así no presentó medición de los indicadores formulados
Se sugiere revisar el planteamiento del riesgo y la causa raíz dado que la  evidencia no se relaciona directamente con lo mencionado.</t>
    </r>
  </si>
  <si>
    <t>Cuenta de ¿Se reportaron indicadores?</t>
  </si>
  <si>
    <t>¿REPORTA INDICADORES?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</si>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</sst>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sz val="10"/>
      <color theme="0"/>
      <name val="Arial"/>
      <family val="2"/>
    </font>
    <font>
      <sz val="10"/>
      <color rgb="FFFF0000"/>
      <name val="Arial"/>
      <family val="2"/>
    </font>
    <font>
      <sz val="10"/>
      <name val="Arial"/>
      <family val="2"/>
    </font>
    <font>
      <sz val="10"/>
      <color rgb="FF000000"/>
      <name val="Arial"/>
    </font>
    <font>
      <i/>
      <sz val="10"/>
      <color rgb="FF000000"/>
      <name val="Arial"/>
    </font>
    <font>
      <sz val="11"/>
      <color rgb="FFFF0000"/>
      <name val="Aptos Narrow"/>
      <family val="2"/>
      <scheme val="minor"/>
    </font>
    <font>
      <b/>
      <sz val="11"/>
      <color rgb="FFFF0000"/>
      <name val="Aptos Narrow"/>
      <family val="2"/>
      <scheme val="minor"/>
    </font>
    <font>
      <sz val="11"/>
      <color theme="1"/>
      <name val="Aptos Narrow"/>
      <family val="2"/>
      <scheme val="minor"/>
    </font>
    <font>
      <i/>
      <sz val="10"/>
      <color theme="1"/>
      <name val="Arial"/>
      <family val="2"/>
    </font>
    <font>
      <b/>
      <sz val="10"/>
      <color rgb="FF000000"/>
      <name val="Arial"/>
      <family val="2"/>
    </font>
    <font>
      <sz val="10"/>
      <color rgb="FF000000"/>
      <name val="Arial"/>
      <family val="2"/>
    </font>
    <font>
      <i/>
      <sz val="10"/>
      <color rgb="FF000000"/>
      <name val="Arial"/>
      <family val="2"/>
    </font>
    <font>
      <i/>
      <u/>
      <sz val="10"/>
      <color rgb="FF000000"/>
      <name val="Arial"/>
      <family val="2"/>
    </font>
  </fonts>
  <fills count="1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rgb="FFFFFF00"/>
        <bgColor indexed="64"/>
      </patternFill>
    </fill>
    <fill>
      <patternFill patternType="solid">
        <fgColor theme="6" tint="0.39997558519241921"/>
        <bgColor indexed="64"/>
      </patternFill>
    </fill>
    <fill>
      <patternFill patternType="solid">
        <fgColor theme="4" tint="0.79998168889431442"/>
        <bgColor theme="4" tint="0.79998168889431442"/>
      </patternFill>
    </fill>
    <fill>
      <patternFill patternType="solid">
        <fgColor rgb="FFF2F2F2"/>
        <bgColor indexed="64"/>
      </patternFill>
    </fill>
    <fill>
      <patternFill patternType="solid">
        <fgColor rgb="FFFF0000"/>
        <bgColor indexed="64"/>
      </patternFill>
    </fill>
  </fills>
  <borders count="122">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bottom style="thin">
        <color rgb="FF000000"/>
      </bottom>
      <diagonal/>
    </border>
    <border>
      <left style="thin">
        <color indexed="64"/>
      </left>
      <right style="thin">
        <color indexed="64"/>
      </right>
      <top/>
      <bottom style="thin">
        <color rgb="FF000000"/>
      </bottom>
      <diagonal/>
    </border>
    <border>
      <left style="medium">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64"/>
      </left>
      <right style="medium">
        <color indexed="64"/>
      </right>
      <top/>
      <bottom style="medium">
        <color rgb="FF000000"/>
      </bottom>
      <diagonal/>
    </border>
    <border>
      <left style="thin">
        <color indexed="64"/>
      </left>
      <right style="medium">
        <color indexed="64"/>
      </right>
      <top style="medium">
        <color rgb="FF000000"/>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thin">
        <color indexed="64"/>
      </left>
      <right style="thin">
        <color indexed="64"/>
      </right>
      <top style="thin">
        <color indexed="64"/>
      </top>
      <bottom style="medium">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style="thin">
        <color theme="4" tint="0.39997558519241921"/>
      </bottom>
      <diagonal/>
    </border>
    <border>
      <left/>
      <right/>
      <top style="thin">
        <color theme="4" tint="0.39997558519241921"/>
      </top>
      <bottom/>
      <diagonal/>
    </border>
    <border>
      <left style="medium">
        <color rgb="FFBFBFBF"/>
      </left>
      <right style="medium">
        <color rgb="FFBFBFBF"/>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style="thin">
        <color indexed="64"/>
      </right>
      <top style="medium">
        <color rgb="FF000000"/>
      </top>
      <bottom style="thin">
        <color indexed="64"/>
      </bottom>
      <diagonal/>
    </border>
    <border>
      <left/>
      <right style="thin">
        <color indexed="64"/>
      </right>
      <top style="thin">
        <color indexed="64"/>
      </top>
      <bottom style="medium">
        <color rgb="FF000000"/>
      </bottom>
      <diagonal/>
    </border>
    <border>
      <left/>
      <right style="thin">
        <color indexed="64"/>
      </right>
      <top/>
      <bottom style="medium">
        <color indexed="64"/>
      </bottom>
      <diagonal/>
    </border>
    <border>
      <left/>
      <right style="thin">
        <color rgb="FF000000"/>
      </right>
      <top style="thin">
        <color rgb="FF000000"/>
      </top>
      <bottom style="thin">
        <color rgb="FF000000"/>
      </bottom>
      <diagonal/>
    </border>
    <border>
      <left style="medium">
        <color indexed="64"/>
      </left>
      <right style="thin">
        <color rgb="FF000000"/>
      </right>
      <top style="medium">
        <color rgb="FF000000"/>
      </top>
      <bottom style="thin">
        <color rgb="FF000000"/>
      </bottom>
      <diagonal/>
    </border>
    <border>
      <left style="thin">
        <color rgb="FF000000"/>
      </left>
      <right style="medium">
        <color indexed="64"/>
      </right>
      <top style="medium">
        <color rgb="FF000000"/>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rgb="FF000000"/>
      </bottom>
      <diagonal/>
    </border>
    <border>
      <left style="thin">
        <color rgb="FF000000"/>
      </left>
      <right style="medium">
        <color indexed="64"/>
      </right>
      <top style="thin">
        <color rgb="FF000000"/>
      </top>
      <bottom style="medium">
        <color rgb="FF000000"/>
      </bottom>
      <diagonal/>
    </border>
    <border>
      <left style="medium">
        <color indexed="64"/>
      </left>
      <right style="thin">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thin">
        <color rgb="FF000000"/>
      </right>
      <top style="medium">
        <color indexed="64"/>
      </top>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thin">
        <color rgb="FF000000"/>
      </left>
      <right style="thin">
        <color rgb="FF000000"/>
      </right>
      <top style="medium">
        <color indexed="64"/>
      </top>
      <bottom/>
      <diagonal/>
    </border>
    <border>
      <left style="thin">
        <color rgb="FF000000"/>
      </left>
      <right style="thin">
        <color rgb="FF000000"/>
      </right>
      <top/>
      <bottom/>
      <diagonal/>
    </border>
    <border>
      <left style="thin">
        <color rgb="FF000000"/>
      </left>
      <right style="thin">
        <color rgb="FF000000"/>
      </right>
      <top/>
      <bottom style="medium">
        <color indexed="64"/>
      </bottom>
      <diagonal/>
    </border>
    <border>
      <left style="thin">
        <color rgb="FF000000"/>
      </left>
      <right/>
      <top style="medium">
        <color indexed="64"/>
      </top>
      <bottom/>
      <diagonal/>
    </border>
    <border>
      <left style="thin">
        <color rgb="FF000000"/>
      </left>
      <right/>
      <top/>
      <bottom/>
      <diagonal/>
    </border>
    <border>
      <left style="thin">
        <color rgb="FF000000"/>
      </left>
      <right/>
      <top/>
      <bottom style="medium">
        <color indexed="64"/>
      </bottom>
      <diagonal/>
    </border>
    <border>
      <left/>
      <right style="medium">
        <color indexed="64"/>
      </right>
      <top style="medium">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thin">
        <color rgb="FF000000"/>
      </right>
      <top/>
      <bottom style="thin">
        <color rgb="FF000000"/>
      </bottom>
      <diagonal/>
    </border>
    <border>
      <left/>
      <right style="thin">
        <color rgb="FF000000"/>
      </right>
      <top style="thin">
        <color rgb="FF000000"/>
      </top>
      <bottom/>
      <diagonal/>
    </border>
    <border>
      <left style="medium">
        <color rgb="FF000000"/>
      </left>
      <right/>
      <top style="medium">
        <color rgb="FF000000"/>
      </top>
      <bottom style="thin">
        <color rgb="FF000000"/>
      </bottom>
      <diagonal/>
    </border>
    <border>
      <left style="medium">
        <color indexed="64"/>
      </left>
      <right/>
      <top/>
      <bottom style="thin">
        <color indexed="64"/>
      </bottom>
      <diagonal/>
    </border>
    <border>
      <left/>
      <right/>
      <top style="thin">
        <color indexed="64"/>
      </top>
      <bottom style="thin">
        <color indexed="64"/>
      </bottom>
      <diagonal/>
    </border>
  </borders>
  <cellStyleXfs count="2">
    <xf numFmtId="0" fontId="0" fillId="0" borderId="0"/>
    <xf numFmtId="9" fontId="12" fillId="0" borderId="0" applyFont="0" applyFill="0" applyBorder="0" applyAlignment="0" applyProtection="0"/>
  </cellStyleXfs>
  <cellXfs count="468">
    <xf numFmtId="0" fontId="0" fillId="0" borderId="0" xfId="0"/>
    <xf numFmtId="0" fontId="2" fillId="2" borderId="0" xfId="0" applyFont="1" applyFill="1"/>
    <xf numFmtId="0" fontId="2" fillId="2" borderId="0" xfId="0" applyFont="1" applyFill="1" applyAlignment="1">
      <alignment horizontal="left"/>
    </xf>
    <xf numFmtId="0" fontId="2" fillId="2" borderId="0" xfId="0" applyFont="1" applyFill="1" applyAlignment="1">
      <alignment vertical="center"/>
    </xf>
    <xf numFmtId="0" fontId="2" fillId="0" borderId="0" xfId="0" applyFont="1"/>
    <xf numFmtId="0" fontId="3" fillId="2" borderId="0" xfId="0" applyFont="1" applyFill="1" applyAlignment="1">
      <alignment horizontal="center" vertical="center"/>
    </xf>
    <xf numFmtId="0" fontId="3" fillId="2" borderId="0" xfId="0" applyFont="1" applyFill="1" applyAlignment="1">
      <alignment horizontal="left" vertical="center"/>
    </xf>
    <xf numFmtId="0" fontId="2" fillId="2" borderId="0" xfId="0" applyFont="1" applyFill="1" applyAlignment="1">
      <alignment horizontal="center"/>
    </xf>
    <xf numFmtId="0" fontId="3" fillId="2" borderId="0" xfId="0" applyFont="1" applyFill="1" applyAlignment="1">
      <alignment horizontal="left"/>
    </xf>
    <xf numFmtId="0" fontId="1" fillId="0" borderId="0" xfId="0" applyFont="1"/>
    <xf numFmtId="0" fontId="5" fillId="0" borderId="0" xfId="0" applyFont="1"/>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7" xfId="0" applyNumberFormat="1" applyFont="1" applyBorder="1" applyAlignment="1">
      <alignment horizontal="center" vertical="center"/>
    </xf>
    <xf numFmtId="0" fontId="2" fillId="0" borderId="0" xfId="0" applyFont="1" applyAlignment="1">
      <alignment horizontal="center" vertical="center"/>
    </xf>
    <xf numFmtId="1" fontId="2" fillId="0" borderId="19" xfId="0" applyNumberFormat="1" applyFont="1" applyBorder="1" applyAlignment="1">
      <alignment horizontal="center" vertical="center"/>
    </xf>
    <xf numFmtId="1" fontId="2" fillId="0" borderId="28" xfId="0" applyNumberFormat="1" applyFont="1" applyBorder="1" applyAlignment="1">
      <alignment horizontal="center" vertical="center"/>
    </xf>
    <xf numFmtId="1" fontId="2" fillId="0" borderId="15"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4" fillId="2" borderId="0" xfId="0" applyFont="1" applyFill="1" applyAlignment="1">
      <alignment horizontal="center" vertical="center"/>
    </xf>
    <xf numFmtId="0" fontId="5" fillId="0" borderId="0" xfId="0" applyFont="1" applyAlignment="1">
      <alignment horizontal="center"/>
    </xf>
    <xf numFmtId="0" fontId="2" fillId="0" borderId="0" xfId="0" applyFont="1" applyAlignment="1">
      <alignment horizont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7" xfId="0" applyFont="1" applyBorder="1" applyAlignment="1">
      <alignment vertical="center" wrapText="1"/>
    </xf>
    <xf numFmtId="0" fontId="2" fillId="0" borderId="12" xfId="0" applyFont="1" applyBorder="1" applyAlignment="1">
      <alignment horizontal="left" vertical="top" wrapText="1"/>
    </xf>
    <xf numFmtId="0" fontId="2" fillId="0" borderId="10" xfId="0" applyFont="1" applyBorder="1" applyAlignment="1">
      <alignment horizontal="left" vertical="top" wrapText="1"/>
    </xf>
    <xf numFmtId="0" fontId="2" fillId="0" borderId="17" xfId="0" applyFont="1" applyBorder="1" applyAlignment="1">
      <alignment horizontal="left" vertical="top" wrapText="1"/>
    </xf>
    <xf numFmtId="0" fontId="2" fillId="0" borderId="11" xfId="0" applyFont="1" applyBorder="1" applyAlignment="1">
      <alignment vertical="center"/>
    </xf>
    <xf numFmtId="0" fontId="2" fillId="3" borderId="12"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2" xfId="0" applyFont="1" applyBorder="1" applyAlignment="1">
      <alignment vertical="center"/>
    </xf>
    <xf numFmtId="0" fontId="2" fillId="0" borderId="19" xfId="0" applyFont="1" applyBorder="1" applyAlignment="1">
      <alignment vertical="center"/>
    </xf>
    <xf numFmtId="0" fontId="2" fillId="0" borderId="25" xfId="0" applyFont="1" applyBorder="1" applyAlignment="1">
      <alignment vertical="center"/>
    </xf>
    <xf numFmtId="0" fontId="2" fillId="0" borderId="29" xfId="0" applyFont="1" applyBorder="1" applyAlignment="1">
      <alignment vertical="center"/>
    </xf>
    <xf numFmtId="0" fontId="2" fillId="0" borderId="33" xfId="0" applyFont="1" applyBorder="1" applyAlignment="1">
      <alignment vertical="center"/>
    </xf>
    <xf numFmtId="0" fontId="2" fillId="0" borderId="23" xfId="0" applyFont="1" applyBorder="1" applyAlignment="1">
      <alignment vertical="center"/>
    </xf>
    <xf numFmtId="0" fontId="2" fillId="0" borderId="28" xfId="0" applyFont="1" applyBorder="1" applyAlignment="1">
      <alignment vertical="center"/>
    </xf>
    <xf numFmtId="0" fontId="2" fillId="0" borderId="13" xfId="0" applyFont="1" applyBorder="1" applyAlignment="1">
      <alignment vertical="center"/>
    </xf>
    <xf numFmtId="0" fontId="2" fillId="0" borderId="0" xfId="0" applyFont="1" applyAlignment="1">
      <alignment vertical="center"/>
    </xf>
    <xf numFmtId="0" fontId="2" fillId="0" borderId="14" xfId="0" applyFont="1" applyBorder="1" applyAlignment="1">
      <alignment vertical="center"/>
    </xf>
    <xf numFmtId="0" fontId="2" fillId="3" borderId="10" xfId="0" applyFont="1" applyFill="1" applyBorder="1" applyAlignment="1">
      <alignment horizontal="center" vertical="center"/>
    </xf>
    <xf numFmtId="0" fontId="2" fillId="0" borderId="10" xfId="0" applyFont="1" applyBorder="1" applyAlignment="1">
      <alignment horizontal="left" vertical="center" wrapText="1"/>
    </xf>
    <xf numFmtId="0" fontId="2" fillId="0" borderId="10" xfId="0" applyFont="1" applyBorder="1" applyAlignment="1">
      <alignment vertical="center"/>
    </xf>
    <xf numFmtId="0" fontId="2" fillId="0" borderId="26" xfId="0" applyFont="1" applyBorder="1" applyAlignment="1">
      <alignment vertical="center"/>
    </xf>
    <xf numFmtId="0" fontId="2" fillId="0" borderId="15" xfId="0" applyFont="1" applyBorder="1" applyAlignment="1">
      <alignment vertical="center"/>
    </xf>
    <xf numFmtId="0" fontId="2" fillId="0" borderId="31" xfId="0" applyFont="1" applyBorder="1" applyAlignment="1">
      <alignment vertical="center"/>
    </xf>
    <xf numFmtId="0" fontId="2" fillId="0" borderId="16" xfId="0" applyFont="1" applyBorder="1" applyAlignment="1">
      <alignment vertical="center"/>
    </xf>
    <xf numFmtId="0" fontId="2" fillId="3" borderId="17" xfId="0" applyFont="1" applyFill="1" applyBorder="1" applyAlignment="1">
      <alignment horizontal="center" vertical="center"/>
    </xf>
    <xf numFmtId="0" fontId="2" fillId="0" borderId="17" xfId="0" applyFont="1" applyBorder="1" applyAlignment="1">
      <alignment horizontal="left" vertical="center" wrapText="1"/>
    </xf>
    <xf numFmtId="0" fontId="2" fillId="0" borderId="17" xfId="0" applyFont="1" applyBorder="1" applyAlignment="1">
      <alignment vertical="center"/>
    </xf>
    <xf numFmtId="0" fontId="2" fillId="0" borderId="27" xfId="0" applyFont="1" applyBorder="1" applyAlignment="1">
      <alignment vertical="center"/>
    </xf>
    <xf numFmtId="0" fontId="2" fillId="0" borderId="32"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wrapText="1"/>
    </xf>
    <xf numFmtId="0" fontId="2" fillId="0" borderId="14" xfId="0" applyFont="1" applyBorder="1" applyAlignment="1">
      <alignment vertical="center" wrapText="1"/>
    </xf>
    <xf numFmtId="0" fontId="2" fillId="3" borderId="23" xfId="0" applyFont="1" applyFill="1" applyBorder="1" applyAlignment="1">
      <alignment horizontal="center" vertical="center"/>
    </xf>
    <xf numFmtId="0" fontId="2" fillId="0" borderId="23" xfId="0" applyFont="1" applyBorder="1" applyAlignment="1">
      <alignment horizontal="left" vertical="center" wrapText="1"/>
    </xf>
    <xf numFmtId="1" fontId="2" fillId="0" borderId="35" xfId="0" applyNumberFormat="1" applyFont="1" applyBorder="1" applyAlignment="1">
      <alignment horizontal="center" vertical="center"/>
    </xf>
    <xf numFmtId="0" fontId="2" fillId="0" borderId="36" xfId="0" applyFont="1" applyBorder="1" applyAlignment="1">
      <alignment vertical="center"/>
    </xf>
    <xf numFmtId="0" fontId="2" fillId="0" borderId="23" xfId="0" applyFont="1" applyBorder="1" applyAlignment="1">
      <alignment horizontal="left" vertical="top" wrapText="1"/>
    </xf>
    <xf numFmtId="1" fontId="2" fillId="0" borderId="23" xfId="0" applyNumberFormat="1" applyFont="1" applyBorder="1" applyAlignment="1">
      <alignment horizontal="center" vertical="center"/>
    </xf>
    <xf numFmtId="0" fontId="2" fillId="0" borderId="37" xfId="0" applyFont="1" applyBorder="1" applyAlignment="1">
      <alignment vertical="center"/>
    </xf>
    <xf numFmtId="0" fontId="2" fillId="0" borderId="34" xfId="0" applyFont="1" applyBorder="1" applyAlignment="1">
      <alignment vertical="center"/>
    </xf>
    <xf numFmtId="0" fontId="2" fillId="0" borderId="35" xfId="0" applyFont="1" applyBorder="1" applyAlignment="1">
      <alignment vertical="center"/>
    </xf>
    <xf numFmtId="0" fontId="2" fillId="0" borderId="11" xfId="0" applyFont="1" applyBorder="1" applyAlignment="1">
      <alignment vertical="center" wrapText="1"/>
    </xf>
    <xf numFmtId="1" fontId="2" fillId="0" borderId="13" xfId="0" applyNumberFormat="1" applyFont="1" applyBorder="1" applyAlignment="1">
      <alignment horizontal="center" vertical="center"/>
    </xf>
    <xf numFmtId="0" fontId="2" fillId="0" borderId="38" xfId="0" applyFont="1" applyBorder="1" applyAlignment="1">
      <alignment vertical="center"/>
    </xf>
    <xf numFmtId="0" fontId="2" fillId="0" borderId="16" xfId="0" applyFont="1" applyBorder="1" applyAlignment="1">
      <alignment vertical="center" wrapText="1"/>
    </xf>
    <xf numFmtId="0" fontId="2" fillId="0" borderId="39" xfId="0" applyFont="1" applyBorder="1" applyAlignment="1">
      <alignment vertical="center"/>
    </xf>
    <xf numFmtId="0" fontId="2" fillId="0" borderId="40" xfId="0" applyFont="1" applyBorder="1" applyAlignment="1">
      <alignment vertical="center"/>
    </xf>
    <xf numFmtId="0" fontId="2" fillId="0" borderId="41" xfId="0" applyFont="1" applyBorder="1" applyAlignment="1">
      <alignment vertical="center"/>
    </xf>
    <xf numFmtId="0" fontId="2" fillId="0" borderId="42" xfId="0" applyFont="1" applyBorder="1" applyAlignment="1">
      <alignment vertical="center" wrapText="1"/>
    </xf>
    <xf numFmtId="0" fontId="2" fillId="0" borderId="42" xfId="0" applyFont="1" applyBorder="1" applyAlignment="1">
      <alignment vertical="center"/>
    </xf>
    <xf numFmtId="1" fontId="2" fillId="0" borderId="43" xfId="0" applyNumberFormat="1" applyFont="1" applyBorder="1" applyAlignment="1">
      <alignment horizontal="center" vertical="center"/>
    </xf>
    <xf numFmtId="0" fontId="2" fillId="0" borderId="44" xfId="0" applyFont="1" applyBorder="1" applyAlignment="1">
      <alignment vertical="center"/>
    </xf>
    <xf numFmtId="1" fontId="2" fillId="0" borderId="42" xfId="0" applyNumberFormat="1" applyFont="1" applyBorder="1" applyAlignment="1">
      <alignment horizontal="center" vertical="center"/>
    </xf>
    <xf numFmtId="0" fontId="2" fillId="0" borderId="45" xfId="0" applyFont="1" applyBorder="1" applyAlignment="1">
      <alignment vertical="center"/>
    </xf>
    <xf numFmtId="0" fontId="2" fillId="0" borderId="43" xfId="0" applyFont="1" applyBorder="1" applyAlignment="1">
      <alignment vertical="center"/>
    </xf>
    <xf numFmtId="0" fontId="2" fillId="3" borderId="42" xfId="0" applyFont="1" applyFill="1" applyBorder="1" applyAlignment="1">
      <alignment horizontal="center" vertical="center"/>
    </xf>
    <xf numFmtId="0" fontId="2" fillId="0" borderId="42" xfId="0" applyFont="1" applyBorder="1" applyAlignment="1">
      <alignment horizontal="left" vertical="center" wrapText="1"/>
    </xf>
    <xf numFmtId="0" fontId="2" fillId="0" borderId="42" xfId="0" applyFont="1" applyBorder="1" applyAlignment="1">
      <alignment horizontal="left" vertical="top" wrapText="1"/>
    </xf>
    <xf numFmtId="0" fontId="2" fillId="3" borderId="19" xfId="0" applyFont="1" applyFill="1" applyBorder="1" applyAlignment="1">
      <alignment horizontal="center" vertical="center"/>
    </xf>
    <xf numFmtId="0" fontId="2" fillId="0" borderId="19" xfId="0" applyFont="1" applyBorder="1" applyAlignment="1">
      <alignment horizontal="left" vertical="center" wrapText="1"/>
    </xf>
    <xf numFmtId="0" fontId="2" fillId="2" borderId="0" xfId="0" applyFont="1" applyFill="1" applyAlignment="1">
      <alignment horizontal="center" vertical="center"/>
    </xf>
    <xf numFmtId="0" fontId="2" fillId="0" borderId="12" xfId="0" applyFont="1" applyBorder="1" applyAlignment="1">
      <alignment horizontal="center" vertical="center"/>
    </xf>
    <xf numFmtId="0" fontId="2" fillId="0" borderId="29" xfId="0" applyFont="1" applyBorder="1" applyAlignment="1">
      <alignment horizontal="center" vertical="center"/>
    </xf>
    <xf numFmtId="0" fontId="2" fillId="0" borderId="33" xfId="0" applyFont="1" applyBorder="1" applyAlignment="1">
      <alignment horizontal="center" vertical="center"/>
    </xf>
    <xf numFmtId="0" fontId="2" fillId="0" borderId="19"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13" xfId="0" applyFont="1" applyBorder="1" applyAlignment="1">
      <alignment horizontal="center" vertical="center"/>
    </xf>
    <xf numFmtId="0" fontId="2" fillId="0" borderId="22" xfId="0" applyFont="1" applyBorder="1" applyAlignment="1">
      <alignment horizontal="center" vertical="center"/>
    </xf>
    <xf numFmtId="0" fontId="2" fillId="0" borderId="30"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32"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31" xfId="0" applyFont="1" applyBorder="1" applyAlignment="1">
      <alignment horizontal="center" vertical="center"/>
    </xf>
    <xf numFmtId="0" fontId="2" fillId="0" borderId="42" xfId="0" applyFont="1" applyBorder="1" applyAlignment="1">
      <alignment horizontal="center" vertical="center"/>
    </xf>
    <xf numFmtId="0" fontId="2" fillId="0" borderId="45" xfId="0" applyFont="1" applyBorder="1" applyAlignment="1">
      <alignment horizontal="center" vertical="center"/>
    </xf>
    <xf numFmtId="0" fontId="2" fillId="0" borderId="41" xfId="0" applyFont="1" applyBorder="1" applyAlignment="1">
      <alignment horizontal="center" vertical="center"/>
    </xf>
    <xf numFmtId="0" fontId="2" fillId="0" borderId="43" xfId="0" applyFont="1" applyBorder="1" applyAlignment="1">
      <alignment horizontal="center" vertical="center"/>
    </xf>
    <xf numFmtId="0" fontId="2" fillId="0" borderId="46" xfId="0" applyFont="1" applyBorder="1" applyAlignment="1">
      <alignment horizontal="center" vertical="center"/>
    </xf>
    <xf numFmtId="0" fontId="2" fillId="0" borderId="38"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3" xfId="0" applyFont="1" applyBorder="1" applyAlignment="1">
      <alignment horizontal="center" vertical="center"/>
    </xf>
    <xf numFmtId="0" fontId="2" fillId="0" borderId="37"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14" fontId="2" fillId="0" borderId="12" xfId="0" applyNumberFormat="1" applyFont="1" applyBorder="1" applyAlignment="1">
      <alignment horizontal="center" vertical="center"/>
    </xf>
    <xf numFmtId="14" fontId="2" fillId="0" borderId="17"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4" xfId="0" applyFont="1" applyBorder="1" applyAlignment="1">
      <alignment vertical="center" wrapText="1"/>
    </xf>
    <xf numFmtId="0" fontId="3" fillId="4" borderId="4"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7" xfId="0" applyFont="1" applyFill="1" applyBorder="1" applyAlignment="1">
      <alignment horizontal="center" vertical="center" wrapText="1"/>
    </xf>
    <xf numFmtId="14" fontId="2" fillId="0" borderId="12" xfId="0" applyNumberFormat="1" applyFont="1" applyBorder="1" applyAlignment="1">
      <alignment vertical="center"/>
    </xf>
    <xf numFmtId="0" fontId="6" fillId="0" borderId="12" xfId="0" applyFont="1" applyBorder="1" applyAlignment="1">
      <alignment horizontal="center" vertical="center"/>
    </xf>
    <xf numFmtId="0" fontId="2" fillId="0" borderId="39" xfId="0" applyFont="1" applyBorder="1" applyAlignment="1">
      <alignment horizontal="center" vertical="center"/>
    </xf>
    <xf numFmtId="14" fontId="2" fillId="0" borderId="17" xfId="0" applyNumberFormat="1" applyFont="1" applyBorder="1" applyAlignment="1">
      <alignment vertical="center"/>
    </xf>
    <xf numFmtId="14" fontId="2" fillId="0" borderId="23" xfId="0" applyNumberFormat="1" applyFont="1" applyBorder="1" applyAlignment="1">
      <alignment horizontal="center" vertical="center"/>
    </xf>
    <xf numFmtId="0" fontId="2" fillId="0" borderId="36" xfId="0" applyFont="1" applyBorder="1" applyAlignment="1">
      <alignment horizontal="center" vertical="center"/>
    </xf>
    <xf numFmtId="0" fontId="2" fillId="0" borderId="23" xfId="0" applyFont="1" applyBorder="1" applyAlignment="1">
      <alignment horizontal="center" vertical="center" wrapText="1"/>
    </xf>
    <xf numFmtId="0" fontId="2" fillId="0" borderId="47" xfId="0" applyFont="1" applyBorder="1" applyAlignment="1">
      <alignment horizontal="center" vertical="center"/>
    </xf>
    <xf numFmtId="14" fontId="2" fillId="0" borderId="42" xfId="0" applyNumberFormat="1" applyFont="1" applyBorder="1" applyAlignment="1">
      <alignment vertical="center"/>
    </xf>
    <xf numFmtId="0" fontId="2" fillId="0" borderId="42"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7" xfId="0" applyFont="1" applyBorder="1" applyAlignment="1">
      <alignment horizontal="center" vertical="center" wrapText="1"/>
    </xf>
    <xf numFmtId="14" fontId="2" fillId="0" borderId="10" xfId="0" applyNumberFormat="1" applyFont="1" applyBorder="1" applyAlignment="1">
      <alignment vertical="center"/>
    </xf>
    <xf numFmtId="0" fontId="2" fillId="0" borderId="10" xfId="0" applyFont="1" applyBorder="1" applyAlignment="1">
      <alignment horizontal="center" vertical="center" wrapText="1"/>
    </xf>
    <xf numFmtId="14" fontId="2" fillId="0" borderId="19" xfId="0" applyNumberFormat="1" applyFont="1" applyBorder="1" applyAlignment="1">
      <alignment horizontal="center" vertical="center"/>
    </xf>
    <xf numFmtId="0" fontId="2" fillId="0" borderId="33"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6" xfId="0" applyFont="1" applyBorder="1" applyAlignment="1">
      <alignment horizontal="center" vertical="center" wrapText="1"/>
    </xf>
    <xf numFmtId="0" fontId="3" fillId="2" borderId="0" xfId="0" applyFont="1" applyFill="1" applyAlignment="1">
      <alignment horizontal="center"/>
    </xf>
    <xf numFmtId="0" fontId="2" fillId="0" borderId="43" xfId="0" applyFont="1" applyBorder="1" applyAlignment="1">
      <alignment vertical="center" wrapText="1"/>
    </xf>
    <xf numFmtId="14" fontId="2" fillId="0" borderId="22" xfId="0" applyNumberFormat="1" applyFont="1" applyBorder="1" applyAlignment="1">
      <alignment horizontal="center" vertical="center"/>
    </xf>
    <xf numFmtId="0" fontId="2" fillId="0" borderId="43" xfId="0" applyFont="1" applyBorder="1" applyAlignment="1">
      <alignment vertical="top" wrapText="1"/>
    </xf>
    <xf numFmtId="0" fontId="2" fillId="0" borderId="28" xfId="0" applyFont="1" applyBorder="1" applyAlignment="1">
      <alignment vertical="top" wrapText="1"/>
    </xf>
    <xf numFmtId="0" fontId="2" fillId="0" borderId="22" xfId="0" applyFont="1" applyBorder="1" applyAlignment="1">
      <alignment horizontal="left" vertical="center" wrapText="1"/>
    </xf>
    <xf numFmtId="0" fontId="2" fillId="0" borderId="50" xfId="0" applyFont="1" applyBorder="1" applyAlignment="1">
      <alignment vertical="center" wrapText="1"/>
    </xf>
    <xf numFmtId="0" fontId="2" fillId="3" borderId="22" xfId="0" applyFont="1" applyFill="1" applyBorder="1" applyAlignment="1">
      <alignment horizontal="center" vertical="center"/>
    </xf>
    <xf numFmtId="14" fontId="2" fillId="0" borderId="22" xfId="0" applyNumberFormat="1" applyFont="1" applyBorder="1" applyAlignment="1">
      <alignment vertical="center"/>
    </xf>
    <xf numFmtId="0" fontId="2" fillId="0" borderId="22" xfId="0" applyFont="1" applyBorder="1" applyAlignment="1">
      <alignment vertical="center"/>
    </xf>
    <xf numFmtId="1" fontId="2" fillId="0" borderId="48" xfId="0" applyNumberFormat="1" applyFont="1" applyBorder="1" applyAlignment="1">
      <alignment horizontal="center" vertical="center"/>
    </xf>
    <xf numFmtId="0" fontId="2" fillId="0" borderId="51" xfId="0" applyFont="1" applyBorder="1" applyAlignment="1">
      <alignment vertical="center"/>
    </xf>
    <xf numFmtId="0" fontId="2" fillId="0" borderId="22" xfId="0" applyFont="1" applyBorder="1" applyAlignment="1">
      <alignment horizontal="left" vertical="top" wrapText="1"/>
    </xf>
    <xf numFmtId="1" fontId="2" fillId="0" borderId="22" xfId="0" applyNumberFormat="1" applyFont="1" applyBorder="1" applyAlignment="1">
      <alignment horizontal="center" vertical="center"/>
    </xf>
    <xf numFmtId="0" fontId="2" fillId="0" borderId="50" xfId="0" applyFont="1" applyBorder="1" applyAlignment="1">
      <alignment horizontal="center" vertical="center"/>
    </xf>
    <xf numFmtId="0" fontId="2" fillId="0" borderId="48"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55" xfId="0" applyFont="1" applyBorder="1" applyAlignment="1">
      <alignment horizontal="center" vertical="center"/>
    </xf>
    <xf numFmtId="0" fontId="0" fillId="0" borderId="56" xfId="0" applyBorder="1"/>
    <xf numFmtId="0" fontId="1" fillId="11" borderId="56" xfId="0" applyFont="1" applyFill="1" applyBorder="1"/>
    <xf numFmtId="0" fontId="1" fillId="11" borderId="56" xfId="0" applyFont="1" applyFill="1" applyBorder="1" applyAlignment="1">
      <alignment horizontal="center"/>
    </xf>
    <xf numFmtId="0" fontId="1" fillId="0" borderId="56" xfId="0" applyFont="1" applyBorder="1"/>
    <xf numFmtId="0" fontId="10" fillId="0" borderId="0" xfId="0" applyFont="1"/>
    <xf numFmtId="0" fontId="11" fillId="0" borderId="56" xfId="0" applyFont="1" applyBorder="1"/>
    <xf numFmtId="0" fontId="0" fillId="0" borderId="57" xfId="0" applyBorder="1"/>
    <xf numFmtId="0" fontId="0" fillId="0" borderId="56" xfId="0" applyBorder="1" applyAlignment="1">
      <alignment horizontal="center"/>
    </xf>
    <xf numFmtId="0" fontId="1" fillId="12" borderId="56" xfId="0" applyFont="1" applyFill="1" applyBorder="1" applyAlignment="1">
      <alignment horizontal="center"/>
    </xf>
    <xf numFmtId="0" fontId="2" fillId="0" borderId="10" xfId="0" applyFont="1" applyBorder="1" applyAlignment="1">
      <alignment horizontal="left" vertical="center"/>
    </xf>
    <xf numFmtId="0" fontId="2" fillId="0" borderId="17" xfId="0" applyFont="1" applyBorder="1" applyAlignment="1">
      <alignment horizontal="left" vertical="center"/>
    </xf>
    <xf numFmtId="0" fontId="8" fillId="0" borderId="18" xfId="0" applyFont="1" applyBorder="1" applyAlignment="1">
      <alignment vertical="top" wrapText="1"/>
    </xf>
    <xf numFmtId="0" fontId="2" fillId="0" borderId="56" xfId="0" applyFont="1" applyBorder="1" applyAlignment="1">
      <alignment vertical="center"/>
    </xf>
    <xf numFmtId="0" fontId="2" fillId="3" borderId="56" xfId="0" applyFont="1" applyFill="1" applyBorder="1" applyAlignment="1">
      <alignment horizontal="center" vertical="center"/>
    </xf>
    <xf numFmtId="0" fontId="2" fillId="0" borderId="56" xfId="0" applyFont="1" applyBorder="1" applyAlignment="1">
      <alignment horizontal="left" vertical="center" wrapText="1"/>
    </xf>
    <xf numFmtId="14" fontId="2" fillId="0" borderId="56" xfId="0" applyNumberFormat="1" applyFont="1" applyBorder="1" applyAlignment="1">
      <alignment vertical="center"/>
    </xf>
    <xf numFmtId="1" fontId="2" fillId="0" borderId="56" xfId="0" applyNumberFormat="1" applyFont="1" applyBorder="1" applyAlignment="1">
      <alignment horizontal="center" vertical="center"/>
    </xf>
    <xf numFmtId="0" fontId="2" fillId="0" borderId="60" xfId="0" applyFont="1" applyBorder="1" applyAlignment="1">
      <alignment vertical="center"/>
    </xf>
    <xf numFmtId="0" fontId="2" fillId="3" borderId="47" xfId="0" applyFont="1" applyFill="1" applyBorder="1" applyAlignment="1">
      <alignment horizontal="center" vertical="center"/>
    </xf>
    <xf numFmtId="0" fontId="2" fillId="0" borderId="47" xfId="0" applyFont="1" applyBorder="1" applyAlignment="1">
      <alignment horizontal="left" vertical="center" wrapText="1"/>
    </xf>
    <xf numFmtId="0" fontId="2" fillId="0" borderId="47" xfId="0" applyFont="1" applyBorder="1" applyAlignment="1">
      <alignment vertical="center"/>
    </xf>
    <xf numFmtId="1" fontId="2" fillId="0" borderId="61" xfId="0" applyNumberFormat="1" applyFont="1" applyBorder="1" applyAlignment="1">
      <alignment horizontal="center" vertical="center"/>
    </xf>
    <xf numFmtId="0" fontId="2" fillId="0" borderId="62" xfId="0" applyFont="1" applyBorder="1" applyAlignment="1">
      <alignment vertical="center"/>
    </xf>
    <xf numFmtId="0" fontId="2" fillId="3" borderId="63" xfId="0" applyFont="1" applyFill="1" applyBorder="1" applyAlignment="1">
      <alignment horizontal="center" vertical="center"/>
    </xf>
    <xf numFmtId="0" fontId="2" fillId="0" borderId="63" xfId="0" applyFont="1" applyBorder="1" applyAlignment="1">
      <alignment horizontal="left" vertical="center" wrapText="1"/>
    </xf>
    <xf numFmtId="14" fontId="2" fillId="0" borderId="63" xfId="0" applyNumberFormat="1" applyFont="1" applyBorder="1" applyAlignment="1">
      <alignment vertical="center"/>
    </xf>
    <xf numFmtId="0" fontId="2" fillId="0" borderId="63" xfId="0" applyFont="1" applyBorder="1" applyAlignment="1">
      <alignment vertical="center"/>
    </xf>
    <xf numFmtId="0" fontId="2" fillId="0" borderId="64" xfId="0" applyFont="1" applyBorder="1" applyAlignment="1">
      <alignment vertical="center"/>
    </xf>
    <xf numFmtId="0" fontId="2" fillId="0" borderId="66" xfId="0" applyFont="1" applyBorder="1" applyAlignment="1">
      <alignment vertical="center"/>
    </xf>
    <xf numFmtId="0" fontId="2" fillId="3" borderId="67" xfId="0" applyFont="1" applyFill="1" applyBorder="1" applyAlignment="1">
      <alignment horizontal="center" vertical="center"/>
    </xf>
    <xf numFmtId="0" fontId="2" fillId="0" borderId="67" xfId="0" applyFont="1" applyBorder="1" applyAlignment="1">
      <alignment horizontal="left" vertical="center" wrapText="1"/>
    </xf>
    <xf numFmtId="14" fontId="2" fillId="0" borderId="67" xfId="0" applyNumberFormat="1" applyFont="1" applyBorder="1" applyAlignment="1">
      <alignment vertical="center"/>
    </xf>
    <xf numFmtId="0" fontId="2" fillId="0" borderId="67" xfId="0" applyFont="1" applyBorder="1" applyAlignment="1">
      <alignment vertical="center"/>
    </xf>
    <xf numFmtId="0" fontId="2" fillId="0" borderId="56" xfId="0" applyFont="1" applyBorder="1" applyAlignment="1">
      <alignment horizontal="center" vertical="center"/>
    </xf>
    <xf numFmtId="1" fontId="2" fillId="0" borderId="69" xfId="0" applyNumberFormat="1" applyFont="1" applyBorder="1" applyAlignment="1">
      <alignment horizontal="center" vertical="center"/>
    </xf>
    <xf numFmtId="1" fontId="2" fillId="0" borderId="70" xfId="0" applyNumberFormat="1" applyFont="1" applyBorder="1" applyAlignment="1">
      <alignment horizontal="center" vertical="center"/>
    </xf>
    <xf numFmtId="1" fontId="2" fillId="0" borderId="71" xfId="0" applyNumberFormat="1" applyFont="1" applyBorder="1" applyAlignment="1">
      <alignment horizontal="center" vertical="center"/>
    </xf>
    <xf numFmtId="0" fontId="2" fillId="0" borderId="72" xfId="0" applyFont="1" applyBorder="1" applyAlignment="1">
      <alignment vertical="center"/>
    </xf>
    <xf numFmtId="0" fontId="2" fillId="0" borderId="47" xfId="0" applyFont="1" applyBorder="1" applyAlignment="1">
      <alignment horizontal="left" vertical="top" wrapText="1"/>
    </xf>
    <xf numFmtId="1" fontId="2" fillId="0" borderId="47" xfId="0" applyNumberFormat="1" applyFont="1" applyBorder="1" applyAlignment="1">
      <alignment horizontal="center" vertical="center"/>
    </xf>
    <xf numFmtId="0" fontId="2" fillId="0" borderId="73" xfId="0" applyFont="1" applyBorder="1" applyAlignment="1">
      <alignment horizontal="center" vertical="center"/>
    </xf>
    <xf numFmtId="0" fontId="2" fillId="0" borderId="63" xfId="0" applyFont="1" applyBorder="1" applyAlignment="1">
      <alignment horizontal="center" vertical="center"/>
    </xf>
    <xf numFmtId="1" fontId="2" fillId="0" borderId="63" xfId="0" applyNumberFormat="1" applyFont="1" applyBorder="1" applyAlignment="1">
      <alignment horizontal="center" vertical="center"/>
    </xf>
    <xf numFmtId="0" fontId="2" fillId="0" borderId="65" xfId="0" applyFont="1" applyBorder="1" applyAlignment="1">
      <alignment horizontal="center" vertical="center"/>
    </xf>
    <xf numFmtId="0" fontId="2" fillId="0" borderId="67" xfId="0" applyFont="1" applyBorder="1" applyAlignment="1">
      <alignment horizontal="center" vertical="center"/>
    </xf>
    <xf numFmtId="0" fontId="2" fillId="0" borderId="68" xfId="0" applyFont="1" applyBorder="1" applyAlignment="1">
      <alignment horizontal="center" vertical="center"/>
    </xf>
    <xf numFmtId="0" fontId="2" fillId="0" borderId="56" xfId="0" applyFont="1" applyBorder="1" applyAlignment="1">
      <alignment horizontal="center" vertical="center" wrapText="1"/>
    </xf>
    <xf numFmtId="0" fontId="2" fillId="0" borderId="69" xfId="0" applyFont="1" applyBorder="1" applyAlignment="1">
      <alignment horizontal="center" vertical="center"/>
    </xf>
    <xf numFmtId="0" fontId="2" fillId="0" borderId="70" xfId="0" applyFont="1" applyBorder="1" applyAlignment="1">
      <alignment horizontal="center" vertical="center"/>
    </xf>
    <xf numFmtId="0" fontId="2" fillId="0" borderId="60" xfId="0" applyFont="1" applyBorder="1" applyAlignment="1">
      <alignment horizontal="center" vertical="center"/>
    </xf>
    <xf numFmtId="0" fontId="2" fillId="0" borderId="47" xfId="0" applyFont="1" applyBorder="1" applyAlignment="1">
      <alignment horizontal="center" vertical="center" wrapText="1"/>
    </xf>
    <xf numFmtId="0" fontId="2" fillId="0" borderId="61" xfId="0" applyFont="1" applyBorder="1" applyAlignment="1">
      <alignment horizontal="center" vertical="center"/>
    </xf>
    <xf numFmtId="0" fontId="2" fillId="0" borderId="62" xfId="0" applyFont="1" applyBorder="1" applyAlignment="1">
      <alignment horizontal="center" vertical="center"/>
    </xf>
    <xf numFmtId="0" fontId="2" fillId="0" borderId="63" xfId="0" applyFont="1" applyBorder="1" applyAlignment="1">
      <alignment horizontal="center" vertical="center" wrapText="1"/>
    </xf>
    <xf numFmtId="0" fontId="2" fillId="0" borderId="64" xfId="0" applyFont="1" applyBorder="1" applyAlignment="1">
      <alignment horizontal="center" vertical="center"/>
    </xf>
    <xf numFmtId="0" fontId="2" fillId="0" borderId="66" xfId="0" applyFont="1" applyBorder="1" applyAlignment="1">
      <alignment horizontal="center" vertical="center"/>
    </xf>
    <xf numFmtId="0" fontId="2" fillId="0" borderId="50" xfId="0" applyFont="1" applyBorder="1" applyAlignment="1">
      <alignment vertical="center"/>
    </xf>
    <xf numFmtId="0" fontId="2" fillId="0" borderId="22" xfId="0" applyFont="1" applyBorder="1" applyAlignment="1">
      <alignment horizontal="center" vertical="center" wrapText="1"/>
    </xf>
    <xf numFmtId="1" fontId="2" fillId="0" borderId="51" xfId="0" applyNumberFormat="1" applyFont="1" applyBorder="1" applyAlignment="1">
      <alignment horizontal="center" vertical="center"/>
    </xf>
    <xf numFmtId="0" fontId="2" fillId="0" borderId="77" xfId="0" applyFont="1" applyBorder="1" applyAlignment="1">
      <alignment horizontal="center" vertical="center" wrapText="1"/>
    </xf>
    <xf numFmtId="0" fontId="2" fillId="0" borderId="77" xfId="0" applyFont="1" applyBorder="1" applyAlignment="1">
      <alignment horizontal="center" vertical="center"/>
    </xf>
    <xf numFmtId="0" fontId="2" fillId="0" borderId="78" xfId="0" applyFont="1" applyBorder="1" applyAlignment="1">
      <alignment horizontal="center" vertical="center"/>
    </xf>
    <xf numFmtId="0" fontId="2" fillId="0" borderId="79" xfId="0" applyFont="1" applyBorder="1" applyAlignment="1">
      <alignment horizontal="center" vertical="center"/>
    </xf>
    <xf numFmtId="0" fontId="2" fillId="0" borderId="51" xfId="0" applyFont="1" applyBorder="1" applyAlignment="1">
      <alignment horizontal="center" vertical="center"/>
    </xf>
    <xf numFmtId="0" fontId="2" fillId="0" borderId="80" xfId="0" applyFont="1" applyBorder="1" applyAlignment="1">
      <alignment horizontal="center" vertical="center"/>
    </xf>
    <xf numFmtId="0" fontId="2" fillId="0" borderId="81" xfId="0" applyFont="1" applyBorder="1" applyAlignment="1">
      <alignment horizontal="center" vertical="center" wrapText="1"/>
    </xf>
    <xf numFmtId="0" fontId="2" fillId="0" borderId="81" xfId="0" applyFont="1" applyBorder="1" applyAlignment="1">
      <alignment horizontal="center" vertical="center"/>
    </xf>
    <xf numFmtId="0" fontId="2" fillId="0" borderId="82" xfId="0" applyFont="1" applyBorder="1" applyAlignment="1">
      <alignment horizontal="center" vertical="center"/>
    </xf>
    <xf numFmtId="0" fontId="0" fillId="0" borderId="0" xfId="0" pivotButton="1"/>
    <xf numFmtId="0" fontId="0" fillId="0" borderId="0" xfId="0" applyAlignment="1">
      <alignment horizontal="left"/>
    </xf>
    <xf numFmtId="0" fontId="1" fillId="13" borderId="83" xfId="0" applyFont="1" applyFill="1" applyBorder="1"/>
    <xf numFmtId="0" fontId="0" fillId="11" borderId="0" xfId="0" applyFill="1" applyAlignment="1">
      <alignment horizontal="left"/>
    </xf>
    <xf numFmtId="0" fontId="1" fillId="11" borderId="0" xfId="0" applyFont="1" applyFill="1" applyAlignment="1">
      <alignment horizontal="center"/>
    </xf>
    <xf numFmtId="0" fontId="3" fillId="4" borderId="4" xfId="0" applyFont="1" applyFill="1" applyBorder="1" applyAlignment="1">
      <alignment horizontal="center" vertical="center"/>
    </xf>
    <xf numFmtId="0" fontId="3" fillId="4" borderId="3" xfId="0" applyFont="1" applyFill="1" applyBorder="1" applyAlignment="1">
      <alignment horizontal="center" vertical="center"/>
    </xf>
    <xf numFmtId="0" fontId="1" fillId="13" borderId="84" xfId="0" applyFont="1" applyFill="1" applyBorder="1"/>
    <xf numFmtId="0" fontId="14" fillId="0" borderId="85" xfId="0" applyFont="1" applyBorder="1" applyAlignment="1">
      <alignment horizontal="center" vertical="center"/>
    </xf>
    <xf numFmtId="0" fontId="14" fillId="0" borderId="86" xfId="0" applyFont="1" applyBorder="1" applyAlignment="1">
      <alignment horizontal="center" vertical="center"/>
    </xf>
    <xf numFmtId="0" fontId="14" fillId="14" borderId="87" xfId="0" applyFont="1" applyFill="1" applyBorder="1" applyAlignment="1">
      <alignment vertical="center"/>
    </xf>
    <xf numFmtId="0" fontId="15" fillId="14" borderId="88" xfId="0" applyFont="1" applyFill="1" applyBorder="1" applyAlignment="1">
      <alignment horizontal="center" vertical="center"/>
    </xf>
    <xf numFmtId="0" fontId="14" fillId="0" borderId="87" xfId="0" applyFont="1" applyBorder="1" applyAlignment="1">
      <alignment vertical="center"/>
    </xf>
    <xf numFmtId="0" fontId="15" fillId="0" borderId="88" xfId="0" applyFont="1" applyBorder="1" applyAlignment="1">
      <alignment horizontal="center" vertical="center"/>
    </xf>
    <xf numFmtId="1" fontId="2" fillId="0" borderId="37" xfId="0" applyNumberFormat="1" applyFont="1" applyBorder="1" applyAlignment="1">
      <alignment horizontal="center" vertical="center"/>
    </xf>
    <xf numFmtId="1" fontId="2" fillId="0" borderId="30" xfId="0" applyNumberFormat="1" applyFont="1" applyBorder="1" applyAlignment="1">
      <alignment horizontal="center" vertical="center"/>
    </xf>
    <xf numFmtId="1" fontId="2" fillId="0" borderId="32" xfId="0" applyNumberFormat="1" applyFont="1" applyBorder="1" applyAlignment="1">
      <alignment horizontal="center" vertical="center"/>
    </xf>
    <xf numFmtId="0" fontId="2" fillId="0" borderId="89" xfId="0" applyFont="1" applyBorder="1" applyAlignment="1">
      <alignment horizontal="center" vertical="center"/>
    </xf>
    <xf numFmtId="0" fontId="2" fillId="0" borderId="90" xfId="0" applyFont="1" applyBorder="1" applyAlignment="1">
      <alignment horizontal="center" vertical="center"/>
    </xf>
    <xf numFmtId="0" fontId="2" fillId="0" borderId="80" xfId="0" applyFont="1" applyBorder="1" applyAlignment="1">
      <alignment vertical="center"/>
    </xf>
    <xf numFmtId="0" fontId="2" fillId="0" borderId="81" xfId="0" applyFont="1" applyBorder="1" applyAlignment="1">
      <alignment horizontal="left" vertical="center" wrapText="1"/>
    </xf>
    <xf numFmtId="0" fontId="2" fillId="0" borderId="81" xfId="0" applyFont="1" applyBorder="1" applyAlignment="1">
      <alignment vertical="center"/>
    </xf>
    <xf numFmtId="1" fontId="2" fillId="0" borderId="81" xfId="0" applyNumberFormat="1" applyFont="1" applyBorder="1" applyAlignment="1">
      <alignment horizontal="center" vertical="center"/>
    </xf>
    <xf numFmtId="0" fontId="6" fillId="0" borderId="19" xfId="0" applyFont="1" applyBorder="1" applyAlignment="1">
      <alignment horizontal="center" vertical="center"/>
    </xf>
    <xf numFmtId="0" fontId="0" fillId="11" borderId="0" xfId="0" applyFill="1"/>
    <xf numFmtId="0" fontId="3" fillId="0" borderId="85" xfId="0" applyFont="1" applyBorder="1" applyAlignment="1">
      <alignment horizontal="center" vertical="center" wrapText="1"/>
    </xf>
    <xf numFmtId="0" fontId="3" fillId="0" borderId="86" xfId="0" applyFont="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87" xfId="0" applyFont="1" applyBorder="1" applyAlignment="1">
      <alignment horizontal="center" vertical="center" wrapText="1"/>
    </xf>
    <xf numFmtId="0" fontId="14" fillId="14" borderId="87" xfId="0" applyFont="1" applyFill="1" applyBorder="1" applyAlignment="1">
      <alignment horizontal="center" vertical="center" wrapText="1"/>
    </xf>
    <xf numFmtId="0" fontId="15" fillId="14" borderId="88" xfId="0" applyFont="1" applyFill="1" applyBorder="1" applyAlignment="1">
      <alignment horizontal="justify" vertical="center" wrapText="1"/>
    </xf>
    <xf numFmtId="0" fontId="2" fillId="0" borderId="88" xfId="0" applyFont="1" applyBorder="1" applyAlignment="1">
      <alignment horizontal="justify" vertical="center" wrapText="1"/>
    </xf>
    <xf numFmtId="0" fontId="14" fillId="14" borderId="88" xfId="0" applyFont="1" applyFill="1" applyBorder="1" applyAlignment="1">
      <alignment horizontal="center" vertical="center" wrapText="1"/>
    </xf>
    <xf numFmtId="0" fontId="3" fillId="0" borderId="88" xfId="0" applyFont="1" applyBorder="1" applyAlignment="1">
      <alignment horizontal="center" vertical="center" wrapText="1"/>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center"/>
    </xf>
    <xf numFmtId="0" fontId="1" fillId="0" borderId="10" xfId="0" applyFont="1" applyBorder="1" applyAlignment="1">
      <alignment horizontal="center"/>
    </xf>
    <xf numFmtId="0" fontId="2" fillId="3" borderId="39" xfId="0" applyFont="1" applyFill="1" applyBorder="1" applyAlignment="1">
      <alignment horizontal="center" vertical="center"/>
    </xf>
    <xf numFmtId="0" fontId="2" fillId="0" borderId="44" xfId="0" applyFont="1" applyBorder="1" applyAlignment="1">
      <alignment horizontal="left" vertical="center" wrapText="1"/>
    </xf>
    <xf numFmtId="0" fontId="3" fillId="4" borderId="0" xfId="0" applyFont="1" applyFill="1" applyAlignment="1">
      <alignment horizontal="center" vertical="center" wrapText="1"/>
    </xf>
    <xf numFmtId="0" fontId="2" fillId="3" borderId="0" xfId="0" applyFont="1" applyFill="1" applyAlignment="1">
      <alignment horizontal="center" vertical="center"/>
    </xf>
    <xf numFmtId="0" fontId="2" fillId="3" borderId="13"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48" xfId="0" applyFont="1" applyFill="1" applyBorder="1" applyAlignment="1">
      <alignment horizontal="center" vertical="center"/>
    </xf>
    <xf numFmtId="0" fontId="2" fillId="3" borderId="43" xfId="0" applyFont="1" applyFill="1" applyBorder="1" applyAlignment="1">
      <alignment horizontal="center" vertical="center"/>
    </xf>
    <xf numFmtId="0" fontId="2" fillId="3" borderId="28" xfId="0" applyFont="1" applyFill="1" applyBorder="1" applyAlignment="1">
      <alignment horizontal="center" vertical="center"/>
    </xf>
    <xf numFmtId="0" fontId="2" fillId="3" borderId="61" xfId="0" applyFont="1" applyFill="1" applyBorder="1" applyAlignment="1">
      <alignment horizontal="center" vertical="center"/>
    </xf>
    <xf numFmtId="0" fontId="2" fillId="0" borderId="93" xfId="0" applyFont="1" applyBorder="1" applyAlignment="1">
      <alignment vertical="center"/>
    </xf>
    <xf numFmtId="0" fontId="2" fillId="3" borderId="94" xfId="0" applyFont="1" applyFill="1" applyBorder="1" applyAlignment="1">
      <alignment horizontal="center" vertical="center"/>
    </xf>
    <xf numFmtId="0" fontId="2" fillId="0" borderId="95" xfId="0" applyFont="1" applyBorder="1" applyAlignment="1">
      <alignment vertical="center"/>
    </xf>
    <xf numFmtId="0" fontId="2" fillId="3" borderId="96" xfId="0" applyFont="1" applyFill="1" applyBorder="1" applyAlignment="1">
      <alignment horizontal="center" vertical="center"/>
    </xf>
    <xf numFmtId="0" fontId="2" fillId="0" borderId="97" xfId="0" applyFont="1" applyBorder="1" applyAlignment="1">
      <alignment vertical="center"/>
    </xf>
    <xf numFmtId="0" fontId="2" fillId="3" borderId="98" xfId="0" applyFont="1" applyFill="1" applyBorder="1" applyAlignment="1">
      <alignment horizontal="center" vertical="center"/>
    </xf>
    <xf numFmtId="0" fontId="2" fillId="3" borderId="35" xfId="0" applyFont="1" applyFill="1" applyBorder="1" applyAlignment="1">
      <alignment horizontal="center" vertical="center"/>
    </xf>
    <xf numFmtId="0" fontId="2" fillId="0" borderId="16" xfId="0" applyFont="1" applyBorder="1" applyAlignment="1">
      <alignment horizontal="left" vertical="center" wrapText="1"/>
    </xf>
    <xf numFmtId="0" fontId="2" fillId="0" borderId="33" xfId="0" applyFont="1" applyBorder="1" applyAlignment="1">
      <alignment horizontal="left" vertical="center" wrapText="1"/>
    </xf>
    <xf numFmtId="0" fontId="2" fillId="0" borderId="41" xfId="0" applyFont="1" applyBorder="1" applyAlignment="1">
      <alignment vertical="center" wrapText="1"/>
    </xf>
    <xf numFmtId="0" fontId="3" fillId="0" borderId="0" xfId="0" applyFont="1" applyAlignment="1">
      <alignment horizontal="left" vertical="center"/>
    </xf>
    <xf numFmtId="0" fontId="3" fillId="0" borderId="0" xfId="0" applyFont="1" applyAlignment="1">
      <alignment horizontal="left"/>
    </xf>
    <xf numFmtId="0" fontId="4" fillId="0" borderId="0" xfId="0" applyFont="1" applyAlignment="1">
      <alignment horizontal="center" vertical="center"/>
    </xf>
    <xf numFmtId="0" fontId="3" fillId="0" borderId="0" xfId="0" applyFont="1" applyAlignment="1">
      <alignment horizontal="center" vertical="center" wrapText="1"/>
    </xf>
    <xf numFmtId="0" fontId="3" fillId="2" borderId="0" xfId="0" applyFont="1" applyFill="1" applyAlignment="1">
      <alignment horizontal="center" vertical="center" textRotation="90"/>
    </xf>
    <xf numFmtId="0" fontId="4" fillId="2" borderId="0" xfId="0" applyFont="1" applyFill="1" applyAlignment="1">
      <alignment horizontal="center"/>
    </xf>
    <xf numFmtId="0" fontId="3" fillId="2" borderId="3" xfId="0" applyFont="1" applyFill="1" applyBorder="1" applyAlignment="1">
      <alignment horizontal="center" vertical="center" textRotation="90"/>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0" xfId="0" applyFont="1" applyAlignment="1">
      <alignment horizontal="left" vertical="top" wrapText="1"/>
    </xf>
    <xf numFmtId="0" fontId="3" fillId="3" borderId="6" xfId="0" applyFont="1" applyFill="1" applyBorder="1" applyAlignment="1">
      <alignment horizontal="center" vertical="center" textRotation="90" wrapText="1"/>
    </xf>
    <xf numFmtId="0" fontId="3" fillId="3" borderId="4" xfId="0" applyFont="1" applyFill="1" applyBorder="1" applyAlignment="1">
      <alignment horizontal="center" vertical="center" wrapText="1"/>
    </xf>
    <xf numFmtId="0" fontId="2" fillId="0" borderId="45" xfId="0" applyFont="1" applyBorder="1" applyAlignment="1">
      <alignment horizontal="center" vertical="center" wrapText="1"/>
    </xf>
    <xf numFmtId="0" fontId="2" fillId="0" borderId="2" xfId="0" applyFont="1" applyBorder="1" applyAlignment="1">
      <alignment vertical="center" wrapText="1"/>
    </xf>
    <xf numFmtId="0" fontId="2" fillId="0" borderId="0" xfId="0" applyFont="1" applyAlignment="1">
      <alignment vertical="center" wrapText="1"/>
    </xf>
    <xf numFmtId="0" fontId="15" fillId="0" borderId="18" xfId="0" applyFont="1" applyBorder="1" applyAlignment="1">
      <alignment vertical="top" wrapText="1"/>
    </xf>
    <xf numFmtId="0" fontId="2" fillId="0" borderId="51" xfId="0" applyFont="1" applyBorder="1" applyAlignment="1">
      <alignment vertical="center" wrapText="1"/>
    </xf>
    <xf numFmtId="0" fontId="2" fillId="0" borderId="92" xfId="0" applyFont="1" applyBorder="1" applyAlignment="1">
      <alignment vertical="center"/>
    </xf>
    <xf numFmtId="0" fontId="3" fillId="4" borderId="6" xfId="0" applyFont="1" applyFill="1" applyBorder="1" applyAlignment="1">
      <alignment horizontal="center" vertical="center" wrapText="1"/>
    </xf>
    <xf numFmtId="0" fontId="2" fillId="3" borderId="81" xfId="0" applyFont="1" applyFill="1" applyBorder="1" applyAlignment="1">
      <alignment horizontal="center" vertical="center"/>
    </xf>
    <xf numFmtId="1" fontId="2" fillId="0" borderId="82" xfId="0" applyNumberFormat="1" applyFont="1" applyBorder="1" applyAlignment="1">
      <alignment horizontal="center" vertical="center"/>
    </xf>
    <xf numFmtId="1" fontId="2" fillId="0" borderId="73" xfId="0" applyNumberFormat="1" applyFont="1" applyBorder="1" applyAlignment="1">
      <alignment horizontal="center" vertical="center"/>
    </xf>
    <xf numFmtId="0" fontId="2" fillId="3" borderId="112" xfId="0" applyFont="1" applyFill="1" applyBorder="1" applyAlignment="1">
      <alignment horizontal="center" vertical="center"/>
    </xf>
    <xf numFmtId="0" fontId="2" fillId="0" borderId="112" xfId="0" applyFont="1" applyBorder="1" applyAlignment="1">
      <alignment horizontal="left" vertical="center" wrapText="1"/>
    </xf>
    <xf numFmtId="1" fontId="2" fillId="0" borderId="113" xfId="0" applyNumberFormat="1" applyFont="1" applyBorder="1" applyAlignment="1">
      <alignment horizontal="center" vertical="center"/>
    </xf>
    <xf numFmtId="1" fontId="2" fillId="0" borderId="112" xfId="0" applyNumberFormat="1" applyFont="1" applyBorder="1" applyAlignment="1">
      <alignment horizontal="center" vertical="center"/>
    </xf>
    <xf numFmtId="0" fontId="2" fillId="0" borderId="39" xfId="0" applyFont="1" applyBorder="1" applyAlignment="1">
      <alignment horizontal="left" vertical="center" wrapText="1"/>
    </xf>
    <xf numFmtId="1" fontId="2" fillId="0" borderId="49" xfId="0" applyNumberFormat="1" applyFont="1" applyBorder="1" applyAlignment="1">
      <alignment horizontal="center" vertical="center"/>
    </xf>
    <xf numFmtId="1" fontId="2" fillId="0" borderId="39" xfId="0" applyNumberFormat="1" applyFont="1" applyBorder="1" applyAlignment="1">
      <alignment horizontal="center" vertical="center"/>
    </xf>
    <xf numFmtId="0" fontId="3" fillId="4" borderId="12"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13" xfId="0" applyFont="1" applyFill="1" applyBorder="1" applyAlignment="1">
      <alignment horizontal="center" vertical="center" wrapText="1"/>
    </xf>
    <xf numFmtId="9" fontId="0" fillId="0" borderId="0" xfId="1" applyFont="1"/>
    <xf numFmtId="0" fontId="2" fillId="0" borderId="114" xfId="0" applyFont="1" applyBorder="1" applyAlignment="1">
      <alignment vertical="center"/>
    </xf>
    <xf numFmtId="0" fontId="2" fillId="0" borderId="115" xfId="0" applyFont="1" applyBorder="1" applyAlignment="1">
      <alignment vertical="center"/>
    </xf>
    <xf numFmtId="0" fontId="2" fillId="0" borderId="114" xfId="0" applyFont="1" applyBorder="1" applyAlignment="1">
      <alignment vertical="center" wrapText="1"/>
    </xf>
    <xf numFmtId="0" fontId="2" fillId="0" borderId="115" xfId="0" applyFont="1" applyBorder="1" applyAlignment="1">
      <alignment vertical="center" wrapText="1"/>
    </xf>
    <xf numFmtId="0" fontId="2" fillId="0" borderId="116" xfId="0" applyFont="1" applyBorder="1" applyAlignment="1">
      <alignment vertical="center" wrapText="1"/>
    </xf>
    <xf numFmtId="0" fontId="2" fillId="0" borderId="1" xfId="0" applyFont="1" applyBorder="1" applyAlignment="1">
      <alignment vertical="center"/>
    </xf>
    <xf numFmtId="0" fontId="3" fillId="4" borderId="2" xfId="0" applyFont="1" applyFill="1" applyBorder="1" applyAlignment="1">
      <alignment horizontal="center" vertical="center" wrapText="1"/>
    </xf>
    <xf numFmtId="0" fontId="2" fillId="3" borderId="38"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44" xfId="0" applyFont="1" applyFill="1" applyBorder="1" applyAlignment="1">
      <alignment horizontal="center" vertical="center"/>
    </xf>
    <xf numFmtId="0" fontId="3" fillId="0" borderId="0" xfId="0" applyFont="1" applyAlignment="1">
      <alignment horizontal="center" vertical="center"/>
    </xf>
    <xf numFmtId="0" fontId="2" fillId="0" borderId="72" xfId="0" applyFont="1" applyBorder="1" applyAlignment="1">
      <alignment vertical="center" wrapText="1"/>
    </xf>
    <xf numFmtId="0" fontId="2" fillId="0" borderId="117" xfId="0" applyFont="1" applyBorder="1" applyAlignment="1">
      <alignment vertical="center"/>
    </xf>
    <xf numFmtId="0" fontId="2" fillId="0" borderId="118" xfId="0" applyFont="1" applyBorder="1" applyAlignment="1">
      <alignment vertical="center"/>
    </xf>
    <xf numFmtId="0" fontId="2" fillId="0" borderId="91" xfId="0" applyFont="1" applyBorder="1" applyAlignment="1">
      <alignment vertical="center"/>
    </xf>
    <xf numFmtId="0" fontId="2" fillId="0" borderId="6" xfId="0" applyFont="1" applyBorder="1" applyAlignment="1">
      <alignment vertical="center"/>
    </xf>
    <xf numFmtId="0" fontId="2" fillId="0" borderId="119" xfId="0" applyFont="1" applyBorder="1" applyAlignment="1">
      <alignment vertical="center"/>
    </xf>
    <xf numFmtId="0" fontId="2" fillId="0" borderId="120" xfId="0" applyFont="1" applyBorder="1" applyAlignment="1">
      <alignment vertical="center"/>
    </xf>
    <xf numFmtId="0" fontId="2" fillId="0" borderId="120" xfId="0" applyFont="1" applyBorder="1" applyAlignment="1">
      <alignment vertical="center" wrapText="1"/>
    </xf>
    <xf numFmtId="0" fontId="3" fillId="4" borderId="38" xfId="0" applyFont="1" applyFill="1" applyBorder="1" applyAlignment="1">
      <alignment horizontal="center" vertical="center" wrapText="1"/>
    </xf>
    <xf numFmtId="1" fontId="3" fillId="11" borderId="17" xfId="0" applyNumberFormat="1" applyFont="1" applyFill="1" applyBorder="1" applyAlignment="1">
      <alignment horizontal="center" vertical="center"/>
    </xf>
    <xf numFmtId="1" fontId="3" fillId="11" borderId="18" xfId="0" applyNumberFormat="1" applyFont="1" applyFill="1" applyBorder="1" applyAlignment="1">
      <alignment horizontal="center" vertical="center"/>
    </xf>
    <xf numFmtId="0" fontId="3" fillId="11" borderId="0" xfId="0" applyFont="1" applyFill="1" applyAlignment="1">
      <alignment vertical="center"/>
    </xf>
    <xf numFmtId="0" fontId="3" fillId="11" borderId="27" xfId="0" applyFont="1" applyFill="1" applyBorder="1" applyAlignment="1">
      <alignment horizontal="center" vertical="center"/>
    </xf>
    <xf numFmtId="0" fontId="3" fillId="11" borderId="17" xfId="0" applyFont="1" applyFill="1" applyBorder="1" applyAlignment="1">
      <alignment horizontal="left" vertical="center" wrapText="1"/>
    </xf>
    <xf numFmtId="0" fontId="3" fillId="11" borderId="26" xfId="0" applyFont="1" applyFill="1" applyBorder="1" applyAlignment="1">
      <alignment horizontal="center" vertical="center"/>
    </xf>
    <xf numFmtId="0" fontId="3" fillId="11" borderId="10" xfId="0" applyFont="1" applyFill="1" applyBorder="1" applyAlignment="1">
      <alignment horizontal="left" vertical="center" wrapText="1"/>
    </xf>
    <xf numFmtId="1" fontId="3" fillId="11" borderId="10" xfId="0" applyNumberFormat="1" applyFont="1" applyFill="1" applyBorder="1" applyAlignment="1">
      <alignment horizontal="center" vertical="center"/>
    </xf>
    <xf numFmtId="1" fontId="3" fillId="11" borderId="15" xfId="0" applyNumberFormat="1" applyFont="1" applyFill="1" applyBorder="1" applyAlignment="1">
      <alignment horizontal="center" vertical="center"/>
    </xf>
    <xf numFmtId="1" fontId="3" fillId="11" borderId="28" xfId="0" applyNumberFormat="1" applyFont="1" applyFill="1" applyBorder="1" applyAlignment="1">
      <alignment horizontal="center" vertical="center"/>
    </xf>
    <xf numFmtId="1" fontId="3" fillId="11" borderId="19" xfId="0" applyNumberFormat="1" applyFont="1" applyFill="1" applyBorder="1" applyAlignment="1">
      <alignment horizontal="center" vertical="center"/>
    </xf>
    <xf numFmtId="1" fontId="2" fillId="0" borderId="0" xfId="0" applyNumberFormat="1" applyFont="1" applyAlignment="1">
      <alignment vertical="center"/>
    </xf>
    <xf numFmtId="1" fontId="3" fillId="15" borderId="12" xfId="0" applyNumberFormat="1" applyFont="1" applyFill="1" applyBorder="1" applyAlignment="1">
      <alignment horizontal="center" vertical="center"/>
    </xf>
    <xf numFmtId="1" fontId="3" fillId="15" borderId="19" xfId="0" applyNumberFormat="1" applyFont="1" applyFill="1" applyBorder="1" applyAlignment="1">
      <alignment horizontal="center" vertical="center"/>
    </xf>
    <xf numFmtId="1" fontId="3" fillId="15" borderId="42" xfId="0" applyNumberFormat="1" applyFont="1" applyFill="1" applyBorder="1" applyAlignment="1">
      <alignment horizontal="center" vertical="center"/>
    </xf>
    <xf numFmtId="1" fontId="3" fillId="11" borderId="43" xfId="0" applyNumberFormat="1" applyFont="1" applyFill="1" applyBorder="1" applyAlignment="1">
      <alignment horizontal="center" vertical="center"/>
    </xf>
    <xf numFmtId="1" fontId="3" fillId="11" borderId="42" xfId="0" applyNumberFormat="1" applyFont="1" applyFill="1" applyBorder="1" applyAlignment="1">
      <alignment horizontal="center" vertical="center"/>
    </xf>
    <xf numFmtId="1" fontId="3" fillId="11" borderId="0" xfId="0" applyNumberFormat="1" applyFont="1" applyFill="1" applyAlignment="1">
      <alignment vertical="center"/>
    </xf>
    <xf numFmtId="9" fontId="2" fillId="0" borderId="0" xfId="1" applyFont="1"/>
    <xf numFmtId="0" fontId="1" fillId="0" borderId="51" xfId="0" applyFont="1" applyBorder="1" applyAlignment="1">
      <alignment horizontal="center" vertical="center"/>
    </xf>
    <xf numFmtId="0" fontId="2" fillId="0" borderId="28" xfId="0" applyFont="1" applyBorder="1" applyAlignment="1">
      <alignment horizontal="left" vertical="top" wrapText="1"/>
    </xf>
    <xf numFmtId="0" fontId="2" fillId="0" borderId="48" xfId="0" applyFont="1" applyBorder="1" applyAlignment="1">
      <alignment horizontal="left" vertical="top" wrapText="1"/>
    </xf>
    <xf numFmtId="0" fontId="2" fillId="0" borderId="74" xfId="0" applyFont="1" applyBorder="1" applyAlignment="1">
      <alignment horizontal="left" vertical="top" wrapText="1"/>
    </xf>
    <xf numFmtId="0" fontId="2" fillId="0" borderId="75" xfId="0" applyFont="1" applyBorder="1" applyAlignment="1">
      <alignment horizontal="left" vertical="top" wrapText="1"/>
    </xf>
    <xf numFmtId="0" fontId="2" fillId="0" borderId="76" xfId="0" applyFont="1" applyBorder="1" applyAlignment="1">
      <alignment horizontal="left" vertical="top" wrapText="1"/>
    </xf>
    <xf numFmtId="0" fontId="8" fillId="0" borderId="59" xfId="0" applyFont="1" applyBorder="1" applyAlignment="1">
      <alignment horizontal="left" vertical="top" wrapText="1"/>
    </xf>
    <xf numFmtId="0" fontId="8" fillId="0" borderId="48" xfId="0" applyFont="1" applyBorder="1" applyAlignment="1">
      <alignment horizontal="left" vertical="top" wrapText="1"/>
    </xf>
    <xf numFmtId="0" fontId="8" fillId="0" borderId="49" xfId="0" applyFont="1" applyBorder="1" applyAlignment="1">
      <alignment horizontal="left" vertical="top" wrapText="1"/>
    </xf>
    <xf numFmtId="0" fontId="2" fillId="0" borderId="49" xfId="0" applyFont="1" applyBorder="1" applyAlignment="1">
      <alignment horizontal="left" vertical="top"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10" borderId="0" xfId="0" applyFont="1" applyFill="1" applyAlignment="1">
      <alignment horizontal="left" vertical="center"/>
    </xf>
    <xf numFmtId="0" fontId="4" fillId="9" borderId="0" xfId="0" applyFont="1" applyFill="1" applyAlignment="1">
      <alignment horizontal="lef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8" borderId="6"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2" fillId="0" borderId="58" xfId="0" applyFont="1" applyBorder="1" applyAlignment="1">
      <alignment horizontal="left" vertical="top" wrapText="1"/>
    </xf>
    <xf numFmtId="0" fontId="3" fillId="5" borderId="1" xfId="0" applyFont="1" applyFill="1" applyBorder="1" applyAlignment="1">
      <alignment horizontal="center"/>
    </xf>
    <xf numFmtId="0" fontId="3" fillId="5" borderId="24" xfId="0" applyFont="1" applyFill="1" applyBorder="1" applyAlignment="1">
      <alignment horizontal="center"/>
    </xf>
    <xf numFmtId="0" fontId="3" fillId="5" borderId="2" xfId="0" applyFont="1" applyFill="1" applyBorder="1" applyAlignment="1">
      <alignment horizontal="center"/>
    </xf>
    <xf numFmtId="0" fontId="3" fillId="7" borderId="1" xfId="0" applyFont="1" applyFill="1" applyBorder="1" applyAlignment="1">
      <alignment horizontal="center"/>
    </xf>
    <xf numFmtId="0" fontId="3" fillId="7" borderId="24" xfId="0" applyFont="1" applyFill="1" applyBorder="1" applyAlignment="1">
      <alignment horizontal="center"/>
    </xf>
    <xf numFmtId="0" fontId="3" fillId="8" borderId="1" xfId="0" applyFont="1" applyFill="1" applyBorder="1" applyAlignment="1">
      <alignment horizontal="center"/>
    </xf>
    <xf numFmtId="0" fontId="3" fillId="8" borderId="24" xfId="0" applyFont="1" applyFill="1" applyBorder="1" applyAlignment="1">
      <alignment horizontal="center"/>
    </xf>
    <xf numFmtId="0" fontId="3" fillId="8" borderId="2" xfId="0" applyFont="1" applyFill="1" applyBorder="1" applyAlignment="1">
      <alignment horizontal="center"/>
    </xf>
    <xf numFmtId="0" fontId="3" fillId="7" borderId="1" xfId="0" applyFont="1" applyFill="1" applyBorder="1" applyAlignment="1">
      <alignment horizontal="center" wrapText="1"/>
    </xf>
    <xf numFmtId="0" fontId="3" fillId="7" borderId="24" xfId="0" applyFont="1" applyFill="1" applyBorder="1" applyAlignment="1">
      <alignment horizontal="center" wrapText="1"/>
    </xf>
    <xf numFmtId="0" fontId="3" fillId="7" borderId="2" xfId="0" applyFont="1" applyFill="1" applyBorder="1" applyAlignment="1">
      <alignment horizontal="center" wrapText="1"/>
    </xf>
    <xf numFmtId="0" fontId="2" fillId="0" borderId="59" xfId="0" applyFont="1" applyBorder="1" applyAlignment="1">
      <alignment horizontal="left" vertical="center" wrapText="1"/>
    </xf>
    <xf numFmtId="0" fontId="2" fillId="0" borderId="48" xfId="0" applyFont="1" applyBorder="1" applyAlignment="1">
      <alignment horizontal="left" vertical="center" wrapText="1"/>
    </xf>
    <xf numFmtId="0" fontId="2" fillId="0" borderId="49" xfId="0" applyFont="1" applyBorder="1" applyAlignment="1">
      <alignment horizontal="left" vertical="center" wrapText="1"/>
    </xf>
    <xf numFmtId="0" fontId="2" fillId="0" borderId="49" xfId="0" applyFont="1" applyBorder="1" applyAlignment="1">
      <alignment horizontal="left" vertical="top"/>
    </xf>
    <xf numFmtId="0" fontId="2" fillId="0" borderId="35" xfId="0" applyFont="1" applyBorder="1" applyAlignment="1">
      <alignment horizontal="left" vertical="top" wrapText="1"/>
    </xf>
    <xf numFmtId="0" fontId="2" fillId="2" borderId="28" xfId="0" applyFont="1" applyFill="1" applyBorder="1" applyAlignment="1">
      <alignment horizontal="left" vertical="top" wrapText="1"/>
    </xf>
    <xf numFmtId="0" fontId="2" fillId="2" borderId="48" xfId="0" applyFont="1" applyFill="1" applyBorder="1" applyAlignment="1">
      <alignment horizontal="left" vertical="top" wrapText="1"/>
    </xf>
    <xf numFmtId="0" fontId="2" fillId="2" borderId="49" xfId="0" applyFont="1" applyFill="1" applyBorder="1" applyAlignment="1">
      <alignment horizontal="left" vertical="top" wrapText="1"/>
    </xf>
    <xf numFmtId="0" fontId="2" fillId="0" borderId="28" xfId="0" applyFont="1" applyBorder="1" applyAlignment="1">
      <alignment horizontal="left" vertical="center" wrapText="1"/>
    </xf>
    <xf numFmtId="0" fontId="3" fillId="7" borderId="2" xfId="0" applyFont="1" applyFill="1" applyBorder="1" applyAlignment="1">
      <alignment horizontal="center"/>
    </xf>
    <xf numFmtId="0" fontId="0" fillId="0" borderId="10" xfId="0" applyBorder="1" applyAlignment="1">
      <alignment horizontal="center" vertical="center"/>
    </xf>
    <xf numFmtId="0" fontId="1" fillId="0" borderId="10" xfId="0" applyFont="1" applyBorder="1" applyAlignment="1">
      <alignment horizontal="center" vertical="center"/>
    </xf>
    <xf numFmtId="0" fontId="2" fillId="0" borderId="19"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33" xfId="0" applyFont="1" applyBorder="1" applyAlignment="1">
      <alignment horizontal="left" vertical="center" wrapText="1"/>
    </xf>
    <xf numFmtId="0" fontId="2" fillId="0" borderId="99" xfId="0" applyFont="1" applyBorder="1" applyAlignment="1">
      <alignment horizontal="left" vertical="center" wrapText="1"/>
    </xf>
    <xf numFmtId="0" fontId="2" fillId="0" borderId="50" xfId="0" applyFont="1" applyBorder="1" applyAlignment="1">
      <alignment horizontal="left" vertical="center" wrapText="1"/>
    </xf>
    <xf numFmtId="0" fontId="2" fillId="0" borderId="22" xfId="0" applyFont="1" applyBorder="1" applyAlignment="1">
      <alignment horizontal="center" vertical="center" wrapText="1"/>
    </xf>
    <xf numFmtId="0" fontId="2" fillId="0" borderId="19" xfId="0" applyFont="1" applyBorder="1" applyAlignment="1">
      <alignment horizontal="center" vertical="center"/>
    </xf>
    <xf numFmtId="0" fontId="2" fillId="0" borderId="39" xfId="0" applyFont="1" applyBorder="1" applyAlignment="1">
      <alignment horizontal="center" vertical="center"/>
    </xf>
    <xf numFmtId="0" fontId="3" fillId="2" borderId="4" xfId="0" applyFont="1" applyFill="1" applyBorder="1" applyAlignment="1">
      <alignment horizontal="center" vertical="center" textRotation="90"/>
    </xf>
    <xf numFmtId="0" fontId="3" fillId="2" borderId="5" xfId="0" applyFont="1" applyFill="1" applyBorder="1" applyAlignment="1">
      <alignment horizontal="center" vertical="center" textRotation="90"/>
    </xf>
    <xf numFmtId="0" fontId="2" fillId="0" borderId="46" xfId="0" applyFont="1" applyBorder="1" applyAlignment="1">
      <alignment horizontal="center" vertical="center" wrapText="1"/>
    </xf>
    <xf numFmtId="0" fontId="2" fillId="0" borderId="102" xfId="0" applyFont="1" applyBorder="1" applyAlignment="1">
      <alignment horizontal="left" vertical="center" wrapText="1"/>
    </xf>
    <xf numFmtId="0" fontId="2" fillId="0" borderId="103" xfId="0" applyFont="1" applyBorder="1" applyAlignment="1">
      <alignment horizontal="left" vertical="center" wrapText="1"/>
    </xf>
    <xf numFmtId="0" fontId="2" fillId="0" borderId="104" xfId="0" applyFont="1" applyBorder="1" applyAlignment="1">
      <alignment horizontal="left" vertical="center" wrapText="1"/>
    </xf>
    <xf numFmtId="0" fontId="2" fillId="0" borderId="105" xfId="0" applyFont="1" applyBorder="1" applyAlignment="1">
      <alignment horizontal="center" vertical="center" wrapText="1"/>
    </xf>
    <xf numFmtId="0" fontId="2" fillId="0" borderId="106" xfId="0" applyFont="1" applyBorder="1" applyAlignment="1">
      <alignment horizontal="center" vertical="center" wrapText="1"/>
    </xf>
    <xf numFmtId="0" fontId="2" fillId="0" borderId="107" xfId="0" applyFont="1" applyBorder="1" applyAlignment="1">
      <alignment horizontal="center" vertical="center" wrapText="1"/>
    </xf>
    <xf numFmtId="0" fontId="2" fillId="0" borderId="108" xfId="0" applyFont="1" applyBorder="1" applyAlignment="1">
      <alignment horizontal="center" vertical="center" wrapText="1"/>
    </xf>
    <xf numFmtId="0" fontId="2" fillId="0" borderId="109" xfId="0" applyFont="1" applyBorder="1" applyAlignment="1">
      <alignment horizontal="center" vertical="center" wrapText="1"/>
    </xf>
    <xf numFmtId="0" fontId="2" fillId="0" borderId="110" xfId="0" applyFont="1" applyBorder="1" applyAlignment="1">
      <alignment horizontal="center" vertical="center" wrapText="1"/>
    </xf>
    <xf numFmtId="0" fontId="3" fillId="2" borderId="101" xfId="0" applyFont="1" applyFill="1" applyBorder="1" applyAlignment="1">
      <alignment horizontal="center" vertical="center" textRotation="90"/>
    </xf>
    <xf numFmtId="0" fontId="2" fillId="0" borderId="33"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99" xfId="0" applyFont="1" applyBorder="1" applyAlignment="1">
      <alignment horizontal="center" vertical="center" wrapText="1"/>
    </xf>
    <xf numFmtId="0" fontId="2" fillId="0" borderId="34" xfId="0" applyFont="1" applyBorder="1" applyAlignment="1">
      <alignment horizontal="left" vertical="center" wrapText="1"/>
    </xf>
    <xf numFmtId="0" fontId="2" fillId="0" borderId="23" xfId="0" applyFont="1" applyBorder="1" applyAlignment="1">
      <alignment horizontal="center" vertical="center" wrapText="1"/>
    </xf>
    <xf numFmtId="0" fontId="2" fillId="0" borderId="22" xfId="0" applyFont="1" applyBorder="1" applyAlignment="1">
      <alignment horizontal="center" vertical="center"/>
    </xf>
    <xf numFmtId="0" fontId="2" fillId="0" borderId="4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7" xfId="0" applyFont="1" applyBorder="1" applyAlignment="1">
      <alignment horizontal="left" vertical="center" wrapText="1"/>
    </xf>
    <xf numFmtId="0" fontId="2" fillId="0" borderId="7" xfId="0" applyFont="1" applyBorder="1" applyAlignment="1">
      <alignment horizontal="left" vertical="top" wrapText="1"/>
    </xf>
    <xf numFmtId="0" fontId="2" fillId="0" borderId="100" xfId="0" applyFont="1" applyBorder="1" applyAlignment="1">
      <alignment horizontal="left" vertical="top" wrapText="1"/>
    </xf>
    <xf numFmtId="0" fontId="2" fillId="0" borderId="9" xfId="0" applyFont="1" applyBorder="1" applyAlignment="1">
      <alignment horizontal="left" vertical="top" wrapText="1"/>
    </xf>
    <xf numFmtId="0" fontId="15" fillId="0" borderId="111" xfId="0" applyFont="1" applyBorder="1" applyAlignment="1">
      <alignment horizontal="left" vertical="top" wrapText="1"/>
    </xf>
    <xf numFmtId="0" fontId="15" fillId="0" borderId="100" xfId="0" applyFont="1" applyBorder="1" applyAlignment="1">
      <alignment horizontal="left" vertical="top" wrapText="1"/>
    </xf>
    <xf numFmtId="0" fontId="15" fillId="0" borderId="9" xfId="0" applyFont="1" applyBorder="1" applyAlignment="1">
      <alignment horizontal="left" vertical="top" wrapText="1"/>
    </xf>
    <xf numFmtId="0" fontId="2" fillId="0" borderId="15" xfId="0" applyFont="1" applyBorder="1" applyAlignment="1">
      <alignment horizontal="left" vertical="top" wrapText="1"/>
    </xf>
    <xf numFmtId="0" fontId="2" fillId="0" borderId="18" xfId="0" applyFont="1" applyBorder="1" applyAlignment="1">
      <alignment horizontal="left" vertical="top" wrapText="1"/>
    </xf>
    <xf numFmtId="0" fontId="4" fillId="0" borderId="0" xfId="0" applyFont="1" applyAlignment="1">
      <alignment horizontal="left" vertical="center"/>
    </xf>
    <xf numFmtId="0" fontId="0" fillId="0" borderId="31" xfId="0" applyBorder="1" applyAlignment="1">
      <alignment horizontal="center" vertical="center"/>
    </xf>
    <xf numFmtId="0" fontId="0" fillId="0" borderId="121" xfId="0" applyBorder="1" applyAlignment="1">
      <alignment horizontal="center" vertical="center"/>
    </xf>
    <xf numFmtId="0" fontId="0" fillId="0" borderId="26" xfId="0" applyBorder="1" applyAlignment="1">
      <alignment horizontal="center" vertical="center"/>
    </xf>
    <xf numFmtId="0" fontId="1" fillId="0" borderId="31" xfId="0" applyFont="1" applyBorder="1" applyAlignment="1">
      <alignment horizontal="center" vertical="center"/>
    </xf>
    <xf numFmtId="0" fontId="1" fillId="0" borderId="121" xfId="0" applyFont="1" applyBorder="1" applyAlignment="1">
      <alignment horizontal="center" vertical="center"/>
    </xf>
    <xf numFmtId="0" fontId="1" fillId="0" borderId="26" xfId="0" applyFont="1" applyBorder="1" applyAlignment="1">
      <alignment horizontal="center" vertical="center"/>
    </xf>
    <xf numFmtId="0" fontId="1" fillId="0" borderId="47" xfId="0" applyFont="1" applyBorder="1" applyAlignment="1">
      <alignment horizontal="center" vertical="center"/>
    </xf>
    <xf numFmtId="0" fontId="1" fillId="0" borderId="23" xfId="0" applyFont="1" applyBorder="1" applyAlignment="1">
      <alignment horizontal="center" vertical="center"/>
    </xf>
  </cellXfs>
  <cellStyles count="2">
    <cellStyle name="Normal" xfId="0" builtinId="0"/>
    <cellStyle name="Porcentaje" xfId="1" builtinId="5"/>
  </cellStyles>
  <dxfs count="2">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3.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pivotCacheDefinition" Target="pivotCache/pivotCacheDefinition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2.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0" Type="http://schemas.openxmlformats.org/officeDocument/2006/relationships/pivotCacheDefinition" Target="pivotCache/pivotCacheDefinition5.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pivotCacheDefinition" Target="pivotCache/pivotCacheDefinition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DinamicaMRC!$H$3</c:f>
              <c:strCache>
                <c:ptCount val="1"/>
                <c:pt idx="0">
                  <c:v>Corrupción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DinamicaMRC!$G$4:$G$19</c:f>
              <c:strCache>
                <c:ptCount val="16"/>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strCache>
            </c:strRef>
          </c:cat>
          <c:val>
            <c:numRef>
              <c:f>DinamicaMRC!$H$4:$H$19</c:f>
              <c:numCache>
                <c:formatCode>General</c:formatCode>
                <c:ptCount val="16"/>
                <c:pt idx="0">
                  <c:v>1</c:v>
                </c:pt>
                <c:pt idx="1">
                  <c:v>1</c:v>
                </c:pt>
                <c:pt idx="2">
                  <c:v>2</c:v>
                </c:pt>
                <c:pt idx="3">
                  <c:v>1</c:v>
                </c:pt>
                <c:pt idx="4">
                  <c:v>1</c:v>
                </c:pt>
                <c:pt idx="5">
                  <c:v>1</c:v>
                </c:pt>
                <c:pt idx="6">
                  <c:v>1</c:v>
                </c:pt>
                <c:pt idx="7">
                  <c:v>1</c:v>
                </c:pt>
                <c:pt idx="8">
                  <c:v>1</c:v>
                </c:pt>
                <c:pt idx="9">
                  <c:v>1</c:v>
                </c:pt>
                <c:pt idx="10">
                  <c:v>1</c:v>
                </c:pt>
                <c:pt idx="11">
                  <c:v>1</c:v>
                </c:pt>
                <c:pt idx="12">
                  <c:v>1</c:v>
                </c:pt>
                <c:pt idx="13">
                  <c:v>1</c:v>
                </c:pt>
                <c:pt idx="14">
                  <c:v>1</c:v>
                </c:pt>
                <c:pt idx="15">
                  <c:v>1</c:v>
                </c:pt>
              </c:numCache>
            </c:numRef>
          </c:val>
          <c:extLst>
            <c:ext xmlns:c16="http://schemas.microsoft.com/office/drawing/2014/chart" uri="{C3380CC4-5D6E-409C-BE32-E72D297353CC}">
              <c16:uniqueId val="{00000000-8617-496A-BFFD-191AE9453983}"/>
            </c:ext>
          </c:extLst>
        </c:ser>
        <c:ser>
          <c:idx val="1"/>
          <c:order val="1"/>
          <c:tx>
            <c:strRef>
              <c:f>DinamicaMRC!$I$3</c:f>
              <c:strCache>
                <c:ptCount val="1"/>
                <c:pt idx="0">
                  <c:v>Fiscal</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DinamicaMRC!$G$4:$G$19</c:f>
              <c:strCache>
                <c:ptCount val="16"/>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strCache>
            </c:strRef>
          </c:cat>
          <c:val>
            <c:numRef>
              <c:f>DinamicaMRC!$I$4:$I$19</c:f>
              <c:numCache>
                <c:formatCode>General</c:formatCode>
                <c:ptCount val="16"/>
                <c:pt idx="0">
                  <c:v>0</c:v>
                </c:pt>
                <c:pt idx="1">
                  <c:v>1</c:v>
                </c:pt>
                <c:pt idx="2">
                  <c:v>1</c:v>
                </c:pt>
                <c:pt idx="3">
                  <c:v>0</c:v>
                </c:pt>
                <c:pt idx="4">
                  <c:v>1</c:v>
                </c:pt>
                <c:pt idx="5">
                  <c:v>0</c:v>
                </c:pt>
                <c:pt idx="6">
                  <c:v>0</c:v>
                </c:pt>
                <c:pt idx="7">
                  <c:v>1</c:v>
                </c:pt>
                <c:pt idx="8">
                  <c:v>0</c:v>
                </c:pt>
                <c:pt idx="9">
                  <c:v>1</c:v>
                </c:pt>
                <c:pt idx="10">
                  <c:v>0</c:v>
                </c:pt>
                <c:pt idx="11">
                  <c:v>1</c:v>
                </c:pt>
                <c:pt idx="12">
                  <c:v>1</c:v>
                </c:pt>
                <c:pt idx="13">
                  <c:v>0</c:v>
                </c:pt>
                <c:pt idx="14">
                  <c:v>0</c:v>
                </c:pt>
                <c:pt idx="15">
                  <c:v>0</c:v>
                </c:pt>
              </c:numCache>
            </c:numRef>
          </c:val>
          <c:extLst>
            <c:ext xmlns:c16="http://schemas.microsoft.com/office/drawing/2014/chart" uri="{C3380CC4-5D6E-409C-BE32-E72D297353CC}">
              <c16:uniqueId val="{00000001-8617-496A-BFFD-191AE9453983}"/>
            </c:ext>
          </c:extLst>
        </c:ser>
        <c:dLbls>
          <c:showLegendKey val="0"/>
          <c:showVal val="0"/>
          <c:showCatName val="0"/>
          <c:showSerName val="0"/>
          <c:showPercent val="0"/>
          <c:showBubbleSize val="0"/>
        </c:dLbls>
        <c:gapWidth val="150"/>
        <c:overlap val="100"/>
        <c:axId val="328869359"/>
        <c:axId val="328871279"/>
      </c:barChart>
      <c:catAx>
        <c:axId val="3288693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baseline="0"/>
                  <a:t>Proceso</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71279"/>
        <c:crosses val="autoZero"/>
        <c:auto val="1"/>
        <c:lblAlgn val="ctr"/>
        <c:lblOffset val="100"/>
        <c:noMultiLvlLbl val="0"/>
      </c:catAx>
      <c:valAx>
        <c:axId val="328871279"/>
        <c:scaling>
          <c:orientation val="minMax"/>
          <c:max val="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sz="1000" b="0" i="0" u="none" strike="noStrike" kern="1200" baseline="0">
                    <a:solidFill>
                      <a:sysClr val="windowText" lastClr="000000">
                        <a:lumMod val="65000"/>
                        <a:lumOff val="35000"/>
                      </a:sysClr>
                    </a:solidFill>
                  </a:rPr>
                  <a:t>Cantidad de riesgos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69359"/>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DE7AA597-AD8F-4FEE-B573-5AA25FC00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571500</xdr:colOff>
      <xdr:row>1</xdr:row>
      <xdr:rowOff>28575</xdr:rowOff>
    </xdr:from>
    <xdr:to>
      <xdr:col>0</xdr:col>
      <xdr:colOff>1390650</xdr:colOff>
      <xdr:row>4</xdr:row>
      <xdr:rowOff>114300</xdr:rowOff>
    </xdr:to>
    <xdr:pic>
      <xdr:nvPicPr>
        <xdr:cNvPr id="2" name="Imagen 5">
          <a:extLst>
            <a:ext uri="{FF2B5EF4-FFF2-40B4-BE49-F238E27FC236}">
              <a16:creationId xmlns:a16="http://schemas.microsoft.com/office/drawing/2014/main" id="{A3C811B3-5A08-4BC3-9FFD-BFC4C11AD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38125"/>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19</xdr:col>
      <xdr:colOff>57150</xdr:colOff>
      <xdr:row>41</xdr:row>
      <xdr:rowOff>9525</xdr:rowOff>
    </xdr:to>
    <xdr:pic>
      <xdr:nvPicPr>
        <xdr:cNvPr id="2" name="Picture 1">
          <a:extLst>
            <a:ext uri="{FF2B5EF4-FFF2-40B4-BE49-F238E27FC236}">
              <a16:creationId xmlns:a16="http://schemas.microsoft.com/office/drawing/2014/main" id="{3434FAB0-9541-8188-0FFB-7E5E36BD43EB}"/>
            </a:ext>
          </a:extLst>
        </xdr:cNvPr>
        <xdr:cNvPicPr>
          <a:picLocks noChangeAspect="1"/>
        </xdr:cNvPicPr>
      </xdr:nvPicPr>
      <xdr:blipFill>
        <a:blip xmlns:r="http://schemas.openxmlformats.org/officeDocument/2006/relationships" r:embed="rId1"/>
        <a:stretch>
          <a:fillRect/>
        </a:stretch>
      </xdr:blipFill>
      <xdr:spPr>
        <a:xfrm>
          <a:off x="0" y="19050"/>
          <a:ext cx="11639550" cy="78009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66675</xdr:colOff>
      <xdr:row>21</xdr:row>
      <xdr:rowOff>19050</xdr:rowOff>
    </xdr:from>
    <xdr:to>
      <xdr:col>4</xdr:col>
      <xdr:colOff>190500</xdr:colOff>
      <xdr:row>33</xdr:row>
      <xdr:rowOff>57150</xdr:rowOff>
    </xdr:to>
    <xdr:graphicFrame macro="">
      <xdr:nvGraphicFramePr>
        <xdr:cNvPr id="100" name="Gráfico 1">
          <a:extLst>
            <a:ext uri="{FF2B5EF4-FFF2-40B4-BE49-F238E27FC236}">
              <a16:creationId xmlns:a16="http://schemas.microsoft.com/office/drawing/2014/main" id="{A68B7D7B-10B5-4262-BD91-4A9A3DF5A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059B153B-BA7C-4A89-B8B7-7354F2DD1E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A1B21624-A677-423F-9B7C-A78DE3DCDE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590550</xdr:colOff>
      <xdr:row>1</xdr:row>
      <xdr:rowOff>57150</xdr:rowOff>
    </xdr:from>
    <xdr:to>
      <xdr:col>0</xdr:col>
      <xdr:colOff>1409700</xdr:colOff>
      <xdr:row>4</xdr:row>
      <xdr:rowOff>142875</xdr:rowOff>
    </xdr:to>
    <xdr:pic>
      <xdr:nvPicPr>
        <xdr:cNvPr id="2" name="Imagen 5">
          <a:extLst>
            <a:ext uri="{FF2B5EF4-FFF2-40B4-BE49-F238E27FC236}">
              <a16:creationId xmlns:a16="http://schemas.microsoft.com/office/drawing/2014/main" id="{A55EF230-7929-44C9-88FA-2F95CA27BE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055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Maria Paola Riaño Niño" id="{3D4C7B71-9BDD-476D-9730-1193D1BD1247}" userId="S::Mrianon@mindeporte.gov.co::fcb26fc6-87eb-49cd-ad1a-a8b302073455" providerId="AD"/>
  <person displayName="Maria Paola Riaño Niño" id="{14E5287B-E8B5-4FA1-BA3E-BBD6AAF40C32}" userId="S::mrianon@mindeporte.gov.co::fcb26fc6-87eb-49cd-ad1a-a8b302073455"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792.483851157405" createdVersion="8" refreshedVersion="8" minRefreshableVersion="3" recordCount="16" xr:uid="{F937EE96-DD4C-46F5-AF36-A6E849D27684}">
  <cacheSource type="worksheet">
    <worksheetSource ref="F1:I17" sheet="T2"/>
  </cacheSource>
  <cacheFields count="4">
    <cacheField name="Siglas" numFmtId="0">
      <sharedItems/>
    </cacheField>
    <cacheField name="Corrupción" numFmtId="0">
      <sharedItems containsSemiMixedTypes="0" containsString="0" containsNumber="1" containsInteger="1" minValue="1" maxValue="2" count="2">
        <n v="1"/>
        <n v="2"/>
      </sharedItems>
    </cacheField>
    <cacheField name="Fiscal" numFmtId="0">
      <sharedItems containsSemiMixedTypes="0" containsString="0" containsNumber="1" containsInteger="1" minValue="0" maxValue="1"/>
    </cacheField>
    <cacheField name="Tipo Proceso" numFmtId="0">
      <sharedItems count="4">
        <s v="Apoyo"/>
        <s v="Misional"/>
        <s v="Evaluación"/>
        <s v="Estratégico"/>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792.508101041669" createdVersion="8" refreshedVersion="8" minRefreshableVersion="3" recordCount="12" xr:uid="{33C73719-3FFC-4187-82EB-63C676E078E9}">
  <cacheSource type="worksheet">
    <worksheetSource ref="A9:AB21" sheet="Sg-MRF"/>
  </cacheSource>
  <cacheFields count="28">
    <cacheField name="Nombre del Proceso" numFmtId="0">
      <sharedItems count="7">
        <s v="Altos Logros "/>
        <s v="Fomento al Desarrollo Humano y Social  "/>
        <s v="Apoyo a la Infraestructura Técnica y Científica "/>
        <s v="Gestión del Talento Humano "/>
        <s v="Gestión Financiera "/>
        <s v="Gestión Jurídica "/>
        <s v="Gestión de los Recursos Físicos "/>
      </sharedItems>
    </cacheField>
    <cacheField name="Siglas" numFmtId="0">
      <sharedItems count="7">
        <s v=" AL"/>
        <s v=" FD"/>
        <s v=" ATC"/>
        <s v=" GH"/>
        <s v=" GF"/>
        <s v=" GJ"/>
        <s v=" RF"/>
      </sharedItems>
    </cacheField>
    <cacheField name="Descripción Riesgo" numFmtId="0">
      <sharedItems containsBlank="1" longText="1"/>
    </cacheField>
    <cacheField name="¿Cumple con la redacción del Riesgo Fiscal?" numFmtId="0">
      <sharedItems containsBlank="1"/>
    </cacheField>
    <cacheField name="Fecha de Elaboración o Actualización" numFmtId="0">
      <sharedItems containsNonDate="0" containsDate="1" containsString="0" containsBlank="1" minDate="2024-10-24T00:00:00" maxDate="2025-11-15T00:00:00"/>
    </cacheField>
    <cacheField name="Fecha de Monitoreo 1a Línea de Defensa" numFmtId="0">
      <sharedItems containsNonDate="0" containsDate="1" containsString="0" containsBlank="1" minDate="2025-04-25T00:00:00" maxDate="2025-05-01T00:00:00"/>
    </cacheField>
    <cacheField name="Fecha de Monitoreo 2da Línea de Defensa" numFmtId="0">
      <sharedItems containsDate="1" containsBlank="1" containsMixedTypes="1" minDate="2024-05-06T00:00:00" maxDate="2025-05-07T00:00:00"/>
    </cacheField>
    <cacheField name="Tipo Proceso" numFmtId="0">
      <sharedItems containsBlank="1"/>
    </cacheField>
    <cacheField name="Zona de Riesgo Inherente" numFmtId="1">
      <sharedItems containsBlank="1"/>
    </cacheField>
    <cacheField name="¿Presenta descripción de la valoración de controles?" numFmtId="0">
      <sharedItems/>
    </cacheField>
    <cacheField name="Descripción del Control" numFmtId="0">
      <sharedItems longText="1"/>
    </cacheField>
    <cacheField name="Atributo del Control" numFmtId="0">
      <sharedItems/>
    </cacheField>
    <cacheField name="¿Los controles son efectivos?"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792.510636574072" createdVersion="8" refreshedVersion="8" minRefreshableVersion="3" recordCount="44" xr:uid="{A34CC0F3-3546-4954-ACA2-DDF4DAB80F58}">
  <cacheSource type="worksheet">
    <worksheetSource ref="A9:AC53" sheet="Sg-MRC"/>
  </cacheSource>
  <cacheFields count="29">
    <cacheField name="Nombre del Proceso" numFmtId="0">
      <sharedItems count="16">
        <s v="Gestión de las Comunicaciones "/>
        <s v="Formulación y Adopción de Políticas, Planes y Programas  "/>
        <s v="Altos Logros "/>
        <s v="Inspección Vigilancia y Control "/>
        <s v="Fomento al Desarrollo Humano y Social  "/>
        <s v="Apoyo a la Infraestructura Técnica y Científica "/>
        <s v="Servicio Integral al Ciudadano "/>
        <s v="Gestión de TIC'S "/>
        <s v="Gestión del Talento Humano "/>
        <s v="Gestión Documental "/>
        <s v="Adquisición de Bienes y Servicios "/>
        <s v="Gestión Financiera "/>
        <s v="Gestión Jurídica "/>
        <s v="Gestión de los Recursos Físicos "/>
        <s v="Evaluación Independiente y Mejora Continua "/>
        <s v="Gestión Proceso Disciplinario "/>
      </sharedItems>
    </cacheField>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Cumple con la redacción del Riesgo de Corrupción?" numFmtId="0">
      <sharedItems containsBlank="1"/>
    </cacheField>
    <cacheField name="Fecha de Aprobacion" numFmtId="0">
      <sharedItems containsDate="1" containsBlank="1" containsMixedTypes="1" minDate="2023-05-05T00:00:00" maxDate="2025-11-15T00:00:00"/>
    </cacheField>
    <cacheField name="Fecha de Monitoreo 1a Línea de Defensa" numFmtId="0">
      <sharedItems containsDate="1" containsBlank="1" containsMixedTypes="1" minDate="2023-12-27T00:00:00" maxDate="2025-05-31T00:00:00"/>
    </cacheField>
    <cacheField name="Fecha de Monitoreo 2da Línea de Defensa" numFmtId="0">
      <sharedItems containsNonDate="0" containsDate="1" containsString="0" containsBlank="1" minDate="2025-05-01T00:00:00" maxDate="2025-05-10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Cuántas alertas se convirtieron en denuncias por casos de corrupción?" numFmtId="0">
      <sharedItems containsString="0" containsBlank="1" containsNumber="1" containsInteger="1" minValue="0" maxValue="0"/>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792.804538194447" createdVersion="8" refreshedVersion="8" minRefreshableVersion="3" recordCount="11" xr:uid="{A75AC49C-76A8-4547-8482-0EB0644C6FB9}">
  <cacheSource type="worksheet">
    <worksheetSource ref="D8:H19" sheet="T23"/>
  </cacheSource>
  <cacheFields count="5">
    <cacheField name="Siglas" numFmtId="0">
      <sharedItems/>
    </cacheField>
    <cacheField name="Descripción Riesgo" numFmtId="0">
      <sharedItems containsBlank="1" longText="1"/>
    </cacheField>
    <cacheField name="Zona de Riesgo Inherente" numFmtId="1">
      <sharedItems containsBlank="1"/>
    </cacheField>
    <cacheField name="Tratamiento" numFmtId="1">
      <sharedItems containsBlank="1" count="4">
        <s v="Aceptar"/>
        <m/>
        <s v="Reducir (Mitigar)"/>
        <s v="Reducir (Transferir)"/>
      </sharedItems>
    </cacheField>
    <cacheField name="Zona de Riesgo Residual Final" numFmtId="1">
      <sharedItems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792.828454861112" createdVersion="8" refreshedVersion="8" minRefreshableVersion="3" recordCount="44" xr:uid="{0CCEF0AB-C5E3-4545-B23B-001B8CD8DF3A}">
  <cacheSource type="worksheet">
    <worksheetSource ref="B9:AC53" sheet="Sg-MRC"/>
  </cacheSource>
  <cacheFields count="28">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Cumple con la redacción del Riesgo de Corrupción?" numFmtId="0">
      <sharedItems containsBlank="1"/>
    </cacheField>
    <cacheField name="Fecha de Aprobacion" numFmtId="0">
      <sharedItems containsDate="1" containsBlank="1" containsMixedTypes="1" minDate="2023-05-05T00:00:00" maxDate="2025-11-15T00:00:00"/>
    </cacheField>
    <cacheField name="Fecha de Monitoreo 1a Línea de Defensa" numFmtId="0">
      <sharedItems containsDate="1" containsBlank="1" containsMixedTypes="1" minDate="2023-12-27T00:00:00" maxDate="2025-05-31T00:00:00"/>
    </cacheField>
    <cacheField name="Fecha de Monitoreo 2da Línea de Defensa" numFmtId="0">
      <sharedItems containsNonDate="0" containsDate="1" containsString="0" containsBlank="1" minDate="2025-05-01T00:00:00" maxDate="2025-05-10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m/>
        <s v="No"/>
        <s v="No aplica"/>
      </sharedItems>
    </cacheField>
    <cacheField name="¿Cuántas alertas se convirtieron en denuncias por casos de corrupción?" numFmtId="0">
      <sharedItems containsString="0" containsBlank="1" containsNumber="1" containsInteger="1" minValue="0" maxValue="0"/>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refreshedDate="45792.835955439812" createdVersion="8" refreshedVersion="8" minRefreshableVersion="3" recordCount="12" xr:uid="{2E1E5BF1-63C0-4392-8619-CF42DEB730C8}">
  <cacheSource type="worksheet">
    <worksheetSource ref="B9:AB21" sheet="Sg-MRF"/>
  </cacheSource>
  <cacheFields count="27">
    <cacheField name="Siglas" numFmtId="0">
      <sharedItems count="7">
        <s v=" AL"/>
        <s v=" FD"/>
        <s v=" ATC"/>
        <s v=" GH"/>
        <s v=" GF"/>
        <s v=" GJ"/>
        <s v=" RF"/>
      </sharedItems>
    </cacheField>
    <cacheField name="Descripción Riesgo" numFmtId="0">
      <sharedItems containsBlank="1" longText="1"/>
    </cacheField>
    <cacheField name="¿Cumple con la redacción del Riesgo Fiscal?" numFmtId="0">
      <sharedItems containsBlank="1"/>
    </cacheField>
    <cacheField name="Fecha de Elaboración o Actualización" numFmtId="0">
      <sharedItems containsNonDate="0" containsDate="1" containsString="0" containsBlank="1" minDate="2024-10-24T00:00:00" maxDate="2025-11-15T00:00:00"/>
    </cacheField>
    <cacheField name="Fecha de Monitoreo 1a Línea de Defensa" numFmtId="0">
      <sharedItems containsNonDate="0" containsDate="1" containsString="0" containsBlank="1" minDate="2025-04-25T00:00:00" maxDate="2025-05-01T00:00:00"/>
    </cacheField>
    <cacheField name="Fecha de Monitoreo 2da Línea de Defensa" numFmtId="0">
      <sharedItems containsDate="1" containsBlank="1" containsMixedTypes="1" minDate="2024-05-06T00:00:00" maxDate="2025-05-07T00:00:00"/>
    </cacheField>
    <cacheField name="Tipo Proceso" numFmtId="0">
      <sharedItems containsBlank="1"/>
    </cacheField>
    <cacheField name="Zona de Riesgo Inherente" numFmtId="1">
      <sharedItems containsBlank="1"/>
    </cacheField>
    <cacheField name="¿Presenta descripción de la valoración de controles?" numFmtId="0">
      <sharedItems/>
    </cacheField>
    <cacheField name="Descripción del Control" numFmtId="0">
      <sharedItems longText="1"/>
    </cacheField>
    <cacheField name="Atributo del Control" numFmtId="0">
      <sharedItems/>
    </cacheField>
    <cacheField name="¿Los controles son efectivos?"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m/>
        <s v="No"/>
        <s v="No aplica"/>
      </sharedItems>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
  <r>
    <s v=" BS"/>
    <x v="0"/>
    <n v="0"/>
    <x v="0"/>
  </r>
  <r>
    <s v=" AL"/>
    <x v="0"/>
    <n v="1"/>
    <x v="1"/>
  </r>
  <r>
    <s v=" ATC"/>
    <x v="1"/>
    <n v="1"/>
    <x v="1"/>
  </r>
  <r>
    <s v=" EI"/>
    <x v="0"/>
    <n v="0"/>
    <x v="2"/>
  </r>
  <r>
    <s v=" FD"/>
    <x v="0"/>
    <n v="1"/>
    <x v="1"/>
  </r>
  <r>
    <s v=" FP"/>
    <x v="0"/>
    <n v="0"/>
    <x v="1"/>
  </r>
  <r>
    <s v=" GC"/>
    <x v="0"/>
    <n v="0"/>
    <x v="3"/>
  </r>
  <r>
    <s v=" RF"/>
    <x v="0"/>
    <n v="1"/>
    <x v="0"/>
  </r>
  <r>
    <s v=" GT"/>
    <x v="0"/>
    <n v="0"/>
    <x v="0"/>
  </r>
  <r>
    <s v=" GH"/>
    <x v="0"/>
    <n v="1"/>
    <x v="0"/>
  </r>
  <r>
    <s v=" GD"/>
    <x v="0"/>
    <n v="0"/>
    <x v="0"/>
  </r>
  <r>
    <s v=" GF"/>
    <x v="0"/>
    <n v="1"/>
    <x v="0"/>
  </r>
  <r>
    <s v=" GJ"/>
    <x v="0"/>
    <n v="1"/>
    <x v="0"/>
  </r>
  <r>
    <s v=" PD"/>
    <x v="0"/>
    <n v="0"/>
    <x v="2"/>
  </r>
  <r>
    <s v=" IVC"/>
    <x v="0"/>
    <n v="0"/>
    <x v="1"/>
  </r>
  <r>
    <s v=" SI"/>
    <x v="0"/>
    <n v="0"/>
    <x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x v="0"/>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No"/>
    <d v="2024-11-14T00:00:00"/>
    <d v="2025-04-28T00:00:00"/>
    <d v="2025-05-06T00:00:00"/>
    <s v="Misional"/>
    <s v="Moderado"/>
    <s v="Si"/>
    <s v="Cada vez que se requiera, el profesional designado debe verificar el cumplimiento de las obligaciones, plazos, soportes y requisitos durante la etapa pre y contractual para apoyar al supervisor en la liquidación; y, en caso de identificar desviaciones y variaciones en el proceso, emite las alertas indicando la situación evidenciada para subsanar, de ser posible, la información requerida._x000a_Frecuencia: cuatrimestral "/>
    <s v="Preventivo"/>
    <s v="Si"/>
    <s v="Si"/>
    <s v="Si"/>
    <s v="Aceptar"/>
    <s v="Bajo"/>
    <s v="No"/>
    <s v="Si"/>
    <s v="Exigir a los contratistas (Federaciones deportivas nacionales) para que reintegren al tesoro nacional los recursos dejados de ejecutar en caso de identificar saldos a favor e incluir esta gestión en las actas de liquidación proyectadas."/>
    <s v="No"/>
    <s v="No"/>
    <s v="No"/>
    <s v="No aplica"/>
    <s v="No aplica"/>
    <s v="No aplica"/>
    <s v="Si"/>
    <s v="La redacción del riesgo no cumple con la metodología así como tampoco la estrategia de tratamiento, ya que no se puede aceptar, se debe evitar o reducir. _x000a__x000a_El reporte del monitoreo no es consistente ya que se refiere a que se está en proceso de suscripción de convenios mientras que el riesgo se refiere a la posibilidad de perdida de recursos de convenios ya ejecutados que requieren reintegros, por lo que, el tratamiento, sería aplicable a los convenios con pagos realizados y también a aquellos finalizados o proximos a terminación._x000a__x000a_Se recomienda verificar la fuente de la información, tal como bases de datos de contratos, fechas de finalización, límites de liquidación, entre otras, que permitan seguimiento a los controles, acciones e indicadores planteados._x000a__x000a_R4-Ctrl1: no se deja claridad sobre el destinario de la alerta descrita en la actividad ni quien la genera. Tampoco como será la conservación de las alertas, las subsanaciones ni las evidencias de la ejecución del control. _x000a__x000a_R4-Ctrl2: no se plantea un control a cargo del proceso, por lo que no puede garantizar que este se desarrolle, como se describe en el monitoreo, tampoco se deja claro el propósito de los memorandos del GIT Contratación, por ejemplo, si este será el punto de partida para generar algún tipo de acción desde el proceso AL. El control propuesto no mitiga el riesgo por cuanto los memorandos aludidos son a los procesos a punto de vencer el plazo de liquidación y en ese punto pueden resultar inefectivas las acciones. _x000a__x000a_R4-Acc1: no se detalla cómo se realizará la exigencia de reintegro, la evidencia no es consistente con la acción. _x000a__x000a_No se cuenta con evidencias de la ejecución de los controles ni del plan de tratamiento, así como tampoco medición y evidencias de los indicadores."/>
  </r>
  <r>
    <x v="0"/>
    <x v="0"/>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_x000a_Frecuencia: cuatrimestral "/>
    <s v="Preventivo"/>
    <s v="No"/>
    <s v="Si"/>
    <s v="Si"/>
    <s v="Aceptar"/>
    <s v="Bajo"/>
    <s v="No"/>
    <m/>
    <m/>
    <m/>
    <m/>
    <m/>
    <m/>
    <m/>
    <m/>
    <m/>
    <m/>
  </r>
  <r>
    <x v="1"/>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Si"/>
    <d v="2024-11-20T00:00:00"/>
    <d v="2025-04-30T00:00:00"/>
    <s v="No diligenciado"/>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Frecuencia: Cuatrimestral "/>
    <s v="Preventivo"/>
    <s v="Si"/>
    <s v="Si"/>
    <s v="Si"/>
    <s v="Reducir (Mitigar)"/>
    <s v="Extremo"/>
    <s v="No"/>
    <s v="Si"/>
    <s v="Realizar seguimientos hasta el reintegro de la totalidad de los rendimientos financieros generados de los recursos no comprometidos ni ejecutados en los contratos, a favor del Ministerio del Deporte"/>
    <s v="No"/>
    <s v="No"/>
    <s v="No"/>
    <s v="No aplica"/>
    <s v="No aplica"/>
    <s v="No aplica"/>
    <s v="No"/>
    <s v="El reporte del monitoreo no es consistente ya que se refiere a que se está en proceso de realización de pagos de reservas mientras que el riesgo se refiere a la posibilidad de perdida de recursos de convenios ya ejecutados que requieren reintegros, por lo que, el tratamiento, sería aplicable a los convenios con pagos realizados a la fecha y también a aquellos finalizados o proximos a terminación; en adición se refiere al momento de liquidación de los convenios, por lo que el monitoreo y ejecución de controles debería dar cuenta de lo ejecutado en relación a los contratos/convenios en dicho proceso._x000a__x000a_R3-Ctrl1: no se reporta el desarrollo del control de acuerdo con la base de datos referida ni tampoco los contratos en proceso de liquidación que requirieron la revisión de soportes . _x000a__x000a_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R4-Acc1: la evidencia propuesta no es consistente con la acción ya que no da cuenta del seguimiento efectuado. En adición, el monitoreo de primera línea no se relaciona con la acción planteada ya que describe futuros pagos programados en el PAC y no el seguimiento a contratos ya suscritos, con pagos realizados en vigencias anteriores o en la presente vigencia, que se encuentren en curso o finalizados en trámite de liquidación. _x000a__x000a_Indicadores: si bien se diligenció el formato de seguimiento de indicadores, el mismo no tiene medición y se describe que &quot;Para este primer reporte no se cuenta con las evidencias&quot;, no cuenta con monitoreo del indicador clave del riesgo, el cual además se encuentra mal planteado ya que enuncia una meta más no un indicador medible. En el formato, pese a que describe monitoreo del indicador clave del riesgo, se remite la formula del indicador del desempeño, con descripción cualitativa y no cuantitativa como corresponde. Se recomienda revisar la formulación del indicador, ya que no permite medir eficiencia ni eficacia de las actividades planteadas. _x000a__x000a_No se cuenta con evidencias de la ejecución de los controles ni del plan de tratamiento, las carpetas se encuentran vacias."/>
  </r>
  <r>
    <x v="1"/>
    <x v="1"/>
    <m/>
    <m/>
    <m/>
    <m/>
    <m/>
    <m/>
    <m/>
    <s v="Si"/>
    <s v="De manera cuatrimestr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Reducir (Mitigar)"/>
    <s v="Extremo"/>
    <s v="No"/>
    <m/>
    <m/>
    <m/>
    <m/>
    <m/>
    <m/>
    <m/>
    <m/>
    <m/>
    <m/>
  </r>
  <r>
    <x v="2"/>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Si"/>
    <d v="2024-10-25T00:00:00"/>
    <d v="2025-04-30T00:00:00"/>
    <d v="2025-05-06T00:00:00"/>
    <s v="Misional"/>
    <s v="Moderado"/>
    <s v="Si"/>
    <s v="Una vez finaliza el contrato o convenio (ejecución permanente), el supervisor o profesional designado como apoyo a la supervisión, inicia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_x0009_ Documento de trabajo, que verifica la información recopilada (si aplica) _x000a_•_x0009_Acta de reuniones del equipo de Liquidaciones con seguimiento al proceso (cuando aplique)_x000a_Informe periódico sobre estado de liquidaciones al corte (aplicara corte cuatrimestral)  _x000a_•_x0009_Correos electrónicos cuando aplique."/>
    <s v="Preventivo"/>
    <s v="Si"/>
    <s v="Si"/>
    <s v="Si"/>
    <s v="Aceptar"/>
    <s v="Moderado"/>
    <s v="Si"/>
    <s v="Si"/>
    <s v="Realizar seguimientos hasta el reintegro de la totalidad de los rendimientos financieros generados de los recursos no comprometidos ni ejecutados en los contratos, a favor del Ministerio del Deporte."/>
    <s v="Si"/>
    <s v="No aplica"/>
    <s v="No"/>
    <s v="No aplica"/>
    <s v="No aplica"/>
    <s v="No aplica"/>
    <s v="No aplica"/>
    <s v="La estrategia de tratamiento, no cumple con la metodología ya que no se puede aceptar, se debe evitar o reducir. _x000a__x000a_R5-Ctrl2: el control se refiere a los contratos sobre los cuales ya se perdió competencia por lo que sería un control detectivo, no preventivo. En adición se debe evaluar si priorizar el orden de liquidación permite el tratamiento del riesgo planteado ya que entre las causas no se detalla que esta sea una causa del efecto dañoso.  _x000a__x000a_R5-Ctrl3: no se plantea un control a cargo del proceso, por lo que no puede garantizar que este se desarrolle; tampoco se deja claro el propósito de los memorandos del GIT Contratación, por ejemplo, si este será el punto de partida para generar algún tipo de acción desde el proceso ATC.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R4-Acc1-2: su ejecución aplica en el segundo cuatrimestre. _x000a__x000a_Indicadores: su medición aplica en el segundo cuatrimestre, de acuerdo con la periodicidad definida."/>
  </r>
  <r>
    <x v="2"/>
    <x v="2"/>
    <m/>
    <m/>
    <m/>
    <m/>
    <m/>
    <m/>
    <m/>
    <s v="Si"/>
    <s v="Profesional de apoyo a la liquidación,  prioriza los procesos de liquidación en curso de contratos y convenios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zará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No"/>
    <s v="Si"/>
    <s v="Si"/>
    <s v="Aceptar"/>
    <s v="Moderado"/>
    <s v="Si"/>
    <s v="Si"/>
    <s v="Revisar y actualizar la pertinencia de los procedimientos vigentes dispuestos por la entidad para la liquidación de procesos de contratación, ajustados a la necesidad de la Dirección de Recursos y Herramientas del Sistema Nacional del Deporte."/>
    <s v="Si"/>
    <s v="No aplica"/>
    <m/>
    <m/>
    <m/>
    <m/>
    <m/>
    <m/>
  </r>
  <r>
    <x v="2"/>
    <x v="2"/>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Aceptar"/>
    <s v="Moderado"/>
    <s v="No"/>
    <m/>
    <m/>
    <m/>
    <m/>
    <m/>
    <m/>
    <m/>
    <m/>
    <m/>
    <m/>
  </r>
  <r>
    <x v="3"/>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
    <s v="Si"/>
    <d v="2024-12-17T00:00:00"/>
    <d v="2025-04-28T00:00:00"/>
    <d v="2024-05-06T00:00:00"/>
    <s v="Apoyo"/>
    <s v="Moderado"/>
    <s v="Si"/>
    <s v="Profesional designado del proceso de Gestión de Talento Humano, cada vez que se requiera, valida con el área Financiera la información de incapacidades o licencia causadas en el periodo para su reconocimiento. Realiza cruce de información, la cual se verifica a través del formato GF-FR-051Certificación de Incapacidades y Talento Humano envía a Financiera correo con la identificación de los pagos. En caso de identificar desviaciones en la ejecución del control, talento Humano envía las correcciones al área Financiera. _x000a_De la ejecución de los controles se generará la siguiente evidencia: registro GF-FR-051Certificación de Incapacidades, correos electrónicos. "/>
    <s v="Preventivo"/>
    <s v="Si"/>
    <s v="Si"/>
    <s v="Si"/>
    <s v="Aceptar"/>
    <s v="Bajo"/>
    <s v="Si"/>
    <s v="Si"/>
    <s v="Revisar y actualizar el procedimiento GH-PD-035 Lineamientos para el trámite de incapacidades y licencias de maternidad y paternidad.  "/>
    <s v="No aplica"/>
    <s v="No aplica"/>
    <s v="No"/>
    <s v="No aplica"/>
    <s v="No aplica"/>
    <s v="No aplica"/>
    <s v="No aplica"/>
    <s v="La estrategia de tratamiento, no cumple con la metodología ya que no se puede aceptar, se debe evitar o reducir. _x000a__x000a_R5-Ctrl 1. Falta anexar formato GF-FR-051 Certificación de Incapacidades, como parte de la evidencia de la ejecución del control, no obstante, los correos anexos permiten evidenciar la ejecución del control._x000a__x000a_Indicadores: si bien la formulación del Indicador Clave del Riesgo detalla que tiene medición semestral y por esta razón no se reporta su medición, el indicador  del Desempeño del Control no tiene periodicidad definida ni tampoco se detalla la razón por la cual no fue reportado. "/>
  </r>
  <r>
    <x v="4"/>
    <x v="4"/>
    <s v="Posibilidad de Efecto dañoso sobre recursos públicos por efectuar pagos a contratistas, proveedores y terceros por mayor o menor valor de lo pactado, debido a fallas en la verificación de los documentos causados y de la documentacion solicitada para pago."/>
    <s v="Si"/>
    <d v="2024-10-24T00:00:00"/>
    <d v="2025-04-25T00:00:00"/>
    <d v="2025-05-05T00:00:00"/>
    <s v="Apoyo"/>
    <s v="Moderado"/>
    <s v="Si"/>
    <s v="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_x000a_Formato Devolución de Documentos GF-FR-016 diligenciado  o devolución en SISEG según corresponda."/>
    <s v="Detectivo"/>
    <s v="Si"/>
    <s v="Si"/>
    <s v="Si"/>
    <s v="Reducir (Transferir)"/>
    <s v="Bajo"/>
    <s v="Si"/>
    <s v="Si"/>
    <s v="1. Actualizar el procedimiento GF-PD-019-Conciliaciones Bancarias, incluyendo las políticas de operación necesarias y la normatividad vigente."/>
    <s v="Si"/>
    <s v="Si"/>
    <s v="No"/>
    <s v="No aplica"/>
    <s v="No aplica"/>
    <s v="No aplica"/>
    <s v="Si"/>
    <s v="Se evidencia adecuado diseño del riesgo, controles y acciones, así como se cuenta evidencia de su ejecución conforme al monitoreo de primera y segunda línea de defensa. _x000a__x000a_Se recomienda realizar el reporte de indicadores en la casilla correspondiente, ya que se completó en la columna para el reporte de acciones, no obstante, se validó con el documento Word entregado en la carpeta de SharePoint. "/>
  </r>
  <r>
    <x v="5"/>
    <x v="5"/>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Si"/>
    <d v="2024-10-30T00:00:00"/>
    <d v="2025-04-25T00:00:00"/>
    <d v="2025-05-06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No"/>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No aplica"/>
    <s v="No"/>
    <s v="No aplica"/>
    <s v="No aplica"/>
    <s v="No aplica"/>
    <s v="No aplica"/>
    <s v="Pese a que el monitoreo de la segunda línea detalla: &quot;Sin observaciones, el proceso realizo de manera adecuada el primer monitoreo de su mapa de riesgos&quot; no es posible establecer su cumplimiento ya que no se aportó evidencia en la información allegada a la Oficina de Control Interno de la ejecución del control del Riesgo Fiscal (R5), ni tampoco se diligenció la casilla correspondiente al monitoreo de la primera línea de defensa, con lo que, no se evidencia la ejecución del control ni se recibieron soportes de su cumplimiento. _x000a__x000a_La zona de riesgo permanece igual después de aplicar el control, sumado a ello, el control no es consistente o no atiende la causa raiz referida a la desarticulación, por lo que se debe verificar el control propuesto de manera que trate de forma eficaz el riesgo planteado. _x000a__x000a_La estrategia de tratamiento, no cumple con la metodología ya que no se puede aceptar, se debe evitar o reducir. _x000a__x000a_Indicadores: si bien la formulación del Indicador Clave del Riesgo detalla que tiene medición semestral y por esta razón no se reporta su medición, el indicador  del Desempeño del Control no tiene periodicidad definida ni tampoco se detalla la razón por la cual no fue reportado. "/>
  </r>
  <r>
    <x v="6"/>
    <x v="6"/>
    <s v="Posibilidad de Afectación Económica por Efecto dañoso sobre bienes públicos por pérdida, extravió, hurto, robo, declaratoria de bienes faltantes pertenecientes a la entidad manejo de inventario especifico por su variedad, a causa de falta de procedimientos para la gestión de bienes de propiedad del Ministerio del Deporte, e inconsistencias en las existencias fisicas vs lo registrado en el software de inventarios."/>
    <s v="Si"/>
    <d v="2025-11-14T00:00:00"/>
    <d v="2025-04-28T00:00:00"/>
    <d v="2025-05-06T00:00:00"/>
    <s v="Apoyo"/>
    <s v="Alto"/>
    <s v="Si"/>
    <s v="El profesional especializado con funciones de Almacenista realiza el cierre mensual de almacen verificando los valores por grupo y estado del elemento en Almacen vs cifras en los estados financieros; en caso de desviacion se revisa en detalle cada uno de los movientos de almacen, entradas, salidas traslados con su correspondiente contabilizacion y conceptos de contabilizacion de Almacen para identificar que causo la desviacion y se reversa para grabarlo con el concepto adecuado. Como evidencia se entregara : Formato GF-FR-0042 conciliacion de cifras  de contabilidad VS Almacen "/>
    <s v="Preventivo"/>
    <s v="Si"/>
    <s v="Si"/>
    <s v="Si"/>
    <s v="Aceptar"/>
    <s v="Alto"/>
    <s v="Si"/>
    <s v="Si"/>
    <s v="1. Actualizar el RF-MN-001 Manual de Almacén V7."/>
    <s v="No"/>
    <s v="No"/>
    <s v="No"/>
    <s v="No aplica"/>
    <s v="No aplica"/>
    <s v="No aplica"/>
    <s v="No"/>
    <s v="La estrategia de tratamiento, no cumple con la metodología ya que no se puede aceptar, se debe evitar o reducir. _x000a__x000a_R6-Ctrl2: el monitoreo de la primera linea no es consistente con la actividad planteada, ya que no se refiere a SOAWEB y su evidencia (correos electrónicos), en su lugar, se reportó el estado de la acción número 2 del plan de tratamiento la cual no presenta avance. _x000a__x000a_R6-Acc1-Acc2: no se evidencia ejecución o avance en la actividad, pese a que tenía establecido fecha de inicio en febrero de 2025._x000a__x000a_Indicadores: pese a que utilizó el formato para el monitoreo y se diligenció la casilla, se evidencia que se transcribió la formulación del indicador pero no se presenta su medición cuantitativa ni tampoco se soportan las evidencias propuestas. "/>
  </r>
  <r>
    <x v="6"/>
    <x v="6"/>
    <m/>
    <m/>
    <m/>
    <m/>
    <m/>
    <m/>
    <m/>
    <s v="Si"/>
    <s v="El profesional asignado para el Almacén realiza cierre de inventario, de manera mensual se verifican los saldos de almacén de los bienes devolutivos y edificaciones a través de conciliaciones con el área de Contabilidad. En caso de identificar desviaciones en la ejecución del control, se debe verificar en el aplicativo SOAWEB, para encontrar la inconsistencia y se realiza nuevamente la conciliación, para no afectar los estados financieros. De la ejecución del control, se deja como evidencia: correos electrónicos y las conciliaciones realizadas en el periodo."/>
    <s v="Preventivo"/>
    <s v="Si"/>
    <s v="Si"/>
    <s v="Si"/>
    <s v="Aceptar"/>
    <s v="Alto"/>
    <s v="Incompleta"/>
    <s v="Si"/>
    <s v="Crear procedimiento para establecer control sobre la custodia de los inventarios de Almacen. "/>
    <s v="No"/>
    <s v="No"/>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4">
  <r>
    <x v="0"/>
    <x v="0"/>
    <s v="Posibilidad de recibir cualquier dádiva o beneficio a nombre propio o tercero para  difundir información sensible sin la debida verificación y aprobación"/>
    <s v="No"/>
    <d v="2024-12-23T00:00:00"/>
    <d v="2025-05-30T00:00:00"/>
    <d v="2025-05-06T00:00:00"/>
    <s v="Estratégico"/>
    <s v="Extremo"/>
    <s v="Si"/>
    <s v="El Coordinador GIT Comunicaciones, controla a través del seguimiento permanente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_x000a_Frecuencial: Cuatrimestral "/>
    <s v="Preventivo"/>
    <s v="Si"/>
    <s v="Si"/>
    <s v="Si"/>
    <s v="Reducir (Mitigar)"/>
    <s v="Extremo"/>
    <s v="Si"/>
    <s v="Si"/>
    <s v="Generar un mapeo constante para anticiparnos a los riesgos de crisis de la comunicación."/>
    <s v="Si"/>
    <s v="Si"/>
    <s v="No"/>
    <s v="No aplica"/>
    <s v="No aplica"/>
    <s v="No aplica"/>
    <s v="Si"/>
    <n v="0"/>
    <s v="En relación al líder del proceso, se recomienda detallar el cargo -dependencia (M8) ya que se detalla el nombre de un ex funcionario de la entidad.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R1-Ctrl3: pese a que se detalla que se genera un informe anual, se expresa que tiene una frecuencia cuatrimestral, por lo que se recomienda verificar la frecuencia del control y de la evidencia para que sean consistentes entre si. _x000a__x000a_R1-Acc2: no se cuenta con evidencias de su ejecución por lo que no es posible establecer su puesta en marcha."/>
  </r>
  <r>
    <x v="0"/>
    <x v="0"/>
    <m/>
    <m/>
    <m/>
    <m/>
    <m/>
    <m/>
    <m/>
    <s v="Si"/>
    <s v="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_x000a_Frecuencial: Cuatrimestral "/>
    <s v="Preventivo"/>
    <s v="Si"/>
    <s v="Si"/>
    <s v="Si"/>
    <s v="Reducir (Mitigar)"/>
    <s v="Extremo"/>
    <s v="Si"/>
    <s v="Si"/>
    <s v="Socializar con los colaboradores de la entidad cómo proceder ante la aprobación de la información de PQRS asociadas a las solicitudes de los medios de comunicación."/>
    <s v="No"/>
    <s v="No"/>
    <m/>
    <m/>
    <m/>
    <m/>
    <m/>
    <m/>
    <m/>
  </r>
  <r>
    <x v="0"/>
    <x v="0"/>
    <m/>
    <m/>
    <m/>
    <m/>
    <m/>
    <m/>
    <m/>
    <s v="Si"/>
    <s v="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_x000a_Frecuencial: Cuatrimestral "/>
    <s v="Detectivo"/>
    <s v="Si"/>
    <s v="Si"/>
    <s v="Si"/>
    <s v="Reducir (Mitigar)"/>
    <s v="Extremo"/>
    <s v="No"/>
    <s v="Si"/>
    <s v="Generar alertas tempranas sobre el cargue de la información en el SharePoint, en la cual se den recomendaciones."/>
    <s v="Si"/>
    <s v="Si"/>
    <m/>
    <m/>
    <m/>
    <m/>
    <m/>
    <m/>
    <m/>
  </r>
  <r>
    <x v="1"/>
    <x v="1"/>
    <s v="Posibilidad de favorecer un grupo de interés sobre otro en los procesos de formulación de políticas públicas."/>
    <s v="No"/>
    <d v="2023-05-05T00:00:00"/>
    <d v="2023-12-27T00:00:00"/>
    <d v="2025-05-09T00:00:00"/>
    <s v="Misional"/>
    <s v="Alto"/>
    <s v="Si"/>
    <s v="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el control R3-Control 1, a través del formato de caracterización de actores del proceso de formulación de política pública."/>
    <s v="No"/>
    <s v="No"/>
    <s v="No"/>
    <s v="No aplica"/>
    <s v="No aplica"/>
    <s v="No aplica"/>
    <s v="No"/>
    <n v="0"/>
    <s v="Se utilizó formato en versión no vigente (V,1) para el reporte; en adición, se evidencia que se cargó el mapa de riesgos de la vigencia 2023 con lo que podría existir una debilidad en el cumplimiento de la labor de identifcación y formulación de los riesgos del proceso para la vigencia 2025,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Las evidencias remitdas no corresponden a las planteadas en los controles y acciones, por lo tanto no dan cuenta del cumplimiento de lo planteado para la mitigación del riesgo. _x000a__x000a_Dado el que proceso tiene hallazgo reiterativo por la no identificación y formulación de riesgos, se recomienda realizar el adecuado ejercicio de tratamiento de los riesgos propios de sus funciones a cargo. _x000a__x000a_Se recomienda al jefe de la OCI presentar el caso para su tratamiento ante el Comité Insitucional de Coordinación de Control Interno. "/>
  </r>
  <r>
    <x v="1"/>
    <x v="1"/>
    <m/>
    <m/>
    <m/>
    <m/>
    <m/>
    <m/>
    <m/>
    <s v="Si"/>
    <s v="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No"/>
    <s v="No"/>
    <m/>
    <m/>
    <m/>
    <m/>
    <m/>
    <m/>
    <m/>
  </r>
  <r>
    <x v="1"/>
    <x v="1"/>
    <m/>
    <m/>
    <m/>
    <m/>
    <m/>
    <m/>
    <m/>
    <s v="Si"/>
    <s v="El profesional designado del viceministerio, cada vez que se requiera debe validar la pertinencia, oportunidad y validez de los procesos externos de formulación de política pública  que impacten a la entidad."/>
    <s v="Preventivo"/>
    <s v="No"/>
    <s v="Si"/>
    <s v="No"/>
    <s v="Reducir (Mitigar)"/>
    <s v="Alto"/>
    <s v="No"/>
    <s v="Si"/>
    <s v="1. Revisar matrices de validación de las líneas de acción de política pública._x000a__x000a_2. Realizar mesas técnicas de validación de información."/>
    <s v="No"/>
    <s v="No"/>
    <m/>
    <m/>
    <m/>
    <m/>
    <m/>
    <m/>
    <m/>
  </r>
  <r>
    <x v="2"/>
    <x v="2"/>
    <s v="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
    <s v="No"/>
    <d v="2024-11-14T00:00:00"/>
    <d v="2025-04-28T00:00:00"/>
    <d v="2025-05-06T00:00:00"/>
    <s v="Misional"/>
    <s v="Moderado"/>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Si"/>
    <s v="Si"/>
    <s v="Si"/>
    <s v="Reducir (Mitigar)"/>
    <s v="Moderado"/>
    <s v="No"/>
    <s v="Si"/>
    <s v="Implementar un mecanismo de seguimiento a las acciones planificadas por medio de:_x000a__x000a_* Reunión mensual (conforme a disponibilidad de agenda) de seguimiento a acciones de la DPYLD y designación (o reasignación) de responsables._x000a_"/>
    <s v="No"/>
    <s v="No"/>
    <s v="No"/>
    <s v="No aplica"/>
    <s v="No aplica"/>
    <s v="No aplica"/>
    <s v="Si"/>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Se evidencia que los ocho (8) controles planteados son idénticos; se recomienda tener en cuenta que cada control debe tener un planteamiento diferente atendido cada una de las causas raices identificadas, sumado a que los controles son para el proceso y no para cada grupo de trabajo; en caso que se trate por facilidad de consolidación interna de la Dirección de Posicionamiento, se deben establecer mecanismos de trabajo interno para la consolidación del monitoreo que no afecten ni repitan controles en el mapa de riesgos de la entidad y puedan derivar en confucion a los grupos de valor que consulten el mapa de riesgos institucional._x000a__x000a_En línea con lo anterior, solo el primer control se considera efectivo, los demás no, por ser repetidos. En adición y pese a ser idénticos se clasifica tanto como preventivo, como detectivo, por lo que se recomienda verificar el atributo del control. _x000a__x000a_Zona de Riesgo Residual Final no varia después de aplicar los controles, se mantiene en moderada._x000a__x000a_La evidencia debe estar detallada dentro de la descripción del control y la que se entregue en el monitoreo debe corresponder estrictamente con esta, se evidencia que se planteó en el formato pero fuera de la descripción: 1. Verificar en cumplimiento de la Hoja de Ruta para la contratación Formato del proceso de Bienes y Servicios , 2. Supervisión de los contratos de apoyo a federaciones nacionales y 3. Apoyo a la supervisión. No obstante, lo que se remitió, fue el expediente precontractual el cual no está establecido como evidencia y no permite verificar el cumplimiento del control. _x000a__x000a_Indicadores: no se detalla la fuente información de la frecuencia con la cual se realiza la actividad (23) por lo que no es posible varidar su medición; no se anexan evidencias de los indicadores. De otra parte en el monitoreo se detallan contratos sucritos mientras que en el indicador se describe que &quot;Durante el primer cuatrimestre no se suscrieron contratos, por lo que no se procedió a verificaci (sic)&quot; con lo que la información entre el reporte de indicadores y el monitoero de los controles es incosistente. _x000a_"/>
  </r>
  <r>
    <x v="2"/>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m/>
    <m/>
    <m/>
  </r>
  <r>
    <x v="2"/>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m/>
    <m/>
    <m/>
  </r>
  <r>
    <x v="2"/>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m/>
    <m/>
    <m/>
  </r>
  <r>
    <x v="2"/>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m/>
    <m/>
    <m/>
  </r>
  <r>
    <x v="2"/>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m/>
    <m/>
    <m/>
  </r>
  <r>
    <x v="2"/>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m/>
    <m/>
    <m/>
  </r>
  <r>
    <x v="2"/>
    <x v="2"/>
    <m/>
    <m/>
    <m/>
    <m/>
    <m/>
    <m/>
    <m/>
    <s v="Si"/>
    <s v="Cada vez que se requiera, el profesional designado debe verificar el cumplimiento de los requisitos de acceso y permanencia en el Centro de Alto Rendimiento,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Detectivo"/>
    <s v="No"/>
    <s v="Si"/>
    <s v="Si"/>
    <s v="Reducir (Mitigar)"/>
    <s v="Moderado"/>
    <s v="No"/>
    <m/>
    <m/>
    <m/>
    <m/>
    <m/>
    <m/>
    <m/>
    <m/>
    <m/>
    <m/>
    <m/>
  </r>
  <r>
    <x v="3"/>
    <x v="3"/>
    <s v="Posibilidad de recibir o solicitar cualquier dadiva o beneficio a nombre propio o de terceros para favorecer a un organismo deportivo en el desarrollo de tramites, inspección, auditorias y/o procedimientos administrativos"/>
    <s v="No"/>
    <d v="2024-11-20T00:00:00"/>
    <s v="No diligenciado"/>
    <d v="2025-05-06T00:00:00"/>
    <s v="Misional"/>
    <s v="Moderado"/>
    <s v="Si"/>
    <s v="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No"/>
    <s v="No"/>
    <s v="No"/>
    <s v="No aplica"/>
    <s v="No aplica"/>
    <s v="No aplica"/>
    <s v="Si"/>
    <n v="0"/>
    <s v="No se reporta la fecha del monitoreo de la primera línea de defensa.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R1-Ctrl2: se anexa formato 003 con el cual se evidencia el cumplimiento de la acción, se recomienda no anexar evidencias que no están relacionadas en la descripción del control, tal como el formato 048._x000a__x000a_R1-Acc-1-Acc2-Acc3: las evidecias aportadas no corresponden con las enunciadas en el mapa de riesgos, se recomienda no anexar evidencias que no están relacionadas en la descripción del control pues esto dificulta la labor de verificación de la Tercera Línea de defensa. Dado que se tienen previstos ejecutar con plazo hasta diciembre de 2025 se recomienda que en evidencia se detalle no aplica y la fecha estimada en la que se generará la evidencia detallada en el mapa de riesgos para dicha acción. _x000a__x000a_Indicadores: si bien la formulación del Indicador Clave del Riesgo detalla que tiene medición semestral y por esta razón no se reporta su medición, el indicador del Desempeño del Control no tiene medición cuantitativa. Dado que son indicadores numericos se recomienda siempre detallar el cálculo de este, sumado a la descripción cualitativa, máxime si la meta del indicador es cero, puesto permite verificar la efectividad del tratamiento del riesgo. "/>
  </r>
  <r>
    <x v="3"/>
    <x v="3"/>
    <m/>
    <m/>
    <m/>
    <m/>
    <m/>
    <m/>
    <m/>
    <s v="Si"/>
    <s v="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
    <s v="Preventivo"/>
    <s v="Si"/>
    <s v="Si"/>
    <s v="Si"/>
    <s v="Reducir (Mitigar)"/>
    <s v="Moderado"/>
    <s v="Si"/>
    <s v="Si"/>
    <s v="Revisar y actualziar el  IVC-MN-002 Manual &quot;Orientaciones para realizar Inspección, Vigilancia y Control en el Ministerio del Deporte&quot;. "/>
    <s v="No"/>
    <s v="No"/>
    <m/>
    <m/>
    <m/>
    <m/>
    <m/>
    <m/>
    <m/>
  </r>
  <r>
    <x v="3"/>
    <x v="3"/>
    <m/>
    <m/>
    <m/>
    <m/>
    <m/>
    <m/>
    <m/>
    <s v="Si"/>
    <s v="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Si"/>
    <s v="Si"/>
    <s v=" Socializar a los profesionales de la Dirección de Inspección, Vigilancia y Control la normatividad y lineamientos vigentes, así como la documentacion asociada al procesoIVC, que se encuentra en ISDLUCION."/>
    <s v="No"/>
    <s v="No"/>
    <m/>
    <m/>
    <m/>
    <m/>
    <m/>
    <m/>
    <m/>
  </r>
  <r>
    <x v="4"/>
    <x v="4"/>
    <s v="Posibilidad de recibir cualquier dádiva o beneficio a nombre propio o de terceros para desembolsar recursos a convenios o contratos entre el ministerio y  entes ejecutores sin el cumplimiento de los requisitos legales."/>
    <s v="No"/>
    <d v="2024-11-20T00:00:00"/>
    <d v="2025-04-30T00:00:00"/>
    <d v="2025-05-06T00:00:00"/>
    <s v="Misional"/>
    <s v="Extremo"/>
    <s v="Si"/>
    <s v="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
    <s v="Detectivo"/>
    <s v="Si"/>
    <s v="Si"/>
    <s v="Si"/>
    <s v="Reducir (Mitigar)"/>
    <s v="Extremo"/>
    <s v="No"/>
    <s v="Si"/>
    <s v="Generar de manera mensual correos a los operadores presentandoles el estado de la ejecucion presupuestal de los contratos y/o convenios, que presenten un menor avance de lo programado"/>
    <s v="No"/>
    <s v="No"/>
    <s v="No"/>
    <s v="No aplica"/>
    <s v="No aplica"/>
    <s v="No aplica"/>
    <s v="No aplica"/>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No se cuenta con evidencias de la ejecución de los controles ni del plan de tratamiento, las carpetas se encuentran vacias._x000a__x000a_Indicadores: si bien se diligenció el formato de seguimiento de indicadores, el mismo no tiene medición y se describe que &quot;Para este primer reporte no se cuenta con las evidencias&quot;, no cuenta con monitoreo del indicador de desempeño del control, el cual además requiere revisión en el planteamiento pues no permite medir efectividad del control propuesto; se recomienda revisar la formulación del indicador, ya que no permite medir eficiencia ni eficacia de las actividades planteadas. En cuanto a la medición del Indicador clave del Riesgo, se relaciona descripción cualitativa y no cuantitativa como corresponde. _x000a__x000a_Seguimiento segunda línea de defensa: se recomienda verificar la sección control de cambios puesto que se evidencia trazabilidad de la actualización. "/>
  </r>
  <r>
    <x v="4"/>
    <x v="4"/>
    <m/>
    <m/>
    <m/>
    <m/>
    <m/>
    <m/>
    <m/>
    <s v="Si"/>
    <s v="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la ejecucion de los contratos y/o convenios."/>
    <s v="Si"/>
    <s v="No aplica"/>
    <m/>
    <m/>
    <m/>
    <m/>
    <m/>
    <m/>
    <m/>
  </r>
  <r>
    <x v="5"/>
    <x v="5"/>
    <s v="Posibilidad de recibir o solicitar cualquier dádiva o beneficio a nombre propio o de terceros para realizar de manera deficiente, el ejercicio de la supervision que  para el correcto desembolso de recursos economicos"/>
    <s v="No"/>
    <d v="2024-10-30T00:00:00"/>
    <d v="2025-04-30T00:00:00"/>
    <d v="2025-05-06T00:00:00"/>
    <s v="Misional"/>
    <s v="Extremo"/>
    <s v="Si"/>
    <s v="Cada vez que se requiera, el profesional de apoyo financiero asignado al  GIT de infraestructura -Profesional financiero de la Direccion de recursos y Herramientas del SND, debe verificar y validar el cumplimiento de los requisitos establecidos en la minuta del convenio y/o contrato para iniciar el tra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denominado Check List.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on de los controles se generara la siguiente evidencia: Soportes que respaldan el desembolso (Ubicados en carpeta Virtual) y/o Check list de verificacion  "/>
    <s v="Preventivo"/>
    <s v="Si"/>
    <s v="Si"/>
    <s v="Si"/>
    <s v="Reducir (Mitigar)"/>
    <s v="Extremo"/>
    <s v="Incompleta"/>
    <s v="Si"/>
    <s v="Crear el formato de Check list  para los desembolso "/>
    <s v="No aplica"/>
    <s v="No aplica"/>
    <s v="No"/>
    <s v="No aplica"/>
    <s v="No aplica"/>
    <s v="No aplica"/>
    <s v="Si"/>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La evidencia de R1C1: se recomienda incluir en el formato fecha de diligenciamiento, responsable de la verificación del control y responsable del diligenciamiento por parte del supervisor. _x000a__x000a_R1-Acc1: se aporta monitoreo y evidencia que no está relacionada con la acción propuesta, ya que hace referencia a instructivo. Se recomienda desarrollar lo planteado toda vez que un procedimiento podria aportar la mitigación del riesgo que permita que el control permita un óptimo seguimiento, control, verificación y cumplimiento de las obligaciones que conlleven a la autorización del trámite de pagos y desembolsos. Se solicita abstener se de realizar reportes y anexar evidencias no relacionadas con la gestión planteada ya que esto dificulta la labor de monitoreo por parte de la segunda y tercera línea de defensa. _x000a__x000a_Según la evidencia R1-Ctrl1, registro N°1, &quot;no&quot; a la pregunta ¿CUMPLE PARA CONTINUAR EL TRÁMITE?, es decir, que acorde con lo planteado en caso de desviación en la ejecución del control, el responsable debe, mediante comunicación externa (Gesdoc) o correo electrónico, notificar las observaciones encontradas al ente territorial en el marco de convenios interadministrativos, para que se subsane y se remitan los soportes y/o documentos que se deben ajustar la modificación 1 (prorroga), actualización de  las pólizas y certificación bancaria, caso similares para autorización de desembolso, para los registros No. 8, 11 y 12, no obstante no se aportó evidencia  de la ejecución de la acción en caso de desviación del control, por lo que no se puede establecer que el mismo fue ejecutado conforme lo planteado._x000a__x000a_Se recomienda verificar la pertinencia de documentar la evidencia denominada matriz de seguimiento control, verificación, y cumplimiento de obligaciones apta tramite de pagos y desembolsos para fortalecer la formalización de un procedimiento, así como sus actividades del ciclo de vida de los proyectos de infraestructura y permitir su vinculación con la demás documentación (Formatos, instructivos y guías del proceso)._x000a__x000a_Indicadores: Se verifica el reporte de la medición el contenido del formato DE-FR-002; no obstante el proceso no documentó evidencias de la medición del indicador, se recomienda utilizar el formato dispuesto por la segunda línea de defensa para el monitoreo de indicadores."/>
  </r>
  <r>
    <x v="5"/>
    <x v="5"/>
    <m/>
    <m/>
    <m/>
    <m/>
    <m/>
    <m/>
    <m/>
    <s v="Si"/>
    <s v="Cada vez que se requiera, el profesional de apoyo financiero asignado al GIT de infraestructura -Profesional financiero de la Dirección de recursos y Herramientas del SND, debe revisar, verificar y validar el cumplimiento de los requisitos establecidos en la minuta del convenio y/o contrato para iniciar el trámite de desembolso o pago._x000a__x000a_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Matriz de seguimiento control, verificación, y cumplimiento de obligaciones apta tramite de pagos y desembolsos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verificación, y cumplimiento de obligaciones apta tramite de pagos y desembolsos "/>
    <s v="Preventivo"/>
    <s v="Si"/>
    <s v="Si"/>
    <s v="Si"/>
    <s v="Reducir (Mitigar)"/>
    <s v="Extremo"/>
    <s v="Si"/>
    <s v="Si"/>
    <s v="Crear  el procedimiento que se debe surtir para el desembolso y demas temas financieros atribuibles al contrato convenio y compartirlo con los entes ejecutores"/>
    <s v="No aplica"/>
    <s v="No aplica"/>
    <m/>
    <m/>
    <m/>
    <m/>
    <m/>
    <m/>
    <m/>
  </r>
  <r>
    <x v="5"/>
    <x v="5"/>
    <s v="Posibilidad de recibir o solicitar cualquier dádiva o beneficio a nombre propio o de terceros por la financiacion y cofinanciacion de proyectos que no cumplen con los requisitos establecidos en la minuta "/>
    <s v="No"/>
    <d v="2024-10-30T00:00:00"/>
    <d v="2025-04-30T00:00:00"/>
    <d v="2025-05-06T00:00:00"/>
    <s v="Misional"/>
    <s v="Alto"/>
    <s v="Si"/>
    <s v="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No"/>
    <s v="Si"/>
    <s v=" Actualizar procedimiento de revision de proyetos acorde a la resolucion"/>
    <s v="No aplica"/>
    <s v="No aplica"/>
    <s v="No"/>
    <s v="No aplica"/>
    <s v="No aplica"/>
    <s v="No aplica"/>
    <s v="Si"/>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R2-Ctrl-1: El responsable del control debería considerar la inclusión del directivo del proceso de Atención al Ciudadano, ya que el coordinador del GIT de Infraestructura y/o el líder del equipo de revisión de proyectos podrían tener un conflicto de interés debido a su rol en la supervisión de los convenios._x000a__x000a_La descripción del riesgo R2-Ctrl-1: No indica la desviación de la ejecución control establecido. _x000a__x000a_No se evidenció ejecución de los controles en el periodo, de acuerdo a la periodicidad del control  se observa avance registrado. se deja alerta al proceso para que inicie ejecución de las acciones en las fechas programadas, con el fin de  mitigar el riesgo de corrupción, se recomienda al proceso establecer una periodicidad de los controles._x000a__x000a_No se aporta evidencias por parte del proceso en la carpeta SharePoint, para este riesgo. _x000a__x000a_Controles: La Actualización Procedimiento de revisión de proyectos acorde a la resolución: ATC-PD-007: Revisión de Proyectos de Infraestructura&quot; no es claro, la aplicación del control ni la descripción de cómo se lleva a cabo el mismo en el periodo. _x000a__x000a_Plan de tratamiento: R2-Acc-1: Na acción esta programada por el proceso para realizar entre 31/07/2025 al 20/10/2025, por tanto, no se registró. _x000a__x000a_Los indicadores se requieren aportar evidencia de su aplicación en el documento de trabajo, ya que se detalla que su medición es cuatrimestral, se recomienda verificar la consistencia entre la frecuencia del control y los indicadores. _x000a__x000a_Ahora bien, en la medición del Medición del Indicador del Desempeño del Control se describe: &quot;50 proyectos radicados incorrectamente , sin cumplir con el procedimiento ATC-PD-007&quot; por lo que se recomienda la verificación del reporte ya que esto podría ser un indicio de materialización del riesgo, por la manera en que está formulado el indicador."/>
  </r>
  <r>
    <x v="6"/>
    <x v="6"/>
    <s v="Posibilidad de recibir o solicitar cualquier dádiva o beneficio a nombre propio o de terceros por omitir el registro de PQRSD en los canales presenciales, telefónicos y chat"/>
    <s v="No"/>
    <d v="2025-01-01T00:00:00"/>
    <d v="2025-04-22T00:00:00"/>
    <d v="2025-05-01T00:00:00"/>
    <s v="Apoyo"/>
    <s v="Alto"/>
    <s v="Si"/>
    <s v="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
    <s v="Preventivo"/>
    <s v="Si"/>
    <s v="Si"/>
    <s v="Si"/>
    <s v="Reducir (Mitigar)"/>
    <s v="Moderado"/>
    <s v="Si"/>
    <s v="Si"/>
    <s v="Documentar un formato de registro diario de las atenciones para los canales presencial, telefónico y chat"/>
    <s v="No aplica"/>
    <s v="No aplica"/>
    <s v="No"/>
    <s v="No aplica"/>
    <s v="No aplica"/>
    <s v="No aplica"/>
    <s v="Si"/>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_x000a__x000a_En la matriz el proceso (SI) dilgencio por error de transcripción como misional, en vez de apoyo. _x000a__x000a_Considerando que el el plan de tratamiento documentará un registro diario de las atenciones para los canales presencial, telefónico y chat, se prevé en el periodo de  01/07/2025 al 30/11/2025,  el proceso no aportó avances_x000a__x000a_Se recomienda verificar el nivel de riesgo inherente, dado que no se evidencia el diligenciamiento de la Tabla de Impacto y la respuesta a los interrogantes que permite la clasificación en el mapa de calor "/>
  </r>
  <r>
    <x v="7"/>
    <x v="7"/>
    <s v="Posibilidad de afectación económica o reputacional por acceder, facilitar el acceso o alterar los datos de los sistemas de información de la entidad con el fin de  beneficiarse a nombre propio o de terceros"/>
    <s v="Si"/>
    <d v="2025-10-25T00:00:00"/>
    <d v="2025-04-25T00:00:00"/>
    <d v="2025-05-05T00:00:00"/>
    <s v="Apoyo"/>
    <s v="Alto"/>
    <s v="Si"/>
    <s v="Cada vez que se requiera, el Coordinador del GIT TIC's verificará que los niveles de acceso  concedidos  a los usuarios correspondan a los solicitados a través de los canales de atención  En caso de identificar desviaciones en la ejecución del control, notificará al grupo de Soporte de GIT TIC´S  para que revoque los permisos no solicitados. De la ejecución de los controles se generará la siguiente evidencia: reporte de usuarios y permisos por aplicación."/>
    <s v="Preventivo"/>
    <s v="Si"/>
    <s v="Si"/>
    <s v="Si"/>
    <s v="Reducir (Mitigar)"/>
    <s v="Alto"/>
    <s v="Si"/>
    <s v="Si"/>
    <s v="Actualizar y solicitar la publicación  de los documentos del proceso en el Sistema de Gestión de Calidad"/>
    <s v="No"/>
    <s v="No"/>
    <s v="No"/>
    <s v="No aplica"/>
    <s v="No aplica"/>
    <s v="No aplica"/>
    <s v="Si"/>
    <n v="0"/>
    <s v="Referente a la ejecución del Plan de Tratamiento de manera eficaz referente con la actualización y publicación  de los documentos del proceso en el Sistema de Gestión de Calidad no precisa si es para la mejora de establecer una política de gobernanza TIC y divulgarla institucionalmente. _x000a__x000a_Por otra, parte en el plan de tratamiento del riesgo a nivel especifico podria considerar establecer lineamientos para los permisos de acceso no revocados a tiempo. _x000a__x000a_Se recomienda ajustar los indicadores cumplimiento para permisos de acceso no revocados a tiempo, autorización de acceso a las aplicaciones correctas en el momento adecuado, corrección de vulnerabilidades para mejorar la implementación de la seguridad y la eficiencia  de los permisos de acceso. _x000a__x000a_El proceso indica que los documentos actualizados aprobados en el Sistema de Gestión de Calidad se presentan con fecha limite del 30/11/2025, a la fecha no presenta evidencia:bitácora de incidentes de seguridad de la información, Inventario Proyectos Especiales de Tecnología, operación de Backus y restauración de información, política de seguridad de la información, POLITICA DE SEGURIDAD DE LA INFORMACIÓN, Proyectos Especiales de Tecnología, Recolección de Evidencia Digital, Reporte de Incidentes de Seguridad de la Informaciòn._x000a__x000a_R1C1: Se evidencia reporte excel del listado usuario expirados, la Oficina de Control Interno recomienda verificar la evidencia establecida, toda vez, que la misma no se permite determinar si corresponde al &quot;reporte de usuarios y permisos por aplicación&quot; como se describe con el control. _x000a__x000a_El proceso en el documento de retroalimentación realizada por la Segunda Línea al proceso (GT) manifiesta que la ejecución del control se reporta en estado pendiente. _x000a__x000a_La evidencia del RC2 no corresponde con lo establecido en la descripción del riesgo. A su vez, no se encuentra, la descripción del indicador que permita verificar la efectividad de la socialización de  la politica de seguridad de informacion y régimen sancionatorio ante acceso informático indebido vigentes mediante piezas de comunicación y charlas en las que se incluyan tips de seguridad de la información. _x000a__x000a_El profesional experto en ciberseguridad se contrató el 14 de abril 2025, finalizando el primer cuatrimestre de seguimiento de riesgos 2025, tal como consta: el CPSP 315 de 2025, considerando el plan de tratamiento esto conlleva a que la evidencia de los Accesos indebidos bloqueados, se debe considerar la programación de la ejecución de las acciones. "/>
  </r>
  <r>
    <x v="7"/>
    <x v="7"/>
    <m/>
    <m/>
    <m/>
    <m/>
    <m/>
    <m/>
    <m/>
    <s v="Si"/>
    <s v="Semestralmente, el Coordinador del GIT TIC's socializará la politica de seguridad de informacion y régimen sancionatorio ante acceso informático indebido vigentes mediante piezas de comunicación y charlas en las que se incluyan tips de seguridad de la información. En caso de identificar desviaciones en la ejecución del control, se remitirá a la visualización de las charlas publicadas en la sección Seguridad de la Información en la Intranet institucional.  De la ejecución de los controles se generará la siguiente evidencia: Listados de asistencia a las socializaciones y cuando aplique a las grabaciones."/>
    <s v="Preventivo"/>
    <s v="Si"/>
    <s v="Si"/>
    <s v="Si"/>
    <s v="Reducir (Mitigar)"/>
    <s v="Alto"/>
    <s v="No aplica"/>
    <s v="Si"/>
    <s v="Accesos indebidos bloqueados"/>
    <s v="No"/>
    <s v="Si"/>
    <m/>
    <m/>
    <m/>
    <m/>
    <m/>
    <m/>
    <m/>
  </r>
  <r>
    <x v="8"/>
    <x v="8"/>
    <s v="Posibilidad afectación económica y reputacional por Recibir o solicitar dadivas o beneficio por direccionamiento de vinculación en favor propio o de un tercero debido a las posibles debilidades en la implementación de procesos y procedimientos internos"/>
    <s v="No"/>
    <d v="2024-12-17T00:00:00"/>
    <d v="2025-04-25T00:00:00"/>
    <d v="2025-05-06T00:00:00"/>
    <s v="Apoyo"/>
    <s v="Alto"/>
    <s v="Si"/>
    <s v="El Profesional designado por el Coordinador de GIT Talento Humano debera verificar que los documentos de los candidatos a cubrir las vacantes cumpla con los requisitos establecidos en el manual de funciones, mediante la actualización  del Procedimiento de Vinculación de Servidores Públicos, revisando que queden estipulados todos los requisitos  y controles del proceso de vinculación de los funcionarios. "/>
    <s v="Preventivo"/>
    <s v="Si"/>
    <s v="Si"/>
    <s v="No"/>
    <s v="Reducir (Mitigar)"/>
    <s v="Alto"/>
    <s v="No"/>
    <s v="Si"/>
    <s v="Gestionar mediante mesas de trabajo, la revisión del manual de funciones"/>
    <s v="No"/>
    <s v="No"/>
    <s v="No"/>
    <s v="No aplica"/>
    <s v="No aplica"/>
    <s v="No aplica"/>
    <s v="No"/>
    <n v="0"/>
    <s v="La redacción del riesgo no considera los cuatro (4) elementos para los riesgos de corrupción, no se refiere a la desviación específica de la gestión de lo público y el beneficio privado de manera que recomienda revisar y ajustar la redacción del riesgo. _x000a__x000a_R1-Ctrl 1:  El proceso GH no ha iniciado la actividad de control. Se recomienda dar celeridad al inicio de la actualización del procedimiento &quot;Vinculación de Servidores Públicos&quot;, con el fin de establecer puntos de control asociados a la verificación de requisitos para cubrir vacantes, en concordancia con el Manual de Funciones. Así mismo, y conforme a los lineamientos establecidos por la OAP,  los controles o planes de tratamiento que involucren la actualización o creación de documentos no deberán superar como plazo el segundo cuatrimestre del año._x000a__x000a_R1-Acc1:  Actividad no iniciada, asociada a la revisión del manual de funciones, pese a que tenia fecha de ejecución en febrero, se recomienda actualizar._x000a__x000a_Manifiesta la segunda línea: &quot;A pesar de que la OAP estableció un documento de trabajo para el monitoreo y la medición de los indicadores, este no fue implementado. Asimismo, en el mapa de riesgos, el proceso en la medición, señalado como “N/A”, sin evidencia de seguimiento alguno. Esta situación impide realizar monitoreo eficiente&quot;. _x000a__x000a_No se presentan evidencias de la ejecución de controles, acciones, medición de indicadores, por lo que no se permite concluir que el proceso esté realizando tratamiento al riesgo de corrupción identificado. En adición, el control presenta dos actividades en una, por lo que se recomienda separa la verificación de requisitos de la actualización del procedimiento. "/>
  </r>
  <r>
    <x v="9"/>
    <x v="9"/>
    <s v="Posibilidad de afectación economica y reputacional al  recibir cualquier dádiva o beneficio a nombre propio o de terceros con el fin de  omitir información  o perdida de expedientes del archivo central."/>
    <s v="No"/>
    <d v="2024-12-19T00:00:00"/>
    <s v="No diligenciado"/>
    <d v="2025-05-06T00:00:00"/>
    <s v="Apoyo"/>
    <s v="Alto"/>
    <s v="Si"/>
    <s v="De acuerdo con el cronograma establecido de capacitaciones, el profesional en Gestión Documental, debe socializar  los lineamientos de la Gestión Documental frente al manejo del archivo y la información. En caso de identificar desviaciones en la ejecución del control, ajustar el cronograma de capacitación según la necesidad y cambios a que haya lugar con la debida justificación. De la ejecución de los controles se generará la siguiente evidencia: Piezas comunicativas socializadas en la intranet y listas de asistencia."/>
    <s v="Preventivo"/>
    <s v="Si"/>
    <s v="Si"/>
    <s v="No"/>
    <s v="Reducir (Mitigar)"/>
    <s v="Moderado"/>
    <s v="Si"/>
    <s v="Si"/>
    <s v="Realizar encuestas a los funcionarios y contratistas para identificar la apropiacion de conocimientos adquiridos por los funcionarios y contratistas cada vez que se realice la difusión de la información"/>
    <s v="Si"/>
    <s v="Si"/>
    <s v="No diligenció la casilla"/>
    <s v="No diligenció la casilla"/>
    <s v="No diligenció la casilla"/>
    <s v="No diligenció la casilla"/>
    <s v="No"/>
    <n v="0"/>
    <s v="La redacción del riesgo no considera los cuatro (4) elementos para los riesgos de corrupción, no se refiere a la desviación específica de la gestión de lo público y el beneficio privado _x000a__x000a_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 Se recomienda a la segunda línea documentar dicho seguimiento y dejar trazabilidad en el formato y en la casilla dispuesta para tal fin. Es importante tener en cuenta que el documento cargado en Isolucion no permite el acceso a SharePoint, lo que afecta la trazabilidad del monitoreo._x000a__x000a_En R-Ctrl 1 no se encuentran los listados de asistencia que evidencian el cumplimiento de las fechas establecidas en el cronograma del plan de capacitación (GD). No obstante, el proceso (GD) en aras de la descripción del control, podría ajustar el cronograma de capacitación según la necesidad y cambios a que haya lugar con la debida justificación, tal como se encuentra en los listados de asistencia identificados en el R1-Ctrl 3. _x000a__x000a_En el plan de tratamiento R1-Ctrl 2 no se evidencia la &quot;Comunicación de salida solicitando cotización de espacios fisicos&quot;. Además no hay coherencia entre la acción y el soporte de la acción mencionadas en el plan de tratamiento.  _x000a_ _x000a_Teniendo en cuenta, que no es posible determinar que los controles sean ineficaces o efectivos, no es coherente, que se encuentre en Zona de Riesgo Residual Final moderado. _x000a__x000a_Con respecto, al informe de resutados R1-Ctrl 1 se recomienda incluir análisis de información para la toma de decisiones que permitan la mejora continúa para la apropiacion de conocimientos adquiridos por los funcionarios y contratistas, cada vez, que se realice la difusión de la información. _x000a__x000a_Se recomienda al proceso incluir la periodicidad de la ejecución de los controles. _x000a__x000a_La evidencia R1-Ctrl 3 correspondiente con el HOJA DE CONTROL / INDICE DE INFORMACIÓN - GD-FR-038 no fue aportada por parte del proceso (GD)"/>
  </r>
  <r>
    <x v="9"/>
    <x v="9"/>
    <m/>
    <m/>
    <m/>
    <m/>
    <m/>
    <m/>
    <m/>
    <s v="Si"/>
    <s v="El Coordinador GIT de Gestión Administrativa, gestiona espacios fisicos para el almacenamiento del acervo documental del archivo central, a través de los Comités Institucionales de Gestión y Desempeño el Git de Administrativa  presenta la necesidad de   adquirir espacios fisicos adecuados para el almacenamiento del acervo documental. En caso de identificar desviaciones en la ejecución del control, el coodinador del GIT Gestión Administrativa enviará  comunicación interna al ordenador  del gasto exponiendo las debilidades que el proceso de gestión documental tiene en la actualidad, que conllevaria a la materialización del riesgo . De la ejecución de los controles se generará la siguiente evidencia:  solicitud cotizaciones,  Acta de Comité de Gestión (presentación del GIT Administrativa, y memorando interno (cuando aplique)."/>
    <s v="Preventivo"/>
    <s v="Si"/>
    <s v="Si"/>
    <s v="No"/>
    <s v="Reducir (Mitigar)"/>
    <s v="Moderado"/>
    <s v="Si"/>
    <s v="Si"/>
    <s v="Reforzar capacitaciones de gestión documental adicionales por demanda"/>
    <s v="No"/>
    <s v="No"/>
    <m/>
    <m/>
    <m/>
    <m/>
    <m/>
    <m/>
    <m/>
  </r>
  <r>
    <x v="9"/>
    <x v="9"/>
    <m/>
    <m/>
    <m/>
    <m/>
    <m/>
    <m/>
    <m/>
    <s v="Si"/>
    <s v="El profesional en Gestión Documental cuando se requiera, valida  la integridad de los expedientes producidos por los diferentes Grupos Internos de Trabajo. A través de  visitas a las dependencias se diligencia   para aquellas series compuestas el  formato GD-FR-038 &quot; Hoja de control / Indice de Información. En caso de identificar desviaciones en la ajecución del control,  se debe aplicar el  procedimiento Reconstrucción de Expedientes &quot; .  De la ejecución de los controles se generará la siguiente evidencia: Acta de visitas a las dependencias y registro GD-FR-038."/>
    <s v="Preventivo"/>
    <s v="Si"/>
    <s v="Si"/>
    <s v="No"/>
    <s v="Reducir (Mitigar)"/>
    <s v="Moderado"/>
    <s v="No"/>
    <s v="Si"/>
    <s v=" Realizar por semestre una (1) Pieza comunicativa sobre el procedimiento de reconstrucción de expedientes _x000a__x000a_Realizar informe de seguimiento anual "/>
    <s v="Si"/>
    <s v="Si"/>
    <m/>
    <m/>
    <m/>
    <m/>
    <m/>
    <m/>
    <m/>
  </r>
  <r>
    <x v="10"/>
    <x v="10"/>
    <s v="Posibilidad de Afectación Reputacional por recibir cualquier dádiva o beneficio a nombre propio o de terceros por el direccionamiento indebido de procesos de contratación"/>
    <s v="No"/>
    <d v="2024-12-16T00:00:00"/>
    <d v="2025-04-23T00:00:00"/>
    <d v="2025-05-06T00:00:00"/>
    <s v="Apoyo"/>
    <s v="Extremo"/>
    <s v="Si"/>
    <s v="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Si"/>
    <s v="Si"/>
    <s v="Realizar la actualización de la base de contratación cada vez que se realice una nueva solicitud, es decir incluir aquellas que estan en trámite, para garantizar un seguimiento"/>
    <s v="No"/>
    <s v="Si"/>
    <s v="No"/>
    <s v="No aplica"/>
    <s v="No aplica"/>
    <s v="No aplica"/>
    <s v="Si"/>
    <n v="0"/>
    <s v="La redacción del riesgo no considera los cuatro (4) elementos para los riesgos de corrupción, no se refiere a la desviación específica de la gestión de lo público y el beneficio privado._x000a__x000a_La acción del plan de tratamiento planteada corresponde a la descripción del control denominado: base de datos con los procesos asignados a cada estructurador. Se recomienda, ajustar la acción de plan de tratamiento. _x000a__x000a_Según soporte del la OAP denominado Retroalimentación primer monitoreo Mapas de riesgos 2025 12- Adquisición BYS, indica que &quot;Se realizó verificación de las actas aportadas, evidenciándose que las actas numero 2,3,4 y 5 no están firmadas, solamente se evidencia las firmas correspondientes del acta&quot;."/>
  </r>
  <r>
    <x v="10"/>
    <x v="10"/>
    <m/>
    <m/>
    <m/>
    <m/>
    <m/>
    <m/>
    <m/>
    <s v="Si"/>
    <s v="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Si"/>
    <m/>
    <m/>
    <m/>
    <m/>
    <m/>
    <m/>
    <m/>
    <m/>
    <m/>
    <m/>
    <m/>
  </r>
  <r>
    <x v="11"/>
    <x v="11"/>
    <s v="Posibilidad de Afectación Económica y Reputacional por posibles comportamientos no éticos de los empleados y fraude interno (corrupción, soborno), debido a Incurrir en inconsistencias en el desarrollo de las actividades asociadas a las Conciliaciones Bancarias que no sean conformes con los lineamientos del proceso de Gestión Financiera y la legislación vigente y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
    <s v="No"/>
    <d v="2024-10-24T00:00:00"/>
    <d v="2025-04-25T00:00:00"/>
    <d v="2025-05-05T00:00:00"/>
    <s v="Apoyo"/>
    <s v="Extremo"/>
    <s v="Si"/>
    <s v="Cada vez que se requiera,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Si"/>
    <s v="Si"/>
    <s v="No"/>
    <s v="No aplica"/>
    <s v="No aplica"/>
    <s v="No aplica"/>
    <s v="Si"/>
    <n v="0"/>
    <s v="La redacción del riesgo no considera los cuatro (4) elementos para los riesgos de corrupción, no se refiere a la desviación específica de la gestión de lo público y el beneficio privado, por lo que se recomienda ajustar su descripción. _x000a__x000a_Se evidencia monitoreo de primera y segunda línea de defensa, debidamente documentados."/>
  </r>
  <r>
    <x v="11"/>
    <x v="11"/>
    <m/>
    <m/>
    <m/>
    <m/>
    <m/>
    <m/>
    <m/>
    <s v="Si"/>
    <s v="Cada vez que se requiera,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Actualizar el procedimiento GF-PD-019-Conciliaciones Bancarias, incluyendo las políticas de operación necesarias y la normatividad vigente."/>
    <s v="No aplica"/>
    <s v="No aplica"/>
    <m/>
    <m/>
    <m/>
    <m/>
    <m/>
    <m/>
    <m/>
  </r>
  <r>
    <x v="12"/>
    <x v="12"/>
    <s v="Posibilidad de  recibir cualquier dádiva o beneficio para ejercer una deficiente defensa técnica judicial en el marco de las contestaciones de tutelas."/>
    <s v="No"/>
    <d v="2024-10-30T00:00:00"/>
    <d v="2025-04-25T00:00:00"/>
    <d v="2025-05-06T00:00:00"/>
    <s v="Apoyo"/>
    <s v="Extremo"/>
    <s v="Si"/>
    <s v="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
    <s v="Preventivo"/>
    <s v="Si"/>
    <s v="Si"/>
    <s v="Si"/>
    <s v="Reducir (Mitigar)"/>
    <s v="Extremo"/>
    <s v="Si"/>
    <s v="Si"/>
    <s v="Socializar al personal de la Oficina Asesora Jurídica el Procedimiento Contestación de acciones de Tutela, para su conocimiento e implementación."/>
    <s v="Si"/>
    <s v="Si"/>
    <s v="No"/>
    <s v="No aplica"/>
    <s v="No aplica"/>
    <s v="No aplica"/>
    <s v="Si"/>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Las acciones 2,3, 4 no presentan cumplimiento por cuanto están previstas para segundo y tercer cuatrimestre. "/>
  </r>
  <r>
    <x v="12"/>
    <x v="12"/>
    <m/>
    <m/>
    <m/>
    <m/>
    <m/>
    <m/>
    <m/>
    <m/>
    <m/>
    <m/>
    <m/>
    <m/>
    <m/>
    <m/>
    <m/>
    <m/>
    <s v="Si"/>
    <s v="Realizar tres (3 )revisiones aleatorias de la aplicación el procedimiento de Acciones de Tutela con el personal de la Oficina Asesora Jurídica."/>
    <s v="No aplica"/>
    <s v="No aplica"/>
    <m/>
    <m/>
    <m/>
    <m/>
    <m/>
    <m/>
    <m/>
  </r>
  <r>
    <x v="12"/>
    <x v="12"/>
    <m/>
    <m/>
    <m/>
    <m/>
    <m/>
    <m/>
    <m/>
    <m/>
    <m/>
    <m/>
    <m/>
    <m/>
    <m/>
    <m/>
    <m/>
    <m/>
    <s v="Si"/>
    <s v="Incluir en la base de datos de la Oficina Asesora Jurídica, el fundamento de derecho empleado para la contestación de tutelas ."/>
    <s v="No aplica"/>
    <s v="No aplica"/>
    <m/>
    <m/>
    <m/>
    <m/>
    <m/>
    <m/>
    <m/>
  </r>
  <r>
    <x v="12"/>
    <x v="12"/>
    <m/>
    <m/>
    <m/>
    <m/>
    <m/>
    <m/>
    <m/>
    <m/>
    <m/>
    <m/>
    <m/>
    <m/>
    <m/>
    <m/>
    <m/>
    <m/>
    <s v="Si"/>
    <s v=" Elaborar un (1) informe mediante el cual se detalle la importancia de la socialización del procedimiento de Contestación de Acciones de Tutela al personal de la Oficina Asesora Jurídica."/>
    <s v="No aplica"/>
    <s v="No aplica"/>
    <m/>
    <m/>
    <m/>
    <m/>
    <m/>
    <m/>
    <m/>
  </r>
  <r>
    <x v="13"/>
    <x v="13"/>
    <s v="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
    <s v="No"/>
    <d v="2025-11-14T00:00:00"/>
    <d v="2025-04-28T00:00:00"/>
    <d v="2025-05-06T00:00:00"/>
    <s v="Apoyo"/>
    <s v="Moderado"/>
    <s v="Si"/>
    <s v="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
    <s v="Preventivo"/>
    <s v="No"/>
    <s v="Si"/>
    <s v="No"/>
    <s v="Reducir (Mitigar)"/>
    <s v="Moderado"/>
    <s v="No"/>
    <s v="Si"/>
    <s v="Crear el procedimiento para el seguimiento y control de los inventarios."/>
    <s v="No"/>
    <s v="No"/>
    <s v="No"/>
    <s v="No aplica"/>
    <s v="No aplica"/>
    <s v="No aplica"/>
    <s v="No"/>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Se recomienda realizar el inventario a los elementos en servicio y deposito para verificar su existencia, estado de conservación y validar si procede para darlos de baja de acuerdo a nivel de obsolescencia con una frecuencia semestral en el  el procedimiento para el seguimiento y control de los inventarios._x000a__x000a_Según lo descrito por el proceso (RF) en el formato: seguimiento indicadores 30/04/2025: &quot;La compilación y organización de los soportes se ha visto afectada por la intensidad en  las labores diarias, por ello se incluirá la documentación en el próximo reporte&quot;  No anexa evidencia porque su periodicidad es anual, así no presentó medición de los indicadores formulados_x000a__x000a_Se sugiere revisar el planteamiento del riesgo y la causa raíz dado que la  evidencia no se relaciona directamente con lo mencionado."/>
  </r>
  <r>
    <x v="13"/>
    <x v="13"/>
    <m/>
    <m/>
    <m/>
    <m/>
    <m/>
    <m/>
    <m/>
    <s v="Si"/>
    <s v="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
    <s v="Detectivo"/>
    <s v="Si"/>
    <s v="Si"/>
    <s v="Si"/>
    <s v="Reducir (Mitigar)"/>
    <s v="Moderado"/>
    <s v="No"/>
    <m/>
    <m/>
    <m/>
    <m/>
    <m/>
    <m/>
    <m/>
    <m/>
    <m/>
    <m/>
    <m/>
  </r>
  <r>
    <x v="13"/>
    <x v="13"/>
    <m/>
    <m/>
    <m/>
    <m/>
    <m/>
    <m/>
    <m/>
    <s v="Si"/>
    <s v="Cada vez que se requiera, el profesional, accede a software de inventarios SOAWEB mediante usuario personalizado e  ingresa la informacion correspondiente a entradas, salidas y traslados de elementos.  . En caso de encontrar desviacion se impleemtara el tratamiento de acuerdo con lo establecio en el manual de almacen MN-RF-001 De la ejecución del control se generará la siguiente evidencia: registro de la asignación de equipos y elementos y registro consolidado de elementos en servicio a cargo del funcionario."/>
    <s v="Preventivo"/>
    <s v="Si"/>
    <s v="Si"/>
    <s v="Si"/>
    <s v="Reducir (Mitigar)"/>
    <s v="Moderado"/>
    <s v="No"/>
    <m/>
    <m/>
    <m/>
    <m/>
    <m/>
    <m/>
    <m/>
    <m/>
    <m/>
    <m/>
    <m/>
  </r>
  <r>
    <x v="14"/>
    <x v="14"/>
    <s v="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s v="Si"/>
    <d v="2025-05-05T00:00:00"/>
    <d v="2025-05-05T00:00:00"/>
    <d v="2025-05-06T00:00:00"/>
    <s v="Evaluación"/>
    <s v="Extremo"/>
    <s v="Si"/>
    <s v="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
    <s v="Preventivo"/>
    <s v="Si"/>
    <s v="Si"/>
    <s v="Si"/>
    <s v="Reducir (Mitigar)"/>
    <s v="Extremo"/>
    <s v="Si"/>
    <s v="Si"/>
    <s v="Desarrollar mesa de trabajo de socialización del Código de Ética del Auditor Interno"/>
    <s v="No aplica"/>
    <s v="No aplica"/>
    <s v="No"/>
    <s v="No aplica"/>
    <s v="No aplica"/>
    <s v="No aplica"/>
    <s v="Si"/>
    <n v="0"/>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acuerdo con el rol de segunda línea que le corresponde a la Oficina Asesora de Planeación en la gestión del riesgo, se realizó el monitoreo del riesgo de corrup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descripción del riesgo, la cual, una vez revisada por el proceso, fue ajustada de forma pertinente&quot;. "/>
  </r>
  <r>
    <x v="14"/>
    <x v="14"/>
    <m/>
    <m/>
    <m/>
    <m/>
    <m/>
    <m/>
    <m/>
    <s v="Si"/>
    <s v="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m/>
    <m/>
    <m/>
  </r>
  <r>
    <x v="15"/>
    <x v="15"/>
    <s v="Posibilidad de recibir o solicitar cualquier dádiva o beneficio a nombre propio o de terceros para emitir una decisión que favorezca o perjudique al sujeto disciplinable por sustracción, ocultamiento o pérdida de información de los procesos disciplinarios activos."/>
    <s v="No"/>
    <s v="No diligenciado"/>
    <d v="2025-04-22T00:00:00"/>
    <d v="2025-05-06T00:00:00"/>
    <s v="Evaluación"/>
    <s v="Moderado"/>
    <s v="Si"/>
    <s v="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
    <s v="Preventivo"/>
    <s v="Si"/>
    <s v="Si"/>
    <s v="Si"/>
    <s v="Reducir (Mitigar)"/>
    <s v="Moderado"/>
    <s v="Si"/>
    <s v="Si"/>
    <s v="El técnico o profesional designado, remite a la jefatura un informe mensual de calidad, producto del cotejo de la información de la base de datos con los expedientes físicos y digitalizados. "/>
    <s v="Si"/>
    <s v="Si"/>
    <s v="No"/>
    <s v="No aplica"/>
    <s v="No aplica"/>
    <s v="No aplica"/>
    <s v="Si"/>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De acuerdo con la retroalimentación de la segunda línea y la verificación por parte de la OCI, se identifica la subsanación de la evidencia correspondiente con los informes del mes de enero, febrero y marzo de 2025."/>
  </r>
  <r>
    <x v="15"/>
    <x v="15"/>
    <m/>
    <m/>
    <m/>
    <m/>
    <m/>
    <m/>
    <m/>
    <s v="Si"/>
    <s v="La jefatura de la Oficina de Control Interno Disciplinario verifica si la decisión adoptada se encuentra fundada en pruebas legalmente producidas y aportadas al proceso, que demuestren la existencia o no  de la falta disciplinaria y la responsabilidad del investigado. _x000a_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_x000a__x000a_De la ejecución del control. Se aportan como evidencias:_x000a__x000a_•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
    <s v="Preventivo"/>
    <s v="Si"/>
    <s v="Si"/>
    <s v="Si"/>
    <s v="Reducir (Mitigar)"/>
    <s v="Moderado"/>
    <s v="Si"/>
    <s v="Si"/>
    <s v="2. Informar a los  funcionarios y contratistas de prestación de servicios, en reunión mensual o cuando se requiera,  el cumplimiento de la normatividad aplicable al conflicto de intereses, inhabilidades e incompatibilidades en ejercicio de sus funciones y obligaciones contractuales."/>
    <s v="Si"/>
    <s v="Si"/>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
  <r>
    <s v=" AL"/>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Moderado"/>
    <x v="0"/>
    <s v="Bajo"/>
  </r>
  <r>
    <s v=" AL"/>
    <m/>
    <m/>
    <x v="1"/>
    <m/>
  </r>
  <r>
    <s v=" FD"/>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Extremo"/>
    <x v="2"/>
    <s v="Extremo"/>
  </r>
  <r>
    <s v=" FD"/>
    <m/>
    <m/>
    <x v="1"/>
    <m/>
  </r>
  <r>
    <s v=" ATC"/>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Moderado"/>
    <x v="0"/>
    <s v="Moderado"/>
  </r>
  <r>
    <s v=" ATC"/>
    <m/>
    <m/>
    <x v="1"/>
    <m/>
  </r>
  <r>
    <s v=" ATC"/>
    <m/>
    <m/>
    <x v="1"/>
    <m/>
  </r>
  <r>
    <s v=" GH"/>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
    <s v="Moderado"/>
    <x v="0"/>
    <s v="Bajo"/>
  </r>
  <r>
    <s v=" GF"/>
    <s v="Posibilidad de Efecto dañoso sobre recursos públicos por efectuar pagos a contratistas, proveedores y terceros por mayor o menor valor de lo pactado, debido a fallas en la verificación de los documentos causados y de la documentacion solicitada para pago."/>
    <s v="Moderado"/>
    <x v="3"/>
    <s v="Bajo"/>
  </r>
  <r>
    <s v=" GJ"/>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Moderado"/>
    <x v="0"/>
    <s v="Moderado"/>
  </r>
  <r>
    <s v=" RF"/>
    <s v="Posibilidad de Afectación Económica por Efecto dañoso sobre bienes públicos por pérdida, extravió, hurto, robo, declaratoria de bienes faltantes pertenecientes a la entidad manejo de inventario especifico por su variedad, a causa de falta de procedimientos para la gestión de bienes de propiedad del Ministerio del Deporte, e inconsistencias en las existencias fisicas vs lo registrado en el software de inventarios."/>
    <s v="Alto"/>
    <x v="0"/>
    <s v="Alto"/>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4">
  <r>
    <x v="0"/>
    <s v="Posibilidad de recibir cualquier dádiva o beneficio a nombre propio o tercero para  difundir información sensible sin la debida verificación y aprobación"/>
    <s v="No"/>
    <d v="2024-12-23T00:00:00"/>
    <d v="2025-05-30T00:00:00"/>
    <d v="2025-05-06T00:00:00"/>
    <s v="Estratégico"/>
    <s v="Extremo"/>
    <s v="Si"/>
    <s v="El Coordinador GIT Comunicaciones, controla a través del seguimiento permanente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_x000a_Frecuencial: Cuatrimestral "/>
    <s v="Preventivo"/>
    <s v="Si"/>
    <s v="Si"/>
    <s v="Si"/>
    <s v="Reducir (Mitigar)"/>
    <s v="Extremo"/>
    <s v="Si"/>
    <s v="Si"/>
    <s v="Generar un mapeo constante para anticiparnos a los riesgos de crisis de la comunicación."/>
    <s v="Si"/>
    <s v="Si"/>
    <s v="No"/>
    <s v="No aplica"/>
    <s v="No aplica"/>
    <s v="No aplica"/>
    <x v="0"/>
    <n v="0"/>
    <s v="En relación al líder del proceso, se recomienda detallar el cargo -dependencia (M8) ya que se detalla el nombre de un ex funcionario de la entidad.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R1-Ctrl3: pese a que se detalla que se genera un informe anual, se expresa que tiene una frecuencia cuatrimestral, por lo que se recomienda verificar la frecuencia del control y de la evidencia para que sean consistentes entre si. _x000a__x000a_R1-Acc2: no se cuenta con evidencias de su ejecución por lo que no es posible establecer su puesta en marcha."/>
  </r>
  <r>
    <x v="0"/>
    <m/>
    <m/>
    <m/>
    <m/>
    <m/>
    <m/>
    <m/>
    <s v="Si"/>
    <s v="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_x000a_Frecuencial: Cuatrimestral "/>
    <s v="Preventivo"/>
    <s v="Si"/>
    <s v="Si"/>
    <s v="Si"/>
    <s v="Reducir (Mitigar)"/>
    <s v="Extremo"/>
    <s v="Si"/>
    <s v="Si"/>
    <s v="Socializar con los colaboradores de la entidad cómo proceder ante la aprobación de la información de PQRS asociadas a las solicitudes de los medios de comunicación."/>
    <s v="No"/>
    <s v="No"/>
    <m/>
    <m/>
    <m/>
    <m/>
    <x v="1"/>
    <m/>
    <m/>
  </r>
  <r>
    <x v="0"/>
    <m/>
    <m/>
    <m/>
    <m/>
    <m/>
    <m/>
    <m/>
    <s v="Si"/>
    <s v="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_x000a_Frecuencial: Cuatrimestral "/>
    <s v="Detectivo"/>
    <s v="Si"/>
    <s v="Si"/>
    <s v="Si"/>
    <s v="Reducir (Mitigar)"/>
    <s v="Extremo"/>
    <s v="No"/>
    <s v="Si"/>
    <s v="Generar alertas tempranas sobre el cargue de la información en el SharePoint, en la cual se den recomendaciones."/>
    <s v="Si"/>
    <s v="Si"/>
    <m/>
    <m/>
    <m/>
    <m/>
    <x v="1"/>
    <m/>
    <m/>
  </r>
  <r>
    <x v="1"/>
    <s v="Posibilidad de favorecer un grupo de interés sobre otro en los procesos de formulación de políticas públicas."/>
    <s v="No"/>
    <d v="2023-05-05T00:00:00"/>
    <d v="2023-12-27T00:00:00"/>
    <d v="2025-05-09T00:00:00"/>
    <s v="Misional"/>
    <s v="Alto"/>
    <s v="Si"/>
    <s v="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el control R3-Control 1, a través del formato de caracterización de actores del proceso de formulación de política pública."/>
    <s v="No"/>
    <s v="No"/>
    <s v="No"/>
    <s v="No aplica"/>
    <s v="No aplica"/>
    <s v="No aplica"/>
    <x v="2"/>
    <n v="0"/>
    <s v="Se utilizó formato en versión no vigente (V,1) para el reporte; en adición, se evidencia que se cargó el mapa de riesgos de la vigencia 2023 con lo que podría existir una debilidad en el cumplimiento de la labor de identifcación y formulación de los riesgos del proceso para la vigencia 2025,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Las evidencias remitdas no corresponden a las planteadas en los controles y acciones, por lo tanto no dan cuenta del cumplimiento de lo planteado para la mitigación del riesgo. _x000a__x000a_Dado el que proceso tiene hallazgo reiterativo por la no identificación y formulación de riesgos, se recomienda realizar el adecuado ejercicio de tratamiento de los riesgos propios de sus funciones a cargo. _x000a__x000a_Se recomienda al jefe de la OCI presentar el caso para su tratamiento ante el Comité Insitucional de Coordinación de Control Interno. "/>
  </r>
  <r>
    <x v="1"/>
    <m/>
    <m/>
    <m/>
    <m/>
    <m/>
    <m/>
    <m/>
    <s v="Si"/>
    <s v="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No"/>
    <s v="No"/>
    <m/>
    <m/>
    <m/>
    <m/>
    <x v="1"/>
    <m/>
    <m/>
  </r>
  <r>
    <x v="1"/>
    <m/>
    <m/>
    <m/>
    <m/>
    <m/>
    <m/>
    <m/>
    <s v="Si"/>
    <s v="El profesional designado del viceministerio, cada vez que se requiera debe validar la pertinencia, oportunidad y validez de los procesos externos de formulación de política pública  que impacten a la entidad."/>
    <s v="Preventivo"/>
    <s v="No"/>
    <s v="Si"/>
    <s v="No"/>
    <s v="Reducir (Mitigar)"/>
    <s v="Alto"/>
    <s v="No"/>
    <s v="Si"/>
    <s v="1. Revisar matrices de validación de las líneas de acción de política pública._x000a__x000a_2. Realizar mesas técnicas de validación de información."/>
    <s v="No"/>
    <s v="No"/>
    <m/>
    <m/>
    <m/>
    <m/>
    <x v="1"/>
    <m/>
    <m/>
  </r>
  <r>
    <x v="2"/>
    <s v="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
    <s v="No"/>
    <d v="2024-11-14T00:00:00"/>
    <d v="2025-04-28T00:00:00"/>
    <d v="2025-05-06T00:00:00"/>
    <s v="Misional"/>
    <s v="Moderado"/>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Si"/>
    <s v="Si"/>
    <s v="Si"/>
    <s v="Reducir (Mitigar)"/>
    <s v="Moderado"/>
    <s v="No"/>
    <s v="Si"/>
    <s v="Implementar un mecanismo de seguimiento a las acciones planificadas por medio de:_x000a__x000a_* Reunión mensual (conforme a disponibilidad de agenda) de seguimiento a acciones de la DPYLD y designación (o reasignación) de responsables._x000a_"/>
    <s v="No"/>
    <s v="No"/>
    <s v="No"/>
    <s v="No aplica"/>
    <s v="No aplica"/>
    <s v="No aplica"/>
    <x v="0"/>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Se evidencia que los ocho (8) controles planteados son idénticos; se recomienda tener en cuenta que cada control debe tener un planteamiento diferente atendido cada una de las causas raices identificadas, sumado a que los controles son para el proceso y no para cada grupo de trabajo; en caso que se trate por facilidad de consolidación interna de la Dirección de Posicionamiento, se deben establecer mecanismos de trabajo interno para la consolidación del monitoreo que no afecten ni repitan controles en el mapa de riesgos de la entidad y puedan derivar en confucion a los grupos de valor que consulten el mapa de riesgos institucional._x000a__x000a_En línea con lo anterior, solo el primer control se considera efectivo, los demás no, por ser repetidos. En adición y pese a ser idénticos se clasifica tanto como preventivo, como detectivo, por lo que se recomienda verificar el atributo del control. _x000a__x000a_Zona de Riesgo Residual Final no varia después de aplicar los controles, se mantiene en moderada._x000a__x000a_La evidencia debe estar detallada dentro de la descripción del control y la que se entregue en el monitoreo debe corresponder estrictamente con esta, se evidencia que se planteó en el formato pero fuera de la descripción: 1. Verificar en cumplimiento de la Hoja de Ruta para la contratación Formato del proceso de Bienes y Servicios , 2. Supervisión de los contratos de apoyo a federaciones nacionales y 3. Apoyo a la supervisión. No obstante, lo que se remitió, fue el expediente precontractual el cual no está establecido como evidencia y no permite verificar el cumplimiento del control. _x000a__x000a_Indicadores: no se detalla la fuente información de la frecuencia con la cual se realiza la actividad (23) por lo que no es posible varidar su medición; no se anexan evidencias de los indicadores. De otra parte en el monitoreo se detallan contratos sucritos mientras que en el indicador se describe que &quot;Durante el primer cuatrimestre no se suscrieron contratos, por lo que no se procedió a verificaci (sic)&quot; con lo que la información entre el reporte de indicadores y el monitoero de los controles es incosistente. _x000a_"/>
  </r>
  <r>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x v="1"/>
    <m/>
    <m/>
  </r>
  <r>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x v="1"/>
    <m/>
    <m/>
  </r>
  <r>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x v="1"/>
    <m/>
    <m/>
  </r>
  <r>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x v="1"/>
    <m/>
    <m/>
  </r>
  <r>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x v="1"/>
    <m/>
    <m/>
  </r>
  <r>
    <x v="2"/>
    <m/>
    <m/>
    <m/>
    <m/>
    <m/>
    <m/>
    <m/>
    <s v="Si"/>
    <s v="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Preventivo"/>
    <s v="No"/>
    <s v="Si"/>
    <s v="Si"/>
    <s v="Reducir (Mitigar)"/>
    <s v="Moderado"/>
    <s v="No"/>
    <m/>
    <m/>
    <m/>
    <m/>
    <m/>
    <m/>
    <m/>
    <m/>
    <x v="1"/>
    <m/>
    <m/>
  </r>
  <r>
    <x v="2"/>
    <m/>
    <m/>
    <m/>
    <m/>
    <m/>
    <m/>
    <m/>
    <s v="Si"/>
    <s v="Cada vez que se requiera, el profesional designado debe verificar el cumplimiento de los requisitos de acceso y permanencia en el Centro de Alto Rendimiento,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_x000a_Frecuencia: cuatrimestral "/>
    <s v="Detectivo"/>
    <s v="No"/>
    <s v="Si"/>
    <s v="Si"/>
    <s v="Reducir (Mitigar)"/>
    <s v="Moderado"/>
    <s v="No"/>
    <m/>
    <m/>
    <m/>
    <m/>
    <m/>
    <m/>
    <m/>
    <m/>
    <x v="1"/>
    <m/>
    <m/>
  </r>
  <r>
    <x v="3"/>
    <s v="Posibilidad de recibir o solicitar cualquier dadiva o beneficio a nombre propio o de terceros para favorecer a un organismo deportivo en el desarrollo de tramites, inspección, auditorias y/o procedimientos administrativos"/>
    <s v="No"/>
    <d v="2024-11-20T00:00:00"/>
    <s v="No diligenciado"/>
    <d v="2025-05-06T00:00:00"/>
    <s v="Misional"/>
    <s v="Moderado"/>
    <s v="Si"/>
    <s v="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No"/>
    <s v="No"/>
    <s v="No"/>
    <s v="No aplica"/>
    <s v="No aplica"/>
    <s v="No aplica"/>
    <x v="0"/>
    <n v="0"/>
    <s v="No se reporta la fecha del monitoreo de la primera línea de defensa.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R1-Ctrl2: se anexa formato 003 con el cual se evidencia el cumplimiento de la acción, se recomienda no anexar evidencias que no están relacionadas en la descripción del control, tal como el formato 048._x000a__x000a_R1-Acc-1-Acc2-Acc3: las evidecias aportadas no corresponden con las enunciadas en el mapa de riesgos, se recomienda no anexar evidencias que no están relacionadas en la descripción del control pues esto dificulta la labor de verificación de la Tercera Línea de defensa. Dado que se tienen previstos ejecutar con plazo hasta diciembre de 2025 se recomienda que en evidencia se detalle no aplica y la fecha estimada en la que se generará la evidencia detallada en el mapa de riesgos para dicha acción. _x000a__x000a_Indicadores: si bien la formulación del Indicador Clave del Riesgo detalla que tiene medición semestral y por esta razón no se reporta su medición, el indicador del Desempeño del Control no tiene medición cuantitativa. Dado que son indicadores numericos se recomienda siempre detallar el cálculo de este, sumado a la descripción cualitativa, máxime si la meta del indicador es cero, puesto permite verificar la efectividad del tratamiento del riesgo. "/>
  </r>
  <r>
    <x v="3"/>
    <m/>
    <m/>
    <m/>
    <m/>
    <m/>
    <m/>
    <m/>
    <s v="Si"/>
    <s v="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
    <s v="Preventivo"/>
    <s v="Si"/>
    <s v="Si"/>
    <s v="Si"/>
    <s v="Reducir (Mitigar)"/>
    <s v="Moderado"/>
    <s v="Si"/>
    <s v="Si"/>
    <s v="Revisar y actualziar el  IVC-MN-002 Manual &quot;Orientaciones para realizar Inspección, Vigilancia y Control en el Ministerio del Deporte&quot;. "/>
    <s v="No"/>
    <s v="No"/>
    <m/>
    <m/>
    <m/>
    <m/>
    <x v="1"/>
    <m/>
    <m/>
  </r>
  <r>
    <x v="3"/>
    <m/>
    <m/>
    <m/>
    <m/>
    <m/>
    <m/>
    <m/>
    <s v="Si"/>
    <s v="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Si"/>
    <s v="Si"/>
    <s v=" Socializar a los profesionales de la Dirección de Inspección, Vigilancia y Control la normatividad y lineamientos vigentes, así como la documentacion asociada al procesoIVC, que se encuentra en ISDLUCION."/>
    <s v="No"/>
    <s v="No"/>
    <m/>
    <m/>
    <m/>
    <m/>
    <x v="1"/>
    <m/>
    <m/>
  </r>
  <r>
    <x v="4"/>
    <s v="Posibilidad de recibir cualquier dádiva o beneficio a nombre propio o de terceros para desembolsar recursos a convenios o contratos entre el ministerio y  entes ejecutores sin el cumplimiento de los requisitos legales."/>
    <s v="No"/>
    <d v="2024-11-20T00:00:00"/>
    <d v="2025-04-30T00:00:00"/>
    <d v="2025-05-06T00:00:00"/>
    <s v="Misional"/>
    <s v="Extremo"/>
    <s v="Si"/>
    <s v="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
    <s v="Detectivo"/>
    <s v="Si"/>
    <s v="Si"/>
    <s v="Si"/>
    <s v="Reducir (Mitigar)"/>
    <s v="Extremo"/>
    <s v="No"/>
    <s v="Si"/>
    <s v="Generar de manera mensual correos a los operadores presentandoles el estado de la ejecucion presupuestal de los contratos y/o convenios, que presenten un menor avance de lo programado"/>
    <s v="No"/>
    <s v="No"/>
    <s v="No"/>
    <s v="No aplica"/>
    <s v="No aplica"/>
    <s v="No aplica"/>
    <x v="3"/>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No se cuenta con evidencias de la ejecución de los controles ni del plan de tratamiento, las carpetas se encuentran vacias._x000a__x000a_Indicadores: si bien se diligenció el formato de seguimiento de indicadores, el mismo no tiene medición y se describe que &quot;Para este primer reporte no se cuenta con las evidencias&quot;, no cuenta con monitoreo del indicador de desempeño del control, el cual además requiere revisión en el planteamiento pues no permite medir efectividad del control propuesto; se recomienda revisar la formulación del indicador, ya que no permite medir eficiencia ni eficacia de las actividades planteadas. En cuanto a la medición del Indicador clave del Riesgo, se relaciona descripción cualitativa y no cuantitativa como corresponde. _x000a__x000a_Seguimiento segunda línea de defensa: se recomienda verificar la sección control de cambios puesto que se evidencia trazabilidad de la actualización. "/>
  </r>
  <r>
    <x v="4"/>
    <m/>
    <m/>
    <m/>
    <m/>
    <m/>
    <m/>
    <m/>
    <s v="Si"/>
    <s v="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la ejecucion de los contratos y/o convenios."/>
    <s v="Si"/>
    <s v="No aplica"/>
    <m/>
    <m/>
    <m/>
    <m/>
    <x v="1"/>
    <m/>
    <m/>
  </r>
  <r>
    <x v="5"/>
    <s v="Posibilidad de recibir o solicitar cualquier dádiva o beneficio a nombre propio o de terceros para realizar de manera deficiente, el ejercicio de la supervision que  para el correcto desembolso de recursos economicos"/>
    <s v="No"/>
    <d v="2024-10-30T00:00:00"/>
    <d v="2025-04-30T00:00:00"/>
    <d v="2025-05-06T00:00:00"/>
    <s v="Misional"/>
    <s v="Extremo"/>
    <s v="Si"/>
    <s v="Cada vez que se requiera, el profesional de apoyo financiero asignado al  GIT de infraestructura -Profesional financiero de la Direccion de recursos y Herramientas del SND, debe verificar y validar el cumplimiento de los requisitos establecidos en la minuta del convenio y/o contrato para iniciar el tramite de desembolso o pago. 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denominado Check List.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on de los controles se generara la siguiente evidencia: Soportes que respaldan el desembolso (Ubicados en carpeta Virtual) y/o Check list de verificacion  "/>
    <s v="Preventivo"/>
    <s v="Si"/>
    <s v="Si"/>
    <s v="Si"/>
    <s v="Reducir (Mitigar)"/>
    <s v="Extremo"/>
    <s v="Incompleta"/>
    <s v="Si"/>
    <s v="Crear el formato de Check list  para los desembolso "/>
    <s v="No aplica"/>
    <s v="No aplica"/>
    <s v="No"/>
    <s v="No aplica"/>
    <s v="No aplica"/>
    <s v="No aplica"/>
    <x v="0"/>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La evidencia de R1C1: se recomienda incluir en el formato fecha de diligenciamiento, responsable de la verificación del control y responsable del diligenciamiento por parte del supervisor. _x000a__x000a_R1-Acc1: se aporta monitoreo y evidencia que no está relacionada con la acción propuesta, ya que hace referencia a instructivo. Se recomienda desarrollar lo planteado toda vez que un procedimiento podria aportar la mitigación del riesgo que permita que el control permita un óptimo seguimiento, control, verificación y cumplimiento de las obligaciones que conlleven a la autorización del trámite de pagos y desembolsos. Se solicita abstener se de realizar reportes y anexar evidencias no relacionadas con la gestión planteada ya que esto dificulta la labor de monitoreo por parte de la segunda y tercera línea de defensa. _x000a__x000a_Según la evidencia R1-Ctrl1, registro N°1, &quot;no&quot; a la pregunta ¿CUMPLE PARA CONTINUAR EL TRÁMITE?, es decir, que acorde con lo planteado en caso de desviación en la ejecución del control, el responsable debe, mediante comunicación externa (Gesdoc) o correo electrónico, notificar las observaciones encontradas al ente territorial en el marco de convenios interadministrativos, para que se subsane y se remitan los soportes y/o documentos que se deben ajustar la modificación 1 (prorroga), actualización de  las pólizas y certificación bancaria, caso similares para autorización de desembolso, para los registros No. 8, 11 y 12, no obstante no se aportó evidencia  de la ejecución de la acción en caso de desviación del control, por lo que no se puede establecer que el mismo fue ejecutado conforme lo planteado._x000a__x000a_Se recomienda verificar la pertinencia de documentar la evidencia denominada matriz de seguimiento control, verificación, y cumplimiento de obligaciones apta tramite de pagos y desembolsos para fortalecer la formalización de un procedimiento, así como sus actividades del ciclo de vida de los proyectos de infraestructura y permitir su vinculación con la demás documentación (Formatos, instructivos y guías del proceso)._x000a__x000a_Indicadores: Se verifica el reporte de la medición el contenido del formato DE-FR-002; no obstante el proceso no documentó evidencias de la medición del indicador, se recomienda utilizar el formato dispuesto por la segunda línea de defensa para el monitoreo de indicadores."/>
  </r>
  <r>
    <x v="5"/>
    <m/>
    <m/>
    <m/>
    <m/>
    <m/>
    <m/>
    <m/>
    <s v="Si"/>
    <s v="Cada vez que se requiera, el profesional de apoyo financiero asignado al GIT de infraestructura -Profesional financiero de la Dirección de recursos y Herramientas del SND, debe revisar, verificar y validar el cumplimiento de los requisitos establecidos en la minuta del convenio y/o contrato para iniciar el trámite de desembolso o pago._x000a__x000a_El supervisor y/o apoyo a la supervisión, de acuerdo con los términos establecidos en la minuta de cada uno de los contratos o convenios y en concordancia con el BS-MN-003 Manual de Supervisión e Interventoría y el BS-MN-002 Manual de contratación, realiza la verificación y validación de los requisitos aportados por la interventoría de los contratos y/o convenios para el desembolso, a través del documento de trabajo: Matriz de seguimiento control, verificación, y cumplimiento de obligaciones apta tramite de pagos y desembolsos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verificación, y cumplimiento de obligaciones apta tramite de pagos y desembolsos "/>
    <s v="Preventivo"/>
    <s v="Si"/>
    <s v="Si"/>
    <s v="Si"/>
    <s v="Reducir (Mitigar)"/>
    <s v="Extremo"/>
    <s v="Si"/>
    <s v="Si"/>
    <s v="Crear  el procedimiento que se debe surtir para el desembolso y demas temas financieros atribuibles al contrato convenio y compartirlo con los entes ejecutores"/>
    <s v="No aplica"/>
    <s v="No aplica"/>
    <m/>
    <m/>
    <m/>
    <m/>
    <x v="1"/>
    <m/>
    <m/>
  </r>
  <r>
    <x v="5"/>
    <s v="Posibilidad de recibir o solicitar cualquier dádiva o beneficio a nombre propio o de terceros por la financiacion y cofinanciacion de proyectos que no cumplen con los requisitos establecidos en la minuta "/>
    <s v="No"/>
    <d v="2024-10-30T00:00:00"/>
    <d v="2025-04-30T00:00:00"/>
    <d v="2025-05-06T00:00:00"/>
    <s v="Misional"/>
    <s v="Alto"/>
    <s v="Si"/>
    <s v="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No"/>
    <s v="Si"/>
    <s v=" Actualizar procedimiento de revision de proyetos acorde a la resolucion"/>
    <s v="No aplica"/>
    <s v="No aplica"/>
    <s v="No"/>
    <s v="No aplica"/>
    <s v="No aplica"/>
    <s v="No aplica"/>
    <x v="0"/>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R2-Ctrl-1: El responsable del control debería considerar la inclusión del directivo del proceso de Atención al Ciudadano, ya que el coordinador del GIT de Infraestructura y/o el líder del equipo de revisión de proyectos podrían tener un conflicto de interés debido a su rol en la supervisión de los convenios._x000a__x000a_La descripción del riesgo R2-Ctrl-1: No indica la desviación de la ejecución control establecido. _x000a__x000a_No se evidenció ejecución de los controles en el periodo, de acuerdo a la periodicidad del control  se observa avance registrado. se deja alerta al proceso para que inicie ejecución de las acciones en las fechas programadas, con el fin de  mitigar el riesgo de corrupción, se recomienda al proceso establecer una periodicidad de los controles._x000a__x000a_No se aporta evidencias por parte del proceso en la carpeta SharePoint, para este riesgo. _x000a__x000a_Controles: La Actualización Procedimiento de revisión de proyectos acorde a la resolución: ATC-PD-007: Revisión de Proyectos de Infraestructura&quot; no es claro, la aplicación del control ni la descripción de cómo se lleva a cabo el mismo en el periodo. _x000a__x000a_Plan de tratamiento: R2-Acc-1: Na acción esta programada por el proceso para realizar entre 31/07/2025 al 20/10/2025, por tanto, no se registró. _x000a__x000a_Los indicadores se requieren aportar evidencia de su aplicación en el documento de trabajo, ya que se detalla que su medición es cuatrimestral, se recomienda verificar la consistencia entre la frecuencia del control y los indicadores. _x000a__x000a_Ahora bien, en la medición del Medición del Indicador del Desempeño del Control se describe: &quot;50 proyectos radicados incorrectamente , sin cumplir con el procedimiento ATC-PD-007&quot; por lo que se recomienda la verificación del reporte ya que esto podría ser un indicio de materialización del riesgo, por la manera en que está formulado el indicador."/>
  </r>
  <r>
    <x v="6"/>
    <s v="Posibilidad de recibir o solicitar cualquier dádiva o beneficio a nombre propio o de terceros por omitir el registro de PQRSD en los canales presenciales, telefónicos y chat"/>
    <s v="No"/>
    <d v="2025-01-01T00:00:00"/>
    <d v="2025-04-22T00:00:00"/>
    <d v="2025-05-01T00:00:00"/>
    <s v="Apoyo"/>
    <s v="Alto"/>
    <s v="Si"/>
    <s v="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
    <s v="Preventivo"/>
    <s v="Si"/>
    <s v="Si"/>
    <s v="Si"/>
    <s v="Reducir (Mitigar)"/>
    <s v="Moderado"/>
    <s v="Si"/>
    <s v="Si"/>
    <s v="Documentar un formato de registro diario de las atenciones para los canales presencial, telefónico y chat"/>
    <s v="No aplica"/>
    <s v="No aplica"/>
    <s v="No"/>
    <s v="No aplica"/>
    <s v="No aplica"/>
    <s v="No aplica"/>
    <x v="0"/>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_x000a__x000a_En la matriz el proceso (SI) dilgencio por error de transcripción como misional, en vez de apoyo. _x000a__x000a_Considerando que el el plan de tratamiento documentará un registro diario de las atenciones para los canales presencial, telefónico y chat, se prevé en el periodo de  01/07/2025 al 30/11/2025,  el proceso no aportó avances_x000a__x000a_Se recomienda verificar el nivel de riesgo inherente, dado que no se evidencia el diligenciamiento de la Tabla de Impacto y la respuesta a los interrogantes que permite la clasificación en el mapa de calor "/>
  </r>
  <r>
    <x v="7"/>
    <s v="Posibilidad de afectación económica o reputacional por acceder, facilitar el acceso o alterar los datos de los sistemas de información de la entidad con el fin de  beneficiarse a nombre propio o de terceros"/>
    <s v="Si"/>
    <d v="2025-10-25T00:00:00"/>
    <d v="2025-04-25T00:00:00"/>
    <d v="2025-05-05T00:00:00"/>
    <s v="Apoyo"/>
    <s v="Alto"/>
    <s v="Si"/>
    <s v="Cada vez que se requiera, el Coordinador del GIT TIC's verificará que los niveles de acceso  concedidos  a los usuarios correspondan a los solicitados a través de los canales de atención  En caso de identificar desviaciones en la ejecución del control, notificará al grupo de Soporte de GIT TIC´S  para que revoque los permisos no solicitados. De la ejecución de los controles se generará la siguiente evidencia: reporte de usuarios y permisos por aplicación."/>
    <s v="Preventivo"/>
    <s v="Si"/>
    <s v="Si"/>
    <s v="Si"/>
    <s v="Reducir (Mitigar)"/>
    <s v="Alto"/>
    <s v="Si"/>
    <s v="Si"/>
    <s v="Actualizar y solicitar la publicación  de los documentos del proceso en el Sistema de Gestión de Calidad"/>
    <s v="No"/>
    <s v="No"/>
    <s v="No"/>
    <s v="No aplica"/>
    <s v="No aplica"/>
    <s v="No aplica"/>
    <x v="0"/>
    <n v="0"/>
    <s v="Referente a la ejecución del Plan de Tratamiento de manera eficaz referente con la actualización y publicación  de los documentos del proceso en el Sistema de Gestión de Calidad no precisa si es para la mejora de establecer una política de gobernanza TIC y divulgarla institucionalmente. _x000a__x000a_Por otra, parte en el plan de tratamiento del riesgo a nivel especifico podria considerar establecer lineamientos para los permisos de acceso no revocados a tiempo. _x000a__x000a_Se recomienda ajustar los indicadores cumplimiento para permisos de acceso no revocados a tiempo, autorización de acceso a las aplicaciones correctas en el momento adecuado, corrección de vulnerabilidades para mejorar la implementación de la seguridad y la eficiencia  de los permisos de acceso. _x000a__x000a_El proceso indica que los documentos actualizados aprobados en el Sistema de Gestión de Calidad se presentan con fecha limite del 30/11/2025, a la fecha no presenta evidencia:bitácora de incidentes de seguridad de la información, Inventario Proyectos Especiales de Tecnología, operación de Backus y restauración de información, política de seguridad de la información, POLITICA DE SEGURIDAD DE LA INFORMACIÓN, Proyectos Especiales de Tecnología, Recolección de Evidencia Digital, Reporte de Incidentes de Seguridad de la Informaciòn._x000a__x000a_R1C1: Se evidencia reporte excel del listado usuario expirados, la Oficina de Control Interno recomienda verificar la evidencia establecida, toda vez, que la misma no se permite determinar si corresponde al &quot;reporte de usuarios y permisos por aplicación&quot; como se describe con el control. _x000a__x000a_El proceso en el documento de retroalimentación realizada por la Segunda Línea al proceso (GT) manifiesta que la ejecución del control se reporta en estado pendiente. _x000a__x000a_La evidencia del RC2 no corresponde con lo establecido en la descripción del riesgo. A su vez, no se encuentra, la descripción del indicador que permita verificar la efectividad de la socialización de  la politica de seguridad de informacion y régimen sancionatorio ante acceso informático indebido vigentes mediante piezas de comunicación y charlas en las que se incluyan tips de seguridad de la información. _x000a__x000a_El profesional experto en ciberseguridad se contrató el 14 de abril 2025, finalizando el primer cuatrimestre de seguimiento de riesgos 2025, tal como consta: el CPSP 315 de 2025, considerando el plan de tratamiento esto conlleva a que la evidencia de los Accesos indebidos bloqueados, se debe considerar la programación de la ejecución de las acciones. "/>
  </r>
  <r>
    <x v="7"/>
    <m/>
    <m/>
    <m/>
    <m/>
    <m/>
    <m/>
    <m/>
    <s v="Si"/>
    <s v="Semestralmente, el Coordinador del GIT TIC's socializará la politica de seguridad de informacion y régimen sancionatorio ante acceso informático indebido vigentes mediante piezas de comunicación y charlas en las que se incluyan tips de seguridad de la información. En caso de identificar desviaciones en la ejecución del control, se remitirá a la visualización de las charlas publicadas en la sección Seguridad de la Información en la Intranet institucional.  De la ejecución de los controles se generará la siguiente evidencia: Listados de asistencia a las socializaciones y cuando aplique a las grabaciones."/>
    <s v="Preventivo"/>
    <s v="Si"/>
    <s v="Si"/>
    <s v="Si"/>
    <s v="Reducir (Mitigar)"/>
    <s v="Alto"/>
    <s v="No aplica"/>
    <s v="Si"/>
    <s v="Accesos indebidos bloqueados"/>
    <s v="No"/>
    <s v="Si"/>
    <m/>
    <m/>
    <m/>
    <m/>
    <x v="1"/>
    <m/>
    <m/>
  </r>
  <r>
    <x v="8"/>
    <s v="Posibilidad afectación económica y reputacional por Recibir o solicitar dadivas o beneficio por direccionamiento de vinculación en favor propio o de un tercero debido a las posibles debilidades en la implementación de procesos y procedimientos internos"/>
    <s v="No"/>
    <d v="2024-12-17T00:00:00"/>
    <d v="2025-04-25T00:00:00"/>
    <d v="2025-05-06T00:00:00"/>
    <s v="Apoyo"/>
    <s v="Alto"/>
    <s v="Si"/>
    <s v="El Profesional designado por el Coordinador de GIT Talento Humano debera verificar que los documentos de los candidatos a cubrir las vacantes cumpla con los requisitos establecidos en el manual de funciones, mediante la actualización  del Procedimiento de Vinculación de Servidores Públicos, revisando que queden estipulados todos los requisitos  y controles del proceso de vinculación de los funcionarios. "/>
    <s v="Preventivo"/>
    <s v="Si"/>
    <s v="Si"/>
    <s v="No"/>
    <s v="Reducir (Mitigar)"/>
    <s v="Alto"/>
    <s v="No"/>
    <s v="Si"/>
    <s v="Gestionar mediante mesas de trabajo, la revisión del manual de funciones"/>
    <s v="No"/>
    <s v="No"/>
    <s v="No"/>
    <s v="No aplica"/>
    <s v="No aplica"/>
    <s v="No aplica"/>
    <x v="2"/>
    <n v="0"/>
    <s v="La redacción del riesgo no considera los cuatro (4) elementos para los riesgos de corrupción, no se refiere a la desviación específica de la gestión de lo público y el beneficio privado de manera que recomienda revisar y ajustar la redacción del riesgo. _x000a__x000a_R1-Ctrl 1:  El proceso GH no ha iniciado la actividad de control. Se recomienda dar celeridad al inicio de la actualización del procedimiento &quot;Vinculación de Servidores Públicos&quot;, con el fin de establecer puntos de control asociados a la verificación de requisitos para cubrir vacantes, en concordancia con el Manual de Funciones. Así mismo, y conforme a los lineamientos establecidos por la OAP,  los controles o planes de tratamiento que involucren la actualización o creación de documentos no deberán superar como plazo el segundo cuatrimestre del año._x000a__x000a_R1-Acc1:  Actividad no iniciada, asociada a la revisión del manual de funciones, pese a que tenia fecha de ejecución en febrero, se recomienda actualizar._x000a__x000a_Manifiesta la segunda línea: &quot;A pesar de que la OAP estableció un documento de trabajo para el monitoreo y la medición de los indicadores, este no fue implementado. Asimismo, en el mapa de riesgos, el proceso en la medición, señalado como “N/A”, sin evidencia de seguimiento alguno. Esta situación impide realizar monitoreo eficiente&quot;. _x000a__x000a_No se presentan evidencias de la ejecución de controles, acciones, medición de indicadores, por lo que no se permite concluir que el proceso esté realizando tratamiento al riesgo de corrupción identificado. En adición, el control presenta dos actividades en una, por lo que se recomienda separa la verificación de requisitos de la actualización del procedimiento. "/>
  </r>
  <r>
    <x v="9"/>
    <s v="Posibilidad de afectación economica y reputacional al  recibir cualquier dádiva o beneficio a nombre propio o de terceros con el fin de  omitir información  o perdida de expedientes del archivo central."/>
    <s v="No"/>
    <d v="2024-12-19T00:00:00"/>
    <s v="No diligenciado"/>
    <d v="2025-05-06T00:00:00"/>
    <s v="Apoyo"/>
    <s v="Alto"/>
    <s v="Si"/>
    <s v="De acuerdo con el cronograma establecido de capacitaciones, el profesional en Gestión Documental, debe socializar  los lineamientos de la Gestión Documental frente al manejo del archivo y la información. En caso de identificar desviaciones en la ejecución del control, ajustar el cronograma de capacitación según la necesidad y cambios a que haya lugar con la debida justificación. De la ejecución de los controles se generará la siguiente evidencia: Piezas comunicativas socializadas en la intranet y listas de asistencia."/>
    <s v="Preventivo"/>
    <s v="Si"/>
    <s v="Si"/>
    <s v="No"/>
    <s v="Reducir (Mitigar)"/>
    <s v="Moderado"/>
    <s v="Si"/>
    <s v="Si"/>
    <s v="Realizar encuestas a los funcionarios y contratistas para identificar la apropiacion de conocimientos adquiridos por los funcionarios y contratistas cada vez que se realice la difusión de la información"/>
    <s v="Si"/>
    <s v="Si"/>
    <s v="No diligenció la casilla"/>
    <s v="No diligenció la casilla"/>
    <s v="No diligenció la casilla"/>
    <s v="No diligenció la casilla"/>
    <x v="2"/>
    <n v="0"/>
    <s v="La redacción del riesgo no considera los cuatro (4) elementos para los riesgos de corrupción, no se refiere a la desviación específica de la gestión de lo público y el beneficio privado _x000a__x000a_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 Se recomienda a la segunda línea documentar dicho seguimiento y dejar trazabilidad en el formato y en la casilla dispuesta para tal fin. Es importante tener en cuenta que el documento cargado en Isolucion no permite el acceso a SharePoint, lo que afecta la trazabilidad del monitoreo._x000a__x000a_En R-Ctrl 1 no se encuentran los listados de asistencia que evidencian el cumplimiento de las fechas establecidas en el cronograma del plan de capacitación (GD). No obstante, el proceso (GD) en aras de la descripción del control, podría ajustar el cronograma de capacitación según la necesidad y cambios a que haya lugar con la debida justificación, tal como se encuentra en los listados de asistencia identificados en el R1-Ctrl 3. _x000a__x000a_En el plan de tratamiento R1-Ctrl 2 no se evidencia la &quot;Comunicación de salida solicitando cotización de espacios fisicos&quot;. Además no hay coherencia entre la acción y el soporte de la acción mencionadas en el plan de tratamiento.  _x000a_ _x000a_Teniendo en cuenta, que no es posible determinar que los controles sean ineficaces o efectivos, no es coherente, que se encuentre en Zona de Riesgo Residual Final moderado. _x000a__x000a_Con respecto, al informe de resutados R1-Ctrl 1 se recomienda incluir análisis de información para la toma de decisiones que permitan la mejora continúa para la apropiacion de conocimientos adquiridos por los funcionarios y contratistas, cada vez, que se realice la difusión de la información. _x000a__x000a_Se recomienda al proceso incluir la periodicidad de la ejecución de los controles. _x000a__x000a_La evidencia R1-Ctrl 3 correspondiente con el HOJA DE CONTROL / INDICE DE INFORMACIÓN - GD-FR-038 no fue aportada por parte del proceso (GD)"/>
  </r>
  <r>
    <x v="9"/>
    <m/>
    <m/>
    <m/>
    <m/>
    <m/>
    <m/>
    <m/>
    <s v="Si"/>
    <s v="El Coordinador GIT de Gestión Administrativa, gestiona espacios fisicos para el almacenamiento del acervo documental del archivo central, a través de los Comités Institucionales de Gestión y Desempeño el Git de Administrativa  presenta la necesidad de   adquirir espacios fisicos adecuados para el almacenamiento del acervo documental. En caso de identificar desviaciones en la ejecución del control, el coodinador del GIT Gestión Administrativa enviará  comunicación interna al ordenador  del gasto exponiendo las debilidades que el proceso de gestión documental tiene en la actualidad, que conllevaria a la materialización del riesgo . De la ejecución de los controles se generará la siguiente evidencia:  solicitud cotizaciones,  Acta de Comité de Gestión (presentación del GIT Administrativa, y memorando interno (cuando aplique)."/>
    <s v="Preventivo"/>
    <s v="Si"/>
    <s v="Si"/>
    <s v="No"/>
    <s v="Reducir (Mitigar)"/>
    <s v="Moderado"/>
    <s v="Si"/>
    <s v="Si"/>
    <s v="Reforzar capacitaciones de gestión documental adicionales por demanda"/>
    <s v="No"/>
    <s v="No"/>
    <m/>
    <m/>
    <m/>
    <m/>
    <x v="1"/>
    <m/>
    <m/>
  </r>
  <r>
    <x v="9"/>
    <m/>
    <m/>
    <m/>
    <m/>
    <m/>
    <m/>
    <m/>
    <s v="Si"/>
    <s v="El profesional en Gestión Documental cuando se requiera, valida  la integridad de los expedientes producidos por los diferentes Grupos Internos de Trabajo. A través de  visitas a las dependencias se diligencia   para aquellas series compuestas el  formato GD-FR-038 &quot; Hoja de control / Indice de Información. En caso de identificar desviaciones en la ajecución del control,  se debe aplicar el  procedimiento Reconstrucción de Expedientes &quot; .  De la ejecución de los controles se generará la siguiente evidencia: Acta de visitas a las dependencias y registro GD-FR-038."/>
    <s v="Preventivo"/>
    <s v="Si"/>
    <s v="Si"/>
    <s v="No"/>
    <s v="Reducir (Mitigar)"/>
    <s v="Moderado"/>
    <s v="No"/>
    <s v="Si"/>
    <s v=" Realizar por semestre una (1) Pieza comunicativa sobre el procedimiento de reconstrucción de expedientes _x000a__x000a_Realizar informe de seguimiento anual "/>
    <s v="Si"/>
    <s v="Si"/>
    <m/>
    <m/>
    <m/>
    <m/>
    <x v="1"/>
    <m/>
    <m/>
  </r>
  <r>
    <x v="10"/>
    <s v="Posibilidad de Afectación Reputacional por recibir cualquier dádiva o beneficio a nombre propio o de terceros por el direccionamiento indebido de procesos de contratación"/>
    <s v="No"/>
    <d v="2024-12-16T00:00:00"/>
    <d v="2025-04-23T00:00:00"/>
    <d v="2025-05-06T00:00:00"/>
    <s v="Apoyo"/>
    <s v="Extremo"/>
    <s v="Si"/>
    <s v="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Si"/>
    <s v="Si"/>
    <s v="Realizar la actualización de la base de contratación cada vez que se realice una nueva solicitud, es decir incluir aquellas que estan en trámite, para garantizar un seguimiento"/>
    <s v="No"/>
    <s v="Si"/>
    <s v="No"/>
    <s v="No aplica"/>
    <s v="No aplica"/>
    <s v="No aplica"/>
    <x v="0"/>
    <n v="0"/>
    <s v="La redacción del riesgo no considera los cuatro (4) elementos para los riesgos de corrupción, no se refiere a la desviación específica de la gestión de lo público y el beneficio privado._x000a__x000a_La acción del plan de tratamiento planteada corresponde a la descripción del control denominado: base de datos con los procesos asignados a cada estructurador. Se recomienda, ajustar la acción de plan de tratamiento. _x000a__x000a_Según soporte del la OAP denominado Retroalimentación primer monitoreo Mapas de riesgos 2025 12- Adquisición BYS, indica que &quot;Se realizó verificación de las actas aportadas, evidenciándose que las actas numero 2,3,4 y 5 no están firmadas, solamente se evidencia las firmas correspondientes del acta&quot;."/>
  </r>
  <r>
    <x v="10"/>
    <m/>
    <m/>
    <m/>
    <m/>
    <m/>
    <m/>
    <m/>
    <s v="Si"/>
    <s v="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Si"/>
    <m/>
    <m/>
    <m/>
    <m/>
    <m/>
    <m/>
    <m/>
    <m/>
    <x v="1"/>
    <m/>
    <m/>
  </r>
  <r>
    <x v="11"/>
    <s v="Posibilidad de Afectación Económica y Reputacional por posibles comportamientos no éticos de los empleados y fraude interno (corrupción, soborno), debido a Incurrir en inconsistencias en el desarrollo de las actividades asociadas a las Conciliaciones Bancarias que no sean conformes con los lineamientos del proceso de Gestión Financiera y la legislación vigente y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
    <s v="No"/>
    <d v="2024-10-24T00:00:00"/>
    <d v="2025-04-25T00:00:00"/>
    <d v="2025-05-05T00:00:00"/>
    <s v="Apoyo"/>
    <s v="Extremo"/>
    <s v="Si"/>
    <s v="Cada vez que se requiera,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Si"/>
    <s v="Si"/>
    <s v="No"/>
    <s v="No aplica"/>
    <s v="No aplica"/>
    <s v="No aplica"/>
    <x v="0"/>
    <n v="0"/>
    <s v="La redacción del riesgo no considera los cuatro (4) elementos para los riesgos de corrupción, no se refiere a la desviación específica de la gestión de lo público y el beneficio privado, por lo que se recomienda ajustar su descripción. _x000a__x000a_Se evidencia monitoreo de primera y segunda línea de defensa, debidamente documentados."/>
  </r>
  <r>
    <x v="11"/>
    <m/>
    <m/>
    <m/>
    <m/>
    <m/>
    <m/>
    <m/>
    <s v="Si"/>
    <s v="Cada vez que se requiera,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Actualizar el procedimiento GF-PD-019-Conciliaciones Bancarias, incluyendo las políticas de operación necesarias y la normatividad vigente."/>
    <s v="No aplica"/>
    <s v="No aplica"/>
    <m/>
    <m/>
    <m/>
    <m/>
    <x v="1"/>
    <m/>
    <m/>
  </r>
  <r>
    <x v="12"/>
    <s v="Posibilidad de  recibir cualquier dádiva o beneficio para ejercer una deficiente defensa técnica judicial en el marco de las contestaciones de tutelas."/>
    <s v="No"/>
    <d v="2024-10-30T00:00:00"/>
    <d v="2025-04-25T00:00:00"/>
    <d v="2025-05-06T00:00:00"/>
    <s v="Apoyo"/>
    <s v="Extremo"/>
    <s v="Si"/>
    <s v="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
    <s v="Preventivo"/>
    <s v="Si"/>
    <s v="Si"/>
    <s v="Si"/>
    <s v="Reducir (Mitigar)"/>
    <s v="Extremo"/>
    <s v="Si"/>
    <s v="Si"/>
    <s v="Socializar al personal de la Oficina Asesora Jurídica el Procedimiento Contestación de acciones de Tutela, para su conocimiento e implementación."/>
    <s v="Si"/>
    <s v="Si"/>
    <s v="No"/>
    <s v="No aplica"/>
    <s v="No aplica"/>
    <s v="No aplica"/>
    <x v="0"/>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Las acciones 2,3, 4 no presentan cumplimiento por cuanto están previstas para segundo y tercer cuatrimestre. "/>
  </r>
  <r>
    <x v="12"/>
    <m/>
    <m/>
    <m/>
    <m/>
    <m/>
    <m/>
    <m/>
    <m/>
    <m/>
    <m/>
    <m/>
    <m/>
    <m/>
    <m/>
    <m/>
    <m/>
    <s v="Si"/>
    <s v="Realizar tres (3 )revisiones aleatorias de la aplicación el procedimiento de Acciones de Tutela con el personal de la Oficina Asesora Jurídica."/>
    <s v="No aplica"/>
    <s v="No aplica"/>
    <m/>
    <m/>
    <m/>
    <m/>
    <x v="1"/>
    <m/>
    <m/>
  </r>
  <r>
    <x v="12"/>
    <m/>
    <m/>
    <m/>
    <m/>
    <m/>
    <m/>
    <m/>
    <m/>
    <m/>
    <m/>
    <m/>
    <m/>
    <m/>
    <m/>
    <m/>
    <m/>
    <s v="Si"/>
    <s v="Incluir en la base de datos de la Oficina Asesora Jurídica, el fundamento de derecho empleado para la contestación de tutelas ."/>
    <s v="No aplica"/>
    <s v="No aplica"/>
    <m/>
    <m/>
    <m/>
    <m/>
    <x v="1"/>
    <m/>
    <m/>
  </r>
  <r>
    <x v="12"/>
    <m/>
    <m/>
    <m/>
    <m/>
    <m/>
    <m/>
    <m/>
    <m/>
    <m/>
    <m/>
    <m/>
    <m/>
    <m/>
    <m/>
    <m/>
    <m/>
    <s v="Si"/>
    <s v=" Elaborar un (1) informe mediante el cual se detalle la importancia de la socialización del procedimiento de Contestación de Acciones de Tutela al personal de la Oficina Asesora Jurídica."/>
    <s v="No aplica"/>
    <s v="No aplica"/>
    <m/>
    <m/>
    <m/>
    <m/>
    <x v="1"/>
    <m/>
    <m/>
  </r>
  <r>
    <x v="13"/>
    <s v="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
    <s v="No"/>
    <d v="2025-11-14T00:00:00"/>
    <d v="2025-04-28T00:00:00"/>
    <d v="2025-05-06T00:00:00"/>
    <s v="Apoyo"/>
    <s v="Moderado"/>
    <s v="Si"/>
    <s v="Anualmente, el profesional especializado con funciones de almacenista, realiza inventario a los elementos en servicio y deposito, para verificar su existencia, estado de conservación y validar si procede para darlos de baja de acuerdo a nivel de obsolescencia. En caso de identificar desviaciones en la ejecución del control se reporta al Coordinador del GIT Gestión Administrativa y a la Ordenación del Gasto para tomar acciones respectivas (Informar la falta de elementos; dar de baja elementos). De la ejecución del control se generara la siguientes evidencias: Listado de elementos en servicio por funcionario generado través del aplicativo de inventarios "/>
    <s v="Preventivo"/>
    <s v="No"/>
    <s v="Si"/>
    <s v="No"/>
    <s v="Reducir (Mitigar)"/>
    <s v="Moderado"/>
    <s v="No"/>
    <s v="Si"/>
    <s v="Crear el procedimiento para el seguimiento y control de los inventarios."/>
    <s v="No"/>
    <s v="No"/>
    <s v="No"/>
    <s v="No aplica"/>
    <s v="No aplica"/>
    <s v="No aplica"/>
    <x v="2"/>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Se recomienda realizar el inventario a los elementos en servicio y deposito para verificar su existencia, estado de conservación y validar si procede para darlos de baja de acuerdo a nivel de obsolescencia con una frecuencia semestral en el  el procedimiento para el seguimiento y control de los inventarios._x000a__x000a_Según lo descrito por el proceso (RF) en el formato: seguimiento indicadores 30/04/2025: &quot;La compilación y organización de los soportes se ha visto afectada por la intensidad en  las labores diarias, por ello se incluirá la documentación en el próximo reporte&quot;  No anexa evidencia porque su periodicidad es anual, así no presentó medición de los indicadores formulados_x000a__x000a_Se sugiere revisar el planteamiento del riesgo y la causa raíz dado que la  evidencia no se relaciona directamente con lo mencionado."/>
  </r>
  <r>
    <x v="13"/>
    <m/>
    <m/>
    <m/>
    <m/>
    <m/>
    <m/>
    <m/>
    <s v="Si"/>
    <s v="Cada vez que se requiera, el Coordinador del GIT Gestión Administrativa recibe y aprueba la solicitud de retiro de las instalaciones de la entidad elementos de propiedad del Ministerio del Deporte, notificando a la empresa de vigilancia y al almacenista para que este a su vez reporte a la empresa corredora de seguros, En caso de identificar desviaciones en la ejecución del control, solicitar  a los implicados de manera inmediata la devolución de los elementos. En el caso que el equipo de computo de propiedad de la Entidad sea retirado, requiere de autorización previa de la coordinacion de TICS. De la ejecución del control se generara la siguientes evidencias: Correo Electrónico de solicitudes."/>
    <s v="Detectivo"/>
    <s v="Si"/>
    <s v="Si"/>
    <s v="Si"/>
    <s v="Reducir (Mitigar)"/>
    <s v="Moderado"/>
    <s v="No"/>
    <m/>
    <m/>
    <m/>
    <m/>
    <m/>
    <m/>
    <m/>
    <m/>
    <x v="1"/>
    <m/>
    <m/>
  </r>
  <r>
    <x v="13"/>
    <m/>
    <m/>
    <m/>
    <m/>
    <m/>
    <m/>
    <m/>
    <s v="Si"/>
    <s v="Cada vez que se requiera, el profesional, accede a software de inventarios SOAWEB mediante usuario personalizado e  ingresa la informacion correspondiente a entradas, salidas y traslados de elementos.  . En caso de encontrar desviacion se impleemtara el tratamiento de acuerdo con lo establecio en el manual de almacen MN-RF-001 De la ejecución del control se generará la siguiente evidencia: registro de la asignación de equipos y elementos y registro consolidado de elementos en servicio a cargo del funcionario."/>
    <s v="Preventivo"/>
    <s v="Si"/>
    <s v="Si"/>
    <s v="Si"/>
    <s v="Reducir (Mitigar)"/>
    <s v="Moderado"/>
    <s v="No"/>
    <m/>
    <m/>
    <m/>
    <m/>
    <m/>
    <m/>
    <m/>
    <m/>
    <x v="1"/>
    <m/>
    <m/>
  </r>
  <r>
    <x v="14"/>
    <s v="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s v="Si"/>
    <d v="2025-05-05T00:00:00"/>
    <d v="2025-05-05T00:00:00"/>
    <d v="2025-05-06T00:00:00"/>
    <s v="Evaluación"/>
    <s v="Extremo"/>
    <s v="Si"/>
    <s v="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
    <s v="Preventivo"/>
    <s v="Si"/>
    <s v="Si"/>
    <s v="Si"/>
    <s v="Reducir (Mitigar)"/>
    <s v="Extremo"/>
    <s v="Si"/>
    <s v="Si"/>
    <s v="Desarrollar mesa de trabajo de socialización del Código de Ética del Auditor Interno"/>
    <s v="No aplica"/>
    <s v="No aplica"/>
    <s v="No"/>
    <s v="No aplica"/>
    <s v="No aplica"/>
    <s v="No aplica"/>
    <x v="0"/>
    <n v="0"/>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acuerdo con el rol de segunda línea que le corresponde a la Oficina Asesora de Planeación en la gestión del riesgo, se realizó el monitoreo del riesgo de corrupción, enfocado en la ejecución de controles, el plan de tratamiento y los indicadores asociados. En este sentido, se evidenció que el proceso llevó a cabo de manera adecuada el primer monitoreo de su mapa de riesgos. Únicamente se efectuó una observación relacionada con la redacción de la descripción del riesgo, la cual, una vez revisada por el proceso, fue ajustada de forma pertinente&quot;. "/>
  </r>
  <r>
    <x v="14"/>
    <m/>
    <m/>
    <m/>
    <m/>
    <m/>
    <m/>
    <m/>
    <s v="Si"/>
    <s v="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x v="1"/>
    <m/>
    <m/>
  </r>
  <r>
    <x v="15"/>
    <s v="Posibilidad de recibir o solicitar cualquier dádiva o beneficio a nombre propio o de terceros para emitir una decisión que favorezca o perjudique al sujeto disciplinable por sustracción, ocultamiento o pérdida de información de los procesos disciplinarios activos."/>
    <s v="No"/>
    <s v="No diligenciado"/>
    <d v="2025-04-22T00:00:00"/>
    <d v="2025-05-06T00:00:00"/>
    <s v="Evaluación"/>
    <s v="Moderado"/>
    <s v="Si"/>
    <s v="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
    <s v="Preventivo"/>
    <s v="Si"/>
    <s v="Si"/>
    <s v="Si"/>
    <s v="Reducir (Mitigar)"/>
    <s v="Moderado"/>
    <s v="Si"/>
    <s v="Si"/>
    <s v="El técnico o profesional designado, remite a la jefatura un informe mensual de calidad, producto del cotejo de la información de la base de datos con los expedientes físicos y digitalizados. "/>
    <s v="Si"/>
    <s v="Si"/>
    <s v="No"/>
    <s v="No aplica"/>
    <s v="No aplica"/>
    <s v="No aplica"/>
    <x v="0"/>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De acuerdo con la retroalimentación de la segunda línea y la verificación por parte de la OCI, se identifica la subsanación de la evidencia correspondiente con los informes del mes de enero, febrero y marzo de 2025."/>
  </r>
  <r>
    <x v="15"/>
    <m/>
    <m/>
    <m/>
    <m/>
    <m/>
    <m/>
    <m/>
    <s v="Si"/>
    <s v="La jefatura de la Oficina de Control Interno Disciplinario verifica si la decisión adoptada se encuentra fundada en pruebas legalmente producidas y aportadas al proceso, que demuestren la existencia o no  de la falta disciplinaria y la responsabilidad del investigado. _x000a_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_x000a__x000a_De la ejecución del control. Se aportan como evidencias:_x000a__x000a_•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
    <s v="Preventivo"/>
    <s v="Si"/>
    <s v="Si"/>
    <s v="Si"/>
    <s v="Reducir (Mitigar)"/>
    <s v="Moderado"/>
    <s v="Si"/>
    <s v="Si"/>
    <s v="2. Informar a los  funcionarios y contratistas de prestación de servicios, en reunión mensual o cuando se requiera,  el cumplimiento de la normatividad aplicable al conflicto de intereses, inhabilidades e incompatibilidades en ejercicio de sus funciones y obligaciones contractuales."/>
    <s v="Si"/>
    <s v="Si"/>
    <m/>
    <m/>
    <m/>
    <m/>
    <x v="1"/>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No"/>
    <d v="2024-11-14T00:00:00"/>
    <d v="2025-04-28T00:00:00"/>
    <d v="2025-05-06T00:00:00"/>
    <s v="Misional"/>
    <s v="Moderado"/>
    <s v="Si"/>
    <s v="Cada vez que se requiera, el profesional designado debe verificar el cumplimiento de las obligaciones, plazos, soportes y requisitos durante la etapa pre y contractual para apoyar al supervisor en la liquidación; y, en caso de identificar desviaciones y variaciones en el proceso, emite las alertas indicando la situación evidenciada para subsanar, de ser posible, la información requerida._x000a_Frecuencia: cuatrimestral "/>
    <s v="Preventivo"/>
    <s v="Si"/>
    <s v="Si"/>
    <s v="Si"/>
    <s v="Aceptar"/>
    <s v="Bajo"/>
    <s v="No"/>
    <s v="Si"/>
    <s v="Exigir a los contratistas (Federaciones deportivas nacionales) para que reintegren al tesoro nacional los recursos dejados de ejecutar en caso de identificar saldos a favor e incluir esta gestión en las actas de liquidación proyectadas."/>
    <s v="No"/>
    <s v="No"/>
    <s v="No"/>
    <s v="No aplica"/>
    <s v="No aplica"/>
    <s v="No aplica"/>
    <x v="0"/>
    <s v="La redacción del riesgo no cumple con la metodología así como tampoco la estrategia de tratamiento, ya que no se puede aceptar, se debe evitar o reducir. _x000a__x000a_El reporte del monitoreo no es consistente ya que se refiere a que se está en proceso de suscripción de convenios mientras que el riesgo se refiere a la posibilidad de perdida de recursos de convenios ya ejecutados que requieren reintegros, por lo que, el tratamiento, sería aplicable a los convenios con pagos realizados y también a aquellos finalizados o proximos a terminación._x000a__x000a_Se recomienda verificar la fuente de la información, tal como bases de datos de contratos, fechas de finalización, límites de liquidación, entre otras, que permitan seguimiento a los controles, acciones e indicadores planteados._x000a__x000a_R4-Ctrl1: no se deja claridad sobre el destinario de la alerta descrita en la actividad ni quien la genera. Tampoco como será la conservación de las alertas, las subsanaciones ni las evidencias de la ejecución del control. _x000a__x000a_R4-Ctrl2: no se plantea un control a cargo del proceso, por lo que no puede garantizar que este se desarrolle, como se describe en el monitoreo, tampoco se deja claro el propósito de los memorandos del GIT Contratación, por ejemplo, si este será el punto de partida para generar algún tipo de acción desde el proceso AL. El control propuesto no mitiga el riesgo por cuanto los memorandos aludidos son a los procesos a punto de vencer el plazo de liquidación y en ese punto pueden resultar inefectivas las acciones. _x000a__x000a_R4-Acc1: no se detalla cómo se realizará la exigencia de reintegro, la evidencia no es consistente con la acción. _x000a__x000a_No se cuenta con evidencias de la ejecución de los controles ni del plan de tratamiento, así como tampoco medición y evidencias de los indicadores."/>
  </r>
  <r>
    <x v="0"/>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_x000a_Frecuencia: cuatrimestral "/>
    <s v="Preventivo"/>
    <s v="No"/>
    <s v="Si"/>
    <s v="Si"/>
    <s v="Aceptar"/>
    <s v="Bajo"/>
    <s v="No"/>
    <m/>
    <m/>
    <m/>
    <m/>
    <m/>
    <m/>
    <m/>
    <m/>
    <x v="1"/>
    <m/>
  </r>
  <r>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Si"/>
    <d v="2024-11-20T00:00:00"/>
    <d v="2025-04-30T00:00:00"/>
    <s v="No diligenciado"/>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Frecuencia: Cuatrimestral "/>
    <s v="Preventivo"/>
    <s v="Si"/>
    <s v="Si"/>
    <s v="Si"/>
    <s v="Reducir (Mitigar)"/>
    <s v="Extremo"/>
    <s v="No"/>
    <s v="Si"/>
    <s v="Realizar seguimientos hasta el reintegro de la totalidad de los rendimientos financieros generados de los recursos no comprometidos ni ejecutados en los contratos, a favor del Ministerio del Deporte"/>
    <s v="No"/>
    <s v="No"/>
    <s v="No"/>
    <s v="No aplica"/>
    <s v="No aplica"/>
    <s v="No aplica"/>
    <x v="2"/>
    <s v="El reporte del monitoreo no es consistente ya que se refiere a que se está en proceso de realización de pagos de reservas mientras que el riesgo se refiere a la posibilidad de perdida de recursos de convenios ya ejecutados que requieren reintegros, por lo que, el tratamiento, sería aplicable a los convenios con pagos realizados a la fecha y también a aquellos finalizados o proximos a terminación; en adición se refiere al momento de liquidación de los convenios, por lo que el monitoreo y ejecución de controles debería dar cuenta de lo ejecutado en relación a los contratos/convenios en dicho proceso._x000a__x000a_R3-Ctrl1: no se reporta el desarrollo del control de acuerdo con la base de datos referida ni tampoco los contratos en proceso de liquidación que requirieron la revisión de soportes . _x000a__x000a_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R4-Acc1: la evidencia propuesta no es consistente con la acción ya que no da cuenta del seguimiento efectuado. En adición, el monitoreo de primera línea no se relaciona con la acción planteada ya que describe futuros pagos programados en el PAC y no el seguimiento a contratos ya suscritos, con pagos realizados en vigencias anteriores o en la presente vigencia, que se encuentren en curso o finalizados en trámite de liquidación. _x000a__x000a_Indicadores: si bien se diligenció el formato de seguimiento de indicadores, el mismo no tiene medición y se describe que &quot;Para este primer reporte no se cuenta con las evidencias&quot;, no cuenta con monitoreo del indicador clave del riesgo, el cual además se encuentra mal planteado ya que enuncia una meta más no un indicador medible. En el formato, pese a que describe monitoreo del indicador clave del riesgo, se remite la formula del indicador del desempeño, con descripción cualitativa y no cuantitativa como corresponde. Se recomienda revisar la formulación del indicador, ya que no permite medir eficiencia ni eficacia de las actividades planteadas. _x000a__x000a_No se cuenta con evidencias de la ejecución de los controles ni del plan de tratamiento, las carpetas se encuentran vacias."/>
  </r>
  <r>
    <x v="1"/>
    <m/>
    <m/>
    <m/>
    <m/>
    <m/>
    <m/>
    <m/>
    <s v="Si"/>
    <s v="De manera cuatrimestr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Reducir (Mitigar)"/>
    <s v="Extremo"/>
    <s v="No"/>
    <m/>
    <m/>
    <m/>
    <m/>
    <m/>
    <m/>
    <m/>
    <m/>
    <x v="1"/>
    <m/>
  </r>
  <r>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Si"/>
    <d v="2024-10-25T00:00:00"/>
    <d v="2025-04-30T00:00:00"/>
    <d v="2025-05-06T00:00:00"/>
    <s v="Misional"/>
    <s v="Moderado"/>
    <s v="Si"/>
    <s v="Una vez finaliza el contrato o convenio (ejecución permanente), el supervisor o profesional designado como apoyo a la supervisión, inicia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_x0009_ Documento de trabajo, que verifica la información recopilada (si aplica) _x000a_•_x0009_Acta de reuniones del equipo de Liquidaciones con seguimiento al proceso (cuando aplique)_x000a_Informe periódico sobre estado de liquidaciones al corte (aplicara corte cuatrimestral)  _x000a_•_x0009_Correos electrónicos cuando aplique."/>
    <s v="Preventivo"/>
    <s v="Si"/>
    <s v="Si"/>
    <s v="Si"/>
    <s v="Aceptar"/>
    <s v="Moderado"/>
    <s v="Si"/>
    <s v="Si"/>
    <s v="Realizar seguimientos hasta el reintegro de la totalidad de los rendimientos financieros generados de los recursos no comprometidos ni ejecutados en los contratos, a favor del Ministerio del Deporte."/>
    <s v="Si"/>
    <s v="No aplica"/>
    <s v="No"/>
    <s v="No aplica"/>
    <s v="No aplica"/>
    <s v="No aplica"/>
    <x v="3"/>
    <s v="La estrategia de tratamiento, no cumple con la metodología ya que no se puede aceptar, se debe evitar o reducir. _x000a__x000a_R5-Ctrl2: el control se refiere a los contratos sobre los cuales ya se perdió competencia por lo que sería un control detectivo, no preventivo. En adición se debe evaluar si priorizar el orden de liquidación permite el tratamiento del riesgo planteado ya que entre las causas no se detalla que esta sea una causa del efecto dañoso.  _x000a__x000a_R5-Ctrl3: no se plantea un control a cargo del proceso, por lo que no puede garantizar que este se desarrolle; tampoco se deja claro el propósito de los memorandos del GIT Contratación, por ejemplo, si este será el punto de partida para generar algún tipo de acción desde el proceso ATC.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R4-Acc1-2: su ejecución aplica en el segundo cuatrimestre. _x000a__x000a_Indicadores: su medición aplica en el segundo cuatrimestre, de acuerdo con la periodicidad definida."/>
  </r>
  <r>
    <x v="2"/>
    <m/>
    <m/>
    <m/>
    <m/>
    <m/>
    <m/>
    <m/>
    <s v="Si"/>
    <s v="Profesional de apoyo a la liquidación,  prioriza los procesos de liquidación en curso de contratos y convenios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zará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No"/>
    <s v="Si"/>
    <s v="Si"/>
    <s v="Aceptar"/>
    <s v="Moderado"/>
    <s v="Si"/>
    <s v="Si"/>
    <s v="Revisar y actualizar la pertinencia de los procedimientos vigentes dispuestos por la entidad para la liquidación de procesos de contratación, ajustados a la necesidad de la Dirección de Recursos y Herramientas del Sistema Nacional del Deporte."/>
    <s v="Si"/>
    <s v="No aplica"/>
    <m/>
    <m/>
    <m/>
    <m/>
    <x v="1"/>
    <m/>
  </r>
  <r>
    <x v="2"/>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Aceptar"/>
    <s v="Moderado"/>
    <s v="No"/>
    <m/>
    <m/>
    <m/>
    <m/>
    <m/>
    <m/>
    <m/>
    <m/>
    <x v="1"/>
    <m/>
  </r>
  <r>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
    <s v="Si"/>
    <d v="2024-12-17T00:00:00"/>
    <d v="2025-04-28T00:00:00"/>
    <d v="2024-05-06T00:00:00"/>
    <s v="Apoyo"/>
    <s v="Moderado"/>
    <s v="Si"/>
    <s v="Profesional designado del proceso de Gestión de Talento Humano, cada vez que se requiera, valida con el área Financiera la información de incapacidades o licencia causadas en el periodo para su reconocimiento. Realiza cruce de información, la cual se verifica a través del formato GF-FR-051Certificación de Incapacidades y Talento Humano envía a Financiera correo con la identificación de los pagos. En caso de identificar desviaciones en la ejecución del control, talento Humano envía las correcciones al área Financiera. _x000a_De la ejecución de los controles se generará la siguiente evidencia: registro GF-FR-051Certificación de Incapacidades, correos electrónicos. "/>
    <s v="Preventivo"/>
    <s v="Si"/>
    <s v="Si"/>
    <s v="Si"/>
    <s v="Aceptar"/>
    <s v="Bajo"/>
    <s v="Si"/>
    <s v="Si"/>
    <s v="Revisar y actualizar el procedimiento GH-PD-035 Lineamientos para el trámite de incapacidades y licencias de maternidad y paternidad.  "/>
    <s v="No aplica"/>
    <s v="No aplica"/>
    <s v="No"/>
    <s v="No aplica"/>
    <s v="No aplica"/>
    <s v="No aplica"/>
    <x v="3"/>
    <s v="La estrategia de tratamiento, no cumple con la metodología ya que no se puede aceptar, se debe evitar o reducir. _x000a__x000a_R5-Ctrl 1. Falta anexar formato GF-FR-051 Certificación de Incapacidades, como parte de la evidencia de la ejecución del control, no obstante, los correos anexos permiten evidenciar la ejecución del control._x000a__x000a_Indicadores: si bien la formulación del Indicador Clave del Riesgo detalla que tiene medición semestral y por esta razón no se reporta su medición, el indicador  del Desempeño del Control no tiene periodicidad definida ni tampoco se detalla la razón por la cual no fue reportado. "/>
  </r>
  <r>
    <x v="4"/>
    <s v="Posibilidad de Efecto dañoso sobre recursos públicos por efectuar pagos a contratistas, proveedores y terceros por mayor o menor valor de lo pactado, debido a fallas en la verificación de los documentos causados y de la documentacion solicitada para pago."/>
    <s v="Si"/>
    <d v="2024-10-24T00:00:00"/>
    <d v="2025-04-25T00:00:00"/>
    <d v="2025-05-05T00:00:00"/>
    <s v="Apoyo"/>
    <s v="Moderado"/>
    <s v="Si"/>
    <s v="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_x000a_Formato Devolución de Documentos GF-FR-016 diligenciado  o devolución en SISEG según corresponda."/>
    <s v="Detectivo"/>
    <s v="Si"/>
    <s v="Si"/>
    <s v="Si"/>
    <s v="Reducir (Transferir)"/>
    <s v="Bajo"/>
    <s v="Si"/>
    <s v="Si"/>
    <s v="1. Actualizar el procedimiento GF-PD-019-Conciliaciones Bancarias, incluyendo las políticas de operación necesarias y la normatividad vigente."/>
    <s v="Si"/>
    <s v="Si"/>
    <s v="No"/>
    <s v="No aplica"/>
    <s v="No aplica"/>
    <s v="No aplica"/>
    <x v="0"/>
    <s v="Se evidencia adecuado diseño del riesgo, controles y acciones, así como se cuenta evidencia de su ejecución conforme al monitoreo de primera y segunda línea de defensa. _x000a__x000a_Se recomienda realizar el reporte de indicadores en la casilla correspondiente, ya que se completó en la columna para el reporte de acciones, no obstante, se validó con el documento Word entregado en la carpeta de SharePoint. "/>
  </r>
  <r>
    <x v="5"/>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Si"/>
    <d v="2024-10-30T00:00:00"/>
    <d v="2025-04-25T00:00:00"/>
    <d v="2025-05-06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No"/>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No aplica"/>
    <s v="No"/>
    <s v="No aplica"/>
    <s v="No aplica"/>
    <s v="No aplica"/>
    <x v="3"/>
    <s v="Pese a que el monitoreo de la segunda línea detalla: &quot;Sin observaciones, el proceso realizo de manera adecuada el primer monitoreo de su mapa de riesgos&quot; no es posible establecer su cumplimiento ya que no se aportó evidencia en la información allegada a la Oficina de Control Interno de la ejecución del control del Riesgo Fiscal (R5), ni tampoco se diligenció la casilla correspondiente al monitoreo de la primera línea de defensa, con lo que, no se evidencia la ejecución del control ni se recibieron soportes de su cumplimiento. _x000a__x000a_La zona de riesgo permanece igual después de aplicar el control, sumado a ello, el control no es consistente o no atiende la causa raiz referida a la desarticulación, por lo que se debe verificar el control propuesto de manera que trate de forma eficaz el riesgo planteado. _x000a__x000a_La estrategia de tratamiento, no cumple con la metodología ya que no se puede aceptar, se debe evitar o reducir. _x000a__x000a_Indicadores: si bien la formulación del Indicador Clave del Riesgo detalla que tiene medición semestral y por esta razón no se reporta su medición, el indicador  del Desempeño del Control no tiene periodicidad definida ni tampoco se detalla la razón por la cual no fue reportado. "/>
  </r>
  <r>
    <x v="6"/>
    <s v="Posibilidad de Afectación Económica por Efecto dañoso sobre bienes públicos por pérdida, extravió, hurto, robo, declaratoria de bienes faltantes pertenecientes a la entidad manejo de inventario especifico por su variedad, a causa de falta de procedimientos para la gestión de bienes de propiedad del Ministerio del Deporte, e inconsistencias en las existencias fisicas vs lo registrado en el software de inventarios."/>
    <s v="Si"/>
    <d v="2025-11-14T00:00:00"/>
    <d v="2025-04-28T00:00:00"/>
    <d v="2025-05-06T00:00:00"/>
    <s v="Apoyo"/>
    <s v="Alto"/>
    <s v="Si"/>
    <s v="El profesional especializado con funciones de Almacenista realiza el cierre mensual de almacen verificando los valores por grupo y estado del elemento en Almacen vs cifras en los estados financieros; en caso de desviacion se revisa en detalle cada uno de los movientos de almacen, entradas, salidas traslados con su correspondiente contabilizacion y conceptos de contabilizacion de Almacen para identificar que causo la desviacion y se reversa para grabarlo con el concepto adecuado. Como evidencia se entregara : Formato GF-FR-0042 conciliacion de cifras  de contabilidad VS Almacen "/>
    <s v="Preventivo"/>
    <s v="Si"/>
    <s v="Si"/>
    <s v="Si"/>
    <s v="Aceptar"/>
    <s v="Alto"/>
    <s v="Si"/>
    <s v="Si"/>
    <s v="1. Actualizar el RF-MN-001 Manual de Almacén V7."/>
    <s v="No"/>
    <s v="No"/>
    <s v="No"/>
    <s v="No aplica"/>
    <s v="No aplica"/>
    <s v="No aplica"/>
    <x v="2"/>
    <s v="La estrategia de tratamiento, no cumple con la metodología ya que no se puede aceptar, se debe evitar o reducir. _x000a__x000a_R6-Ctrl2: el monitoreo de la primera linea no es consistente con la actividad planteada, ya que no se refiere a SOAWEB y su evidencia (correos electrónicos), en su lugar, se reportó el estado de la acción número 2 del plan de tratamiento la cual no presenta avance. _x000a__x000a_R6-Acc1-Acc2: no se evidencia ejecución o avance en la actividad, pese a que tenía establecido fecha de inicio en febrero de 2025._x000a__x000a_Indicadores: pese a que utilizó el formato para el monitoreo y se diligenció la casilla, se evidencia que se transcribió la formulación del indicador pero no se presenta su medición cuantitativa ni tampoco se soportan las evidencias propuestas. "/>
  </r>
  <r>
    <x v="6"/>
    <m/>
    <m/>
    <m/>
    <m/>
    <m/>
    <m/>
    <m/>
    <s v="Si"/>
    <s v="El profesional asignado para el Almacén realiza cierre de inventario, de manera mensual se verifican los saldos de almacén de los bienes devolutivos y edificaciones a través de conciliaciones con el área de Contabilidad. En caso de identificar desviaciones en la ejecución del control, se debe verificar en el aplicativo SOAWEB, para encontrar la inconsistencia y se realiza nuevamente la conciliación, para no afectar los estados financieros. De la ejecución del control, se deja como evidencia: correos electrónicos y las conciliaciones realizadas en el periodo."/>
    <s v="Preventivo"/>
    <s v="Si"/>
    <s v="Si"/>
    <s v="Si"/>
    <s v="Aceptar"/>
    <s v="Alto"/>
    <s v="Incompleta"/>
    <s v="Si"/>
    <s v="Crear procedimiento para establecer control sobre la custodia de los inventarios de Almacen. "/>
    <s v="No"/>
    <s v="No"/>
    <m/>
    <m/>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BA3957F-11E5-4B6B-85ED-442CE76A7CF7}" name="TablaDinámica1" cacheId="2"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chartFormat="1">
  <location ref="B3:D19" firstHeaderRow="1" firstDataRow="1" firstDataCol="2"/>
  <pivotFields count="29">
    <pivotField axis="axisRow" compact="0" outline="0" showAll="0" defaultSubtotal="0">
      <items count="16">
        <item x="10"/>
        <item x="2"/>
        <item x="5"/>
        <item x="14"/>
        <item x="4"/>
        <item x="1"/>
        <item x="0"/>
        <item x="13"/>
        <item x="7"/>
        <item x="8"/>
        <item x="9"/>
        <item x="11"/>
        <item x="12"/>
        <item x="15"/>
        <item x="3"/>
        <item x="6"/>
      </items>
    </pivotField>
    <pivotField axis="axisRow" compact="0" outline="0" showAll="0" defaultSubtotal="0">
      <items count="16">
        <item x="2"/>
        <item x="5"/>
        <item x="10"/>
        <item x="14"/>
        <item x="4"/>
        <item x="1"/>
        <item x="0"/>
        <item x="9"/>
        <item x="11"/>
        <item x="8"/>
        <item x="12"/>
        <item x="7"/>
        <item x="3"/>
        <item x="15"/>
        <item x="13"/>
        <item x="6"/>
      </items>
    </pivotField>
    <pivotField dataField="1"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2">
    <field x="0"/>
    <field x="1"/>
  </rowFields>
  <rowItems count="16">
    <i>
      <x/>
      <x v="2"/>
    </i>
    <i>
      <x v="1"/>
      <x/>
    </i>
    <i>
      <x v="2"/>
      <x v="1"/>
    </i>
    <i>
      <x v="3"/>
      <x v="3"/>
    </i>
    <i>
      <x v="4"/>
      <x v="4"/>
    </i>
    <i>
      <x v="5"/>
      <x v="5"/>
    </i>
    <i>
      <x v="6"/>
      <x v="6"/>
    </i>
    <i>
      <x v="7"/>
      <x v="14"/>
    </i>
    <i>
      <x v="8"/>
      <x v="11"/>
    </i>
    <i>
      <x v="9"/>
      <x v="9"/>
    </i>
    <i>
      <x v="10"/>
      <x v="7"/>
    </i>
    <i>
      <x v="11"/>
      <x v="8"/>
    </i>
    <i>
      <x v="12"/>
      <x v="10"/>
    </i>
    <i>
      <x v="13"/>
      <x v="13"/>
    </i>
    <i>
      <x v="14"/>
      <x v="12"/>
    </i>
    <i>
      <x v="15"/>
      <x v="15"/>
    </i>
  </rowItems>
  <colItems count="1">
    <i/>
  </colItems>
  <dataFields count="1">
    <dataField name="Corrupción"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9C2477FE-F236-42C6-8AE0-F9FB094E5B4D}" name="TablaDinámica2"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3:C11" firstHeaderRow="1" firstDataRow="1" firstDataCol="1"/>
  <pivotFields count="28">
    <pivotField axis="axisRow" showAll="0">
      <items count="8">
        <item x="0"/>
        <item x="2"/>
        <item x="1"/>
        <item x="6"/>
        <item x="3"/>
        <item x="4"/>
        <item x="5"/>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8">
    <i>
      <x/>
    </i>
    <i>
      <x v="1"/>
    </i>
    <i>
      <x v="2"/>
    </i>
    <i>
      <x v="3"/>
    </i>
    <i>
      <x v="4"/>
    </i>
    <i>
      <x v="5"/>
    </i>
    <i>
      <x v="6"/>
    </i>
    <i t="grand">
      <x/>
    </i>
  </rowItems>
  <colItems count="1">
    <i/>
  </colItems>
  <dataFields count="1">
    <dataField name="Cuenta de Descripción Riesg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FFFDED6-04FC-4439-82D0-FA0631BB7A8C}" name="TablaDinámica3"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K1:M6" firstHeaderRow="0" firstDataRow="1" firstDataCol="1"/>
  <pivotFields count="4">
    <pivotField showAll="0"/>
    <pivotField dataField="1" showAll="0">
      <items count="3">
        <item x="0"/>
        <item x="1"/>
        <item t="default"/>
      </items>
    </pivotField>
    <pivotField dataField="1" showAll="0"/>
    <pivotField axis="axisRow" showAll="0">
      <items count="5">
        <item x="0"/>
        <item x="3"/>
        <item x="2"/>
        <item x="1"/>
        <item t="default"/>
      </items>
    </pivotField>
  </pivotFields>
  <rowFields count="1">
    <field x="3"/>
  </rowFields>
  <rowItems count="5">
    <i>
      <x/>
    </i>
    <i>
      <x v="1"/>
    </i>
    <i>
      <x v="2"/>
    </i>
    <i>
      <x v="3"/>
    </i>
    <i t="grand">
      <x/>
    </i>
  </rowItems>
  <colFields count="1">
    <field x="-2"/>
  </colFields>
  <colItems count="2">
    <i>
      <x/>
    </i>
    <i i="1">
      <x v="1"/>
    </i>
  </colItems>
  <dataFields count="2">
    <dataField name="Suma de Corrupción" fld="1" baseField="0" baseItem="0"/>
    <dataField name="Suma de Fiscal"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5941C33B-6218-486C-A74C-D56796432104}" name="TablaDinámica5"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G2:J10" firstHeaderRow="0" firstDataRow="1" firstDataCol="1"/>
  <pivotFields count="28">
    <pivotField showAll="0">
      <items count="8">
        <item x="0"/>
        <item x="2"/>
        <item x="1"/>
        <item x="6"/>
        <item x="3"/>
        <item x="4"/>
        <item x="5"/>
        <item t="default"/>
      </items>
    </pivotField>
    <pivotField axis="axisRow" showAll="0">
      <items count="8">
        <item x="0"/>
        <item x="2"/>
        <item x="1"/>
        <item x="4"/>
        <item x="3"/>
        <item x="5"/>
        <item x="6"/>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1"/>
  </rowFields>
  <rowItems count="8">
    <i>
      <x/>
    </i>
    <i>
      <x v="1"/>
    </i>
    <i>
      <x v="2"/>
    </i>
    <i>
      <x v="3"/>
    </i>
    <i>
      <x v="4"/>
    </i>
    <i>
      <x v="5"/>
    </i>
    <i>
      <x v="6"/>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8CF2BD67-058C-48CA-A106-24A5910DF835}" name="TablaDinámica4"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E19" firstHeaderRow="0" firstDataRow="1" firstDataCol="1"/>
  <pivotFields count="29">
    <pivotField showAll="0"/>
    <pivotField axis="axisRow" showAll="0">
      <items count="17">
        <item x="2"/>
        <item x="5"/>
        <item x="10"/>
        <item x="14"/>
        <item x="4"/>
        <item x="1"/>
        <item x="0"/>
        <item x="9"/>
        <item x="11"/>
        <item x="8"/>
        <item x="12"/>
        <item x="7"/>
        <item x="3"/>
        <item x="15"/>
        <item x="13"/>
        <item x="6"/>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1"/>
  </rowFields>
  <rowItems count="17">
    <i>
      <x/>
    </i>
    <i>
      <x v="1"/>
    </i>
    <i>
      <x v="2"/>
    </i>
    <i>
      <x v="3"/>
    </i>
    <i>
      <x v="4"/>
    </i>
    <i>
      <x v="5"/>
    </i>
    <i>
      <x v="6"/>
    </i>
    <i>
      <x v="7"/>
    </i>
    <i>
      <x v="8"/>
    </i>
    <i>
      <x v="9"/>
    </i>
    <i>
      <x v="10"/>
    </i>
    <i>
      <x v="11"/>
    </i>
    <i>
      <x v="12"/>
    </i>
    <i>
      <x v="13"/>
    </i>
    <i>
      <x v="14"/>
    </i>
    <i>
      <x v="15"/>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formats count="2">
    <format dxfId="1">
      <pivotArea collapsedLevelsAreSubtotals="1" fieldPosition="0">
        <references count="1">
          <reference field="1" count="1">
            <x v="1"/>
          </reference>
        </references>
      </pivotArea>
    </format>
    <format dxfId="0">
      <pivotArea dataOnly="0" labelOnly="1" fieldPosition="0">
        <references count="1">
          <reference field="1"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9C90E175-F581-4B90-8526-8B27CDE2C363}" name="TablaDinámica6"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J104:K109" firstHeaderRow="1" firstDataRow="1" firstDataCol="1"/>
  <pivotFields count="5">
    <pivotField dataField="1" showAll="0"/>
    <pivotField showAll="0"/>
    <pivotField showAll="0"/>
    <pivotField axis="axisRow" showAll="0">
      <items count="5">
        <item x="0"/>
        <item x="2"/>
        <item x="3"/>
        <item x="1"/>
        <item t="default"/>
      </items>
    </pivotField>
    <pivotField showAll="0"/>
  </pivotFields>
  <rowFields count="1">
    <field x="3"/>
  </rowFields>
  <rowItems count="5">
    <i>
      <x/>
    </i>
    <i>
      <x v="1"/>
    </i>
    <i>
      <x v="2"/>
    </i>
    <i>
      <x v="3"/>
    </i>
    <i t="grand">
      <x/>
    </i>
  </rowItems>
  <colItems count="1">
    <i/>
  </colItems>
  <dataFields count="1">
    <dataField name="Cuenta de Siglas"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153AF16-CD7A-4379-BC8F-10F1EF3C0FE0}" name="TablaDinámica7"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G20" firstHeaderRow="1" firstDataRow="2" firstDataCol="1"/>
  <pivotFields count="28">
    <pivotField axis="axisRow" showAll="0">
      <items count="17">
        <item x="2"/>
        <item x="5"/>
        <item x="10"/>
        <item x="14"/>
        <item x="4"/>
        <item x="1"/>
        <item x="0"/>
        <item x="9"/>
        <item x="11"/>
        <item x="8"/>
        <item x="12"/>
        <item x="7"/>
        <item x="3"/>
        <item x="15"/>
        <item x="13"/>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2"/>
        <item x="3"/>
        <item x="0"/>
        <item x="1"/>
        <item t="default"/>
      </items>
    </pivotField>
    <pivotField showAll="0"/>
    <pivotField showAll="0"/>
  </pivotFields>
  <rowFields count="1">
    <field x="0"/>
  </rowFields>
  <rowItems count="17">
    <i>
      <x/>
    </i>
    <i>
      <x v="1"/>
    </i>
    <i>
      <x v="2"/>
    </i>
    <i>
      <x v="3"/>
    </i>
    <i>
      <x v="4"/>
    </i>
    <i>
      <x v="5"/>
    </i>
    <i>
      <x v="6"/>
    </i>
    <i>
      <x v="7"/>
    </i>
    <i>
      <x v="8"/>
    </i>
    <i>
      <x v="9"/>
    </i>
    <i>
      <x v="10"/>
    </i>
    <i>
      <x v="11"/>
    </i>
    <i>
      <x v="12"/>
    </i>
    <i>
      <x v="13"/>
    </i>
    <i>
      <x v="14"/>
    </i>
    <i>
      <x v="15"/>
    </i>
    <i t="grand">
      <x/>
    </i>
  </rowItems>
  <colFields count="1">
    <field x="25"/>
  </colFields>
  <colItems count="5">
    <i>
      <x/>
    </i>
    <i>
      <x v="1"/>
    </i>
    <i>
      <x v="2"/>
    </i>
    <i>
      <x v="3"/>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F3708A5A-0A35-436B-95FA-B62D6980F205}" name="TablaDinámica8"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G11" firstHeaderRow="1" firstDataRow="2" firstDataCol="1"/>
  <pivotFields count="27">
    <pivotField axis="axisRow" showAll="0">
      <items count="8">
        <item x="0"/>
        <item x="2"/>
        <item x="1"/>
        <item x="4"/>
        <item x="3"/>
        <item x="5"/>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2"/>
        <item x="3"/>
        <item x="0"/>
        <item x="1"/>
        <item t="default"/>
      </items>
    </pivotField>
    <pivotField showAll="0"/>
  </pivotFields>
  <rowFields count="1">
    <field x="0"/>
  </rowFields>
  <rowItems count="8">
    <i>
      <x/>
    </i>
    <i>
      <x v="1"/>
    </i>
    <i>
      <x v="2"/>
    </i>
    <i>
      <x v="3"/>
    </i>
    <i>
      <x v="4"/>
    </i>
    <i>
      <x v="5"/>
    </i>
    <i>
      <x v="6"/>
    </i>
    <i t="grand">
      <x/>
    </i>
  </rowItems>
  <colFields count="1">
    <field x="25"/>
  </colFields>
  <colItems count="5">
    <i>
      <x/>
    </i>
    <i>
      <x v="1"/>
    </i>
    <i>
      <x v="2"/>
    </i>
    <i>
      <x v="3"/>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9" dT="2025-05-10T19:54:15.00" personId="{3D4C7B71-9BDD-476D-9730-1193D1BD1247}" id="{D4B67415-EEC6-4312-962C-0BB5F917A9BB}">
    <text>Acción u omisión + Uso del poder + Desviación de la gestión de lo público + El beneficio privado</text>
  </threadedComment>
  <threadedComment ref="D9" dT="2025-05-15T02:53:42.62" personId="{14E5287B-E8B5-4FA1-BA3E-BBD6AAF40C32}" id="{22C133D7-08C0-4542-B693-8BA81AA31AB5}" parentId="{D4B67415-EEC6-4312-962C-0BB5F917A9BB}">
    <text>Posibilidad de afectación económica o reputaciónal...</text>
  </threadedComment>
  <threadedComment ref="E9" dT="2025-05-10T17:36:15.68" personId="{3D4C7B71-9BDD-476D-9730-1193D1BD1247}" id="{30200025-F635-4AF9-AD4A-6ABAB0DD4293}">
    <text>DD-MM-YYYY</text>
  </threadedComment>
  <threadedComment ref="F9" dT="2025-05-10T17:36:31.98" personId="{3D4C7B71-9BDD-476D-9730-1193D1BD1247}" id="{22D6D5C6-7675-42C6-BCC9-1D67DA58BBE1}">
    <text>DD-MM-YYYY</text>
  </threadedComment>
  <threadedComment ref="G9" dT="2025-05-10T17:36:31.98" personId="{3D4C7B71-9BDD-476D-9730-1193D1BD1247}" id="{E65FA155-F62C-49AB-889B-7C7EFA8D2359}">
    <text>DD-MM-YYYY</text>
  </threadedComment>
  <threadedComment ref="M9" dT="2025-05-10T17:43:37.67" personId="{3D4C7B71-9BDD-476D-9730-1193D1BD1247}" id="{F586EFA2-9C52-40E0-8CD2-626A8AE79134}">
    <text>¿Previenen  o detectan  las causas? ¿Son  confiables para la mitigación del riesgo?</text>
  </threadedComment>
  <threadedComment ref="AB9" dT="2025-05-10T19:36:31.03" personId="{3D4C7B71-9BDD-476D-9730-1193D1BD1247}" id="{E3E44367-9AB0-4871-A6E5-211610BAD3D5}">
    <text xml:space="preserve">Número, en caso de ninguna diligenciar 0 (cero, en número)
</text>
  </threadedComment>
</ThreadedComments>
</file>

<file path=xl/threadedComments/threadedComment2.xml><?xml version="1.0" encoding="utf-8"?>
<ThreadedComments xmlns="http://schemas.microsoft.com/office/spreadsheetml/2018/threadedcomments" xmlns:x="http://schemas.openxmlformats.org/spreadsheetml/2006/main">
  <threadedComment ref="D9" dT="2025-05-10T19:54:15.00" personId="{3D4C7B71-9BDD-476D-9730-1193D1BD1247}" id="{F9030A7F-B68E-489C-A113-2366ADC9A298}">
    <text>Efecto dañoso sobre recursos públicos o bienes o intereses patrimoniales de naturaleza pública, a causa de un evento potencial.</text>
  </threadedComment>
  <threadedComment ref="E9" dT="2025-05-10T17:36:15.68" personId="{3D4C7B71-9BDD-476D-9730-1193D1BD1247}" id="{4CAB5725-24C1-4BEF-AB97-27D6AF33CEFD}">
    <text>DD-MM-YYYY</text>
  </threadedComment>
  <threadedComment ref="F9" dT="2025-05-10T17:36:15.68" personId="{3D4C7B71-9BDD-476D-9730-1193D1BD1247}" id="{9835A8F5-F852-4F5B-806F-745944C5B2CA}">
    <text>DD-MM-YYYY</text>
  </threadedComment>
  <threadedComment ref="G9" dT="2025-05-10T17:36:31.98" personId="{3D4C7B71-9BDD-476D-9730-1193D1BD1247}" id="{ED16D6D4-51F4-4FB5-ACE4-6F33E5467287}">
    <text>DD-MM-YYYY</text>
  </threadedComment>
  <threadedComment ref="J9" dT="2025-05-10T17:40:02.49" personId="{3D4C7B71-9BDD-476D-9730-1193D1BD1247}" id="{12925EBF-D769-4100-B0CF-55CDDCFC88FA}">
    <text>Detallar cuántos</text>
  </threadedComment>
  <threadedComment ref="M9" dT="2025-05-10T17:43:37.67" personId="{3D4C7B71-9BDD-476D-9730-1193D1BD1247}" id="{2D482306-8BB6-4EDA-96D5-15677EDB230F}">
    <text>¿Previenen  o detectan  las causas? ¿Son  confiables para la mitigación del riesgo?</text>
  </threadedComment>
  <threadedComment ref="AB9" dT="2025-05-10T19:58:12.27" personId="{3D4C7B71-9BDD-476D-9730-1193D1BD1247}" id="{AEFC8DC8-DBC0-46D1-948F-61056A526844}">
    <text>Diligenciar las observaciones, debilidades y oportunidades de mejora identificadas</text>
  </threadedComment>
</ThreadedComments>
</file>

<file path=xl/threadedComments/threadedComment3.xml><?xml version="1.0" encoding="utf-8"?>
<ThreadedComments xmlns="http://schemas.microsoft.com/office/spreadsheetml/2018/threadedcomments" xmlns:x="http://schemas.openxmlformats.org/spreadsheetml/2006/main">
  <threadedComment ref="B3" dT="2025-05-15T04:56:43.56" personId="{14E5287B-E8B5-4FA1-BA3E-BBD6AAF40C32}" id="{B8713EE3-2339-401E-A6CE-D4E17B486214}">
    <text>GC-FP-AL-IVC-GF</text>
  </threadedComment>
  <threadedComment ref="C3" dT="2025-05-15T04:57:03.20" personId="{14E5287B-E8B5-4FA1-BA3E-BBD6AAF40C32}" id="{1EC164F6-213A-4028-947E-5DC803B6917A}">
    <text>GC
FP
AL
IVC
FD
GF
RF (1)</text>
  </threadedComment>
  <threadedComment ref="D3" dT="2025-05-15T09:20:28.96" personId="{14E5287B-E8B5-4FA1-BA3E-BBD6AAF40C32}" id="{F344D43E-1F91-4D2D-8077-DD3BF25D49DE}">
    <text>GC
FP
AL
IVC
FD
GF
GJ (3)</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9.xml.rels><?xml version="1.0" encoding="UTF-8" standalone="yes"?>
<Relationships xmlns="http://schemas.openxmlformats.org/package/2006/relationships"><Relationship Id="rId2" Type="http://schemas.openxmlformats.org/officeDocument/2006/relationships/pivotTable" Target="../pivotTables/pivotTable5.xml"/><Relationship Id="rId1" Type="http://schemas.openxmlformats.org/officeDocument/2006/relationships/pivotTable" Target="../pivotTables/pivotTable4.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6.xml"/></Relationships>
</file>

<file path=xl/worksheets/_rels/sheet14.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_rels/sheet15.xml.rels><?xml version="1.0" encoding="UTF-8" standalone="yes"?>
<Relationships xmlns="http://schemas.openxmlformats.org/package/2006/relationships"><Relationship Id="rId1" Type="http://schemas.openxmlformats.org/officeDocument/2006/relationships/pivotTable" Target="../pivotTables/pivotTable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643D2-EC6F-4CF6-A94B-95E77FFC3A52}">
  <sheetPr filterMode="1"/>
  <dimension ref="A1:AC104"/>
  <sheetViews>
    <sheetView showGridLines="0" tabSelected="1" zoomScale="90" zoomScaleNormal="90" workbookViewId="0">
      <selection activeCell="A9" sqref="A9"/>
    </sheetView>
  </sheetViews>
  <sheetFormatPr baseColWidth="10" defaultColWidth="11.42578125" defaultRowHeight="12.75" x14ac:dyDescent="0.2"/>
  <cols>
    <col min="1" max="1" width="28.28515625" style="4" bestFit="1" customWidth="1"/>
    <col min="2" max="2" width="7" style="21" customWidth="1"/>
    <col min="3" max="3" width="58.28515625" style="4" customWidth="1"/>
    <col min="4" max="4" width="21.42578125" style="4" customWidth="1"/>
    <col min="5" max="5" width="13.5703125" style="4" customWidth="1"/>
    <col min="6" max="6" width="17.7109375" style="4" customWidth="1"/>
    <col min="7" max="7" width="18.28515625" style="4" customWidth="1"/>
    <col min="8" max="8" width="13.5703125" style="4" bestFit="1" customWidth="1"/>
    <col min="9" max="9" width="11.42578125" style="4" bestFit="1"/>
    <col min="10" max="10" width="21.28515625" style="4" customWidth="1"/>
    <col min="11" max="11" width="67.28515625" style="4" customWidth="1"/>
    <col min="12" max="12" width="14.28515625" style="4" customWidth="1"/>
    <col min="13" max="13" width="17.28515625" style="21" customWidth="1"/>
    <col min="14" max="14" width="23.7109375" style="21" customWidth="1"/>
    <col min="15" max="16" width="22.85546875" style="21" customWidth="1"/>
    <col min="17" max="18" width="21.5703125" style="21" customWidth="1"/>
    <col min="19" max="19" width="19.85546875" style="21" customWidth="1"/>
    <col min="20" max="20" width="38.28515625" style="21" customWidth="1"/>
    <col min="21" max="21" width="25.28515625" style="21" customWidth="1"/>
    <col min="22" max="22" width="26.140625" style="21" customWidth="1"/>
    <col min="23" max="23" width="20.28515625" style="21" customWidth="1"/>
    <col min="24" max="24" width="22.42578125" style="21" customWidth="1"/>
    <col min="25" max="25" width="22.5703125" style="21" customWidth="1"/>
    <col min="26" max="26" width="20" style="21" customWidth="1"/>
    <col min="27" max="27" width="13.42578125" style="21" bestFit="1" customWidth="1"/>
    <col min="28" max="28" width="26.7109375" style="21" customWidth="1"/>
    <col min="29" max="29" width="60.85546875" style="21" customWidth="1"/>
    <col min="30" max="16384" width="11.42578125" style="4"/>
  </cols>
  <sheetData>
    <row r="1" spans="1:29" ht="17.100000000000001" customHeight="1" x14ac:dyDescent="0.2">
      <c r="A1" s="384" t="s">
        <v>0</v>
      </c>
      <c r="B1" s="384"/>
      <c r="C1" s="384"/>
      <c r="D1" s="384"/>
      <c r="E1" s="384"/>
      <c r="F1" s="384"/>
      <c r="G1" s="384"/>
      <c r="H1" s="384"/>
      <c r="I1" s="384"/>
      <c r="J1" s="384"/>
      <c r="K1" s="384"/>
      <c r="L1" s="384"/>
      <c r="M1" s="384"/>
      <c r="N1" s="384"/>
      <c r="O1" s="384"/>
      <c r="P1" s="384"/>
      <c r="Q1" s="384"/>
      <c r="R1" s="384"/>
      <c r="S1" s="384"/>
      <c r="T1" s="384"/>
      <c r="U1" s="384"/>
      <c r="V1" s="384"/>
      <c r="W1" s="384"/>
      <c r="X1" s="384"/>
      <c r="Y1" s="384"/>
      <c r="Z1" s="384"/>
      <c r="AA1" s="384"/>
      <c r="AB1" s="384"/>
      <c r="AC1" s="384"/>
    </row>
    <row r="2" spans="1:29" ht="17.100000000000001" customHeight="1" x14ac:dyDescent="0.2">
      <c r="A2" s="5"/>
      <c r="B2" s="6" t="s">
        <v>1</v>
      </c>
      <c r="C2" s="6"/>
      <c r="D2" s="6"/>
      <c r="E2" s="5"/>
      <c r="F2" s="5"/>
      <c r="G2" s="5"/>
      <c r="I2" s="14"/>
      <c r="J2" s="1"/>
      <c r="K2" s="388" t="s">
        <v>2</v>
      </c>
      <c r="L2" s="389"/>
      <c r="M2" s="390"/>
      <c r="R2" s="7"/>
      <c r="S2" s="7"/>
      <c r="T2" s="7"/>
      <c r="U2" s="7"/>
      <c r="V2" s="7"/>
      <c r="W2" s="7"/>
      <c r="X2" s="7"/>
      <c r="Y2" s="7"/>
      <c r="Z2" s="7"/>
      <c r="AA2" s="7"/>
      <c r="AB2" s="7"/>
      <c r="AC2" s="84"/>
    </row>
    <row r="3" spans="1:29" ht="17.100000000000001" customHeight="1" x14ac:dyDescent="0.2">
      <c r="A3" s="5"/>
      <c r="B3" s="6" t="s">
        <v>3</v>
      </c>
      <c r="C3" s="6"/>
      <c r="D3" s="6"/>
      <c r="E3" s="5"/>
      <c r="F3" s="5"/>
      <c r="G3" s="5"/>
      <c r="I3" s="14"/>
      <c r="J3" s="1"/>
      <c r="K3" s="391"/>
      <c r="L3" s="392"/>
      <c r="M3" s="393"/>
      <c r="R3" s="7"/>
      <c r="S3" s="7"/>
      <c r="T3" s="7"/>
      <c r="U3" s="7"/>
      <c r="V3" s="7"/>
      <c r="W3" s="7"/>
      <c r="X3" s="7"/>
      <c r="Y3" s="7"/>
      <c r="Z3" s="7"/>
      <c r="AA3" s="7"/>
      <c r="AB3" s="7"/>
      <c r="AC3" s="84"/>
    </row>
    <row r="4" spans="1:29" ht="17.100000000000001" customHeight="1" x14ac:dyDescent="0.2">
      <c r="A4" s="5"/>
      <c r="B4" s="6" t="s">
        <v>4</v>
      </c>
      <c r="C4" s="6"/>
      <c r="D4" s="6"/>
      <c r="E4" s="5"/>
      <c r="F4" s="5"/>
      <c r="G4" s="5"/>
      <c r="I4" s="14"/>
      <c r="J4" s="1"/>
      <c r="K4" s="386" t="s">
        <v>5</v>
      </c>
      <c r="L4" s="380" t="s">
        <v>6</v>
      </c>
      <c r="M4" s="381"/>
      <c r="N4" s="7"/>
      <c r="R4" s="7"/>
      <c r="S4" s="7"/>
      <c r="T4" s="7"/>
      <c r="U4" s="7"/>
      <c r="V4" s="7"/>
      <c r="W4" s="7"/>
      <c r="X4" s="7"/>
      <c r="Y4" s="7"/>
      <c r="Z4" s="7"/>
      <c r="AA4" s="7"/>
      <c r="AB4" s="7"/>
      <c r="AC4" s="84"/>
    </row>
    <row r="5" spans="1:29" ht="17.100000000000001" customHeight="1" x14ac:dyDescent="0.2">
      <c r="A5" s="7"/>
      <c r="B5" s="8" t="s">
        <v>7</v>
      </c>
      <c r="C5" s="2"/>
      <c r="D5" s="2"/>
      <c r="E5" s="7"/>
      <c r="F5" s="7"/>
      <c r="G5" s="1"/>
      <c r="I5" s="1"/>
      <c r="J5" s="1"/>
      <c r="K5" s="387"/>
      <c r="L5" s="382"/>
      <c r="M5" s="383"/>
      <c r="N5" s="7"/>
      <c r="R5" s="7"/>
      <c r="S5" s="7"/>
      <c r="T5" s="7"/>
      <c r="U5" s="7"/>
      <c r="V5" s="7"/>
      <c r="W5" s="7"/>
      <c r="X5" s="7"/>
      <c r="Y5" s="7"/>
      <c r="Z5" s="7"/>
      <c r="AA5" s="7"/>
      <c r="AB5" s="7"/>
      <c r="AC5" s="84"/>
    </row>
    <row r="6" spans="1:29" ht="17.100000000000001" customHeight="1" x14ac:dyDescent="0.2">
      <c r="A6" s="385" t="s">
        <v>8</v>
      </c>
      <c r="B6" s="385"/>
      <c r="C6" s="385"/>
      <c r="D6" s="385"/>
      <c r="E6" s="385"/>
      <c r="F6" s="385"/>
      <c r="G6" s="385"/>
      <c r="H6" s="385"/>
      <c r="I6" s="385"/>
      <c r="J6" s="385"/>
      <c r="K6" s="385"/>
      <c r="L6" s="385"/>
      <c r="M6" s="385"/>
      <c r="N6" s="385"/>
      <c r="O6" s="385"/>
      <c r="P6" s="385"/>
      <c r="Q6" s="385"/>
      <c r="R6" s="385"/>
      <c r="S6" s="385"/>
      <c r="T6" s="385"/>
      <c r="U6" s="385"/>
      <c r="V6" s="385"/>
      <c r="W6" s="385"/>
      <c r="X6" s="385"/>
      <c r="Y6" s="385"/>
      <c r="Z6" s="385"/>
      <c r="AA6" s="385"/>
      <c r="AB6" s="385"/>
      <c r="AC6" s="385"/>
    </row>
    <row r="7" spans="1:29" s="1" customFormat="1" ht="17.100000000000001" customHeight="1" thickBot="1" x14ac:dyDescent="0.25">
      <c r="A7" s="19"/>
      <c r="B7" s="19"/>
      <c r="C7" s="19"/>
      <c r="D7" s="19"/>
      <c r="E7" s="19"/>
      <c r="F7" s="19"/>
      <c r="G7" s="19"/>
      <c r="H7" s="19"/>
      <c r="I7" s="19"/>
      <c r="J7" s="19"/>
      <c r="K7" s="19"/>
      <c r="L7" s="19"/>
      <c r="M7" s="19"/>
      <c r="N7" s="19"/>
      <c r="O7" s="19"/>
      <c r="P7" s="19"/>
      <c r="Q7" s="19"/>
      <c r="R7" s="19"/>
      <c r="S7" s="19"/>
      <c r="T7" s="19"/>
      <c r="U7" s="19"/>
      <c r="V7" s="19"/>
      <c r="W7" s="19"/>
      <c r="X7" s="19"/>
      <c r="Y7" s="19"/>
      <c r="Z7" s="19"/>
      <c r="AA7" s="19"/>
      <c r="AB7" s="19"/>
      <c r="AC7" s="19"/>
    </row>
    <row r="8" spans="1:29" ht="15.75" customHeight="1" thickBot="1" x14ac:dyDescent="0.25">
      <c r="A8" s="395" t="s">
        <v>9</v>
      </c>
      <c r="B8" s="396"/>
      <c r="C8" s="396"/>
      <c r="D8" s="396"/>
      <c r="E8" s="396"/>
      <c r="F8" s="396"/>
      <c r="G8" s="396"/>
      <c r="H8" s="396"/>
      <c r="I8" s="397"/>
      <c r="J8" s="398" t="s">
        <v>10</v>
      </c>
      <c r="K8" s="399"/>
      <c r="L8" s="399"/>
      <c r="M8" s="399"/>
      <c r="N8" s="399"/>
      <c r="O8" s="399"/>
      <c r="P8" s="399"/>
      <c r="Q8" s="399"/>
      <c r="R8" s="399"/>
      <c r="S8" s="400" t="s">
        <v>11</v>
      </c>
      <c r="T8" s="401"/>
      <c r="U8" s="401"/>
      <c r="V8" s="402"/>
      <c r="W8" s="403" t="s">
        <v>12</v>
      </c>
      <c r="X8" s="404"/>
      <c r="Y8" s="404"/>
      <c r="Z8" s="404"/>
      <c r="AA8" s="404"/>
      <c r="AB8" s="404"/>
      <c r="AC8" s="405"/>
    </row>
    <row r="9" spans="1:29" ht="42.75" customHeight="1" thickBot="1" x14ac:dyDescent="0.25">
      <c r="A9" s="120" t="s">
        <v>13</v>
      </c>
      <c r="B9" s="121" t="s">
        <v>14</v>
      </c>
      <c r="C9" s="120" t="s">
        <v>15</v>
      </c>
      <c r="D9" s="120" t="s">
        <v>16</v>
      </c>
      <c r="E9" s="121" t="s">
        <v>17</v>
      </c>
      <c r="F9" s="121" t="s">
        <v>18</v>
      </c>
      <c r="G9" s="121" t="s">
        <v>19</v>
      </c>
      <c r="H9" s="120" t="s">
        <v>20</v>
      </c>
      <c r="I9" s="120" t="s">
        <v>21</v>
      </c>
      <c r="J9" s="127" t="s">
        <v>22</v>
      </c>
      <c r="K9" s="123" t="s">
        <v>23</v>
      </c>
      <c r="L9" s="123" t="s">
        <v>24</v>
      </c>
      <c r="M9" s="124" t="s">
        <v>25</v>
      </c>
      <c r="N9" s="123" t="s">
        <v>26</v>
      </c>
      <c r="O9" s="124" t="s">
        <v>27</v>
      </c>
      <c r="P9" s="123" t="s">
        <v>28</v>
      </c>
      <c r="Q9" s="124" t="s">
        <v>29</v>
      </c>
      <c r="R9" s="124" t="s">
        <v>30</v>
      </c>
      <c r="S9" s="125" t="s">
        <v>31</v>
      </c>
      <c r="T9" s="126" t="s">
        <v>32</v>
      </c>
      <c r="U9" s="125" t="s">
        <v>33</v>
      </c>
      <c r="V9" s="126" t="s">
        <v>34</v>
      </c>
      <c r="W9" s="123" t="s">
        <v>35</v>
      </c>
      <c r="X9" s="123" t="s">
        <v>36</v>
      </c>
      <c r="Y9" s="123" t="s">
        <v>37</v>
      </c>
      <c r="Z9" s="123" t="s">
        <v>38</v>
      </c>
      <c r="AA9" s="123" t="s">
        <v>39</v>
      </c>
      <c r="AB9" s="122" t="s">
        <v>40</v>
      </c>
      <c r="AC9" s="122" t="s">
        <v>41</v>
      </c>
    </row>
    <row r="10" spans="1:29" s="39" customFormat="1" ht="103.5" customHeight="1" x14ac:dyDescent="0.25">
      <c r="A10" s="28" t="s">
        <v>42</v>
      </c>
      <c r="B10" s="29" t="str">
        <f>VLOOKUP(A10,'Listas deplegables'!$A$2:$B$19,2,0)</f>
        <v xml:space="preserve"> GC</v>
      </c>
      <c r="C10" s="30" t="s">
        <v>43</v>
      </c>
      <c r="D10" s="30" t="s">
        <v>44</v>
      </c>
      <c r="E10" s="128">
        <v>45649</v>
      </c>
      <c r="F10" s="128">
        <v>45807</v>
      </c>
      <c r="G10" s="128">
        <v>45783</v>
      </c>
      <c r="H10" s="32" t="s">
        <v>45</v>
      </c>
      <c r="I10" s="16" t="s">
        <v>46</v>
      </c>
      <c r="J10" s="33" t="s">
        <v>5</v>
      </c>
      <c r="K10" s="54" t="s">
        <v>47</v>
      </c>
      <c r="L10" s="32" t="s">
        <v>48</v>
      </c>
      <c r="M10" s="85" t="s">
        <v>5</v>
      </c>
      <c r="N10" s="85" t="s">
        <v>5</v>
      </c>
      <c r="O10" s="85" t="s">
        <v>5</v>
      </c>
      <c r="P10" s="15" t="s">
        <v>49</v>
      </c>
      <c r="Q10" s="15" t="s">
        <v>46</v>
      </c>
      <c r="R10" s="86" t="s">
        <v>5</v>
      </c>
      <c r="S10" s="87" t="s">
        <v>5</v>
      </c>
      <c r="T10" s="30" t="s">
        <v>50</v>
      </c>
      <c r="U10" s="88" t="s">
        <v>5</v>
      </c>
      <c r="V10" s="89" t="s">
        <v>5</v>
      </c>
      <c r="W10" s="90" t="s">
        <v>44</v>
      </c>
      <c r="X10" s="88" t="s">
        <v>51</v>
      </c>
      <c r="Y10" s="88" t="s">
        <v>51</v>
      </c>
      <c r="Z10" s="88" t="s">
        <v>51</v>
      </c>
      <c r="AA10" s="88" t="s">
        <v>5</v>
      </c>
      <c r="AB10" s="85">
        <v>0</v>
      </c>
      <c r="AC10" s="371" t="s">
        <v>52</v>
      </c>
    </row>
    <row r="11" spans="1:29" s="39" customFormat="1" ht="100.5" customHeight="1" x14ac:dyDescent="0.25">
      <c r="A11" s="40" t="s">
        <v>42</v>
      </c>
      <c r="B11" s="41" t="str">
        <f>VLOOKUP(A11,'Listas deplegables'!$A$2:$B$19,2,0)</f>
        <v xml:space="preserve"> GC</v>
      </c>
      <c r="C11" s="42"/>
      <c r="D11" s="42"/>
      <c r="E11" s="43"/>
      <c r="F11" s="43"/>
      <c r="G11" s="43"/>
      <c r="H11" s="43"/>
      <c r="I11" s="17"/>
      <c r="J11" s="44" t="s">
        <v>5</v>
      </c>
      <c r="K11" s="26" t="s">
        <v>53</v>
      </c>
      <c r="L11" s="43" t="s">
        <v>48</v>
      </c>
      <c r="M11" s="92" t="s">
        <v>5</v>
      </c>
      <c r="N11" s="92" t="s">
        <v>5</v>
      </c>
      <c r="O11" s="92" t="s">
        <v>5</v>
      </c>
      <c r="P11" s="12" t="s">
        <v>49</v>
      </c>
      <c r="Q11" s="12" t="s">
        <v>46</v>
      </c>
      <c r="R11" s="93" t="s">
        <v>5</v>
      </c>
      <c r="S11" s="94" t="s">
        <v>5</v>
      </c>
      <c r="T11" s="42" t="s">
        <v>54</v>
      </c>
      <c r="U11" s="95" t="s">
        <v>44</v>
      </c>
      <c r="V11" s="96" t="s">
        <v>44</v>
      </c>
      <c r="W11" s="94"/>
      <c r="X11" s="95"/>
      <c r="Y11" s="95"/>
      <c r="Z11" s="95"/>
      <c r="AA11" s="95"/>
      <c r="AB11" s="95"/>
      <c r="AC11" s="372"/>
    </row>
    <row r="12" spans="1:29" s="39" customFormat="1" ht="63" customHeight="1" thickBot="1" x14ac:dyDescent="0.3">
      <c r="A12" s="47" t="s">
        <v>42</v>
      </c>
      <c r="B12" s="48" t="str">
        <f>VLOOKUP(A12,'Listas deplegables'!$A$2:$B$19,2,0)</f>
        <v xml:space="preserve"> GC</v>
      </c>
      <c r="C12" s="49"/>
      <c r="D12" s="49"/>
      <c r="E12" s="50"/>
      <c r="F12" s="50"/>
      <c r="G12" s="50"/>
      <c r="H12" s="50"/>
      <c r="I12" s="18"/>
      <c r="J12" s="51" t="s">
        <v>5</v>
      </c>
      <c r="K12" s="27" t="s">
        <v>55</v>
      </c>
      <c r="L12" s="50" t="s">
        <v>56</v>
      </c>
      <c r="M12" s="97" t="s">
        <v>5</v>
      </c>
      <c r="N12" s="97" t="s">
        <v>5</v>
      </c>
      <c r="O12" s="97" t="s">
        <v>5</v>
      </c>
      <c r="P12" s="13" t="s">
        <v>49</v>
      </c>
      <c r="Q12" s="13" t="s">
        <v>46</v>
      </c>
      <c r="R12" s="98" t="s">
        <v>44</v>
      </c>
      <c r="S12" s="99" t="s">
        <v>5</v>
      </c>
      <c r="T12" s="49" t="s">
        <v>57</v>
      </c>
      <c r="U12" s="97" t="s">
        <v>5</v>
      </c>
      <c r="V12" s="100" t="s">
        <v>5</v>
      </c>
      <c r="W12" s="99"/>
      <c r="X12" s="97"/>
      <c r="Y12" s="97"/>
      <c r="Z12" s="97"/>
      <c r="AA12" s="97"/>
      <c r="AB12" s="97"/>
      <c r="AC12" s="379"/>
    </row>
    <row r="13" spans="1:29" s="39" customFormat="1" ht="102" x14ac:dyDescent="0.25">
      <c r="A13" s="65" t="s">
        <v>58</v>
      </c>
      <c r="B13" s="29" t="str">
        <f>VLOOKUP(A13,'Listas deplegables'!$A$2:$B$19,2,0)</f>
        <v xml:space="preserve"> FP</v>
      </c>
      <c r="C13" s="30" t="s">
        <v>59</v>
      </c>
      <c r="D13" s="30" t="s">
        <v>44</v>
      </c>
      <c r="E13" s="128">
        <v>45051</v>
      </c>
      <c r="F13" s="128">
        <v>45287</v>
      </c>
      <c r="G13" s="128">
        <v>45786</v>
      </c>
      <c r="H13" s="31" t="s">
        <v>60</v>
      </c>
      <c r="I13" s="66" t="s">
        <v>61</v>
      </c>
      <c r="J13" s="67" t="s">
        <v>5</v>
      </c>
      <c r="K13" s="25" t="s">
        <v>62</v>
      </c>
      <c r="L13" s="31" t="s">
        <v>48</v>
      </c>
      <c r="M13" s="85" t="s">
        <v>5</v>
      </c>
      <c r="N13" s="85" t="s">
        <v>5</v>
      </c>
      <c r="O13" s="85" t="s">
        <v>5</v>
      </c>
      <c r="P13" s="11" t="s">
        <v>49</v>
      </c>
      <c r="Q13" s="11" t="s">
        <v>61</v>
      </c>
      <c r="R13" s="86" t="s">
        <v>44</v>
      </c>
      <c r="S13" s="101" t="s">
        <v>5</v>
      </c>
      <c r="T13" s="30" t="s">
        <v>63</v>
      </c>
      <c r="U13" s="85" t="s">
        <v>44</v>
      </c>
      <c r="V13" s="91" t="s">
        <v>44</v>
      </c>
      <c r="W13" s="101" t="s">
        <v>44</v>
      </c>
      <c r="X13" s="85" t="s">
        <v>51</v>
      </c>
      <c r="Y13" s="85" t="s">
        <v>51</v>
      </c>
      <c r="Z13" s="85" t="s">
        <v>51</v>
      </c>
      <c r="AA13" s="85" t="s">
        <v>44</v>
      </c>
      <c r="AB13" s="85">
        <v>0</v>
      </c>
      <c r="AC13" s="371" t="s">
        <v>64</v>
      </c>
    </row>
    <row r="14" spans="1:29" s="39" customFormat="1" ht="42" customHeight="1" x14ac:dyDescent="0.25">
      <c r="A14" s="153" t="s">
        <v>58</v>
      </c>
      <c r="B14" s="154" t="str">
        <f>VLOOKUP(A14,'Listas deplegables'!$A$2:$B$19,2,0)</f>
        <v xml:space="preserve"> FP</v>
      </c>
      <c r="C14" s="152"/>
      <c r="D14" s="152"/>
      <c r="E14" s="155"/>
      <c r="F14" s="155"/>
      <c r="G14" s="155"/>
      <c r="H14" s="156"/>
      <c r="I14" s="157"/>
      <c r="J14" s="158" t="s">
        <v>5</v>
      </c>
      <c r="K14" s="159" t="s">
        <v>65</v>
      </c>
      <c r="L14" s="156" t="s">
        <v>48</v>
      </c>
      <c r="M14" s="92" t="s">
        <v>44</v>
      </c>
      <c r="N14" s="92" t="s">
        <v>5</v>
      </c>
      <c r="O14" s="92" t="s">
        <v>44</v>
      </c>
      <c r="P14" s="160" t="s">
        <v>49</v>
      </c>
      <c r="Q14" s="160" t="s">
        <v>61</v>
      </c>
      <c r="R14" s="93" t="s">
        <v>44</v>
      </c>
      <c r="S14" s="161" t="s">
        <v>5</v>
      </c>
      <c r="T14" s="152" t="s">
        <v>66</v>
      </c>
      <c r="U14" s="92" t="s">
        <v>44</v>
      </c>
      <c r="V14" s="162" t="s">
        <v>44</v>
      </c>
      <c r="W14" s="161"/>
      <c r="X14" s="92"/>
      <c r="Y14" s="92"/>
      <c r="Z14" s="92"/>
      <c r="AA14" s="92"/>
      <c r="AB14" s="92"/>
      <c r="AC14" s="372"/>
    </row>
    <row r="15" spans="1:29" s="39" customFormat="1" ht="63" customHeight="1" thickBot="1" x14ac:dyDescent="0.3">
      <c r="A15" s="68" t="s">
        <v>58</v>
      </c>
      <c r="B15" s="48" t="str">
        <f>VLOOKUP(A15,'Listas deplegables'!$A$2:$B$19,2,0)</f>
        <v xml:space="preserve"> FP</v>
      </c>
      <c r="C15" s="49"/>
      <c r="D15" s="49"/>
      <c r="E15" s="50"/>
      <c r="F15" s="50"/>
      <c r="G15" s="50"/>
      <c r="H15" s="50"/>
      <c r="I15" s="18"/>
      <c r="J15" s="51" t="s">
        <v>5</v>
      </c>
      <c r="K15" s="27" t="s">
        <v>67</v>
      </c>
      <c r="L15" s="50" t="s">
        <v>48</v>
      </c>
      <c r="M15" s="97" t="s">
        <v>44</v>
      </c>
      <c r="N15" s="97" t="s">
        <v>5</v>
      </c>
      <c r="O15" s="97" t="s">
        <v>44</v>
      </c>
      <c r="P15" s="13" t="s">
        <v>49</v>
      </c>
      <c r="Q15" s="13" t="s">
        <v>61</v>
      </c>
      <c r="R15" s="98" t="s">
        <v>44</v>
      </c>
      <c r="S15" s="99" t="s">
        <v>5</v>
      </c>
      <c r="T15" s="49" t="s">
        <v>68</v>
      </c>
      <c r="U15" s="97" t="s">
        <v>44</v>
      </c>
      <c r="V15" s="100" t="s">
        <v>44</v>
      </c>
      <c r="W15" s="99"/>
      <c r="X15" s="97"/>
      <c r="Y15" s="97"/>
      <c r="Z15" s="97"/>
      <c r="AA15" s="97"/>
      <c r="AB15" s="97"/>
      <c r="AC15" s="379"/>
    </row>
    <row r="16" spans="1:29" s="39" customFormat="1" ht="102.75" customHeight="1" x14ac:dyDescent="0.25">
      <c r="A16" s="28" t="s">
        <v>69</v>
      </c>
      <c r="B16" s="29" t="str">
        <f>VLOOKUP(A16,'Listas deplegables'!$A$2:$B$19,2,0)</f>
        <v xml:space="preserve"> AL</v>
      </c>
      <c r="C16" s="30" t="s">
        <v>70</v>
      </c>
      <c r="D16" s="30" t="s">
        <v>44</v>
      </c>
      <c r="E16" s="128">
        <v>45610</v>
      </c>
      <c r="F16" s="128">
        <v>45775</v>
      </c>
      <c r="G16" s="128">
        <v>45783</v>
      </c>
      <c r="H16" s="31" t="s">
        <v>60</v>
      </c>
      <c r="I16" s="66" t="s">
        <v>71</v>
      </c>
      <c r="J16" s="67" t="s">
        <v>5</v>
      </c>
      <c r="K16" s="54" t="s">
        <v>72</v>
      </c>
      <c r="L16" s="31" t="s">
        <v>48</v>
      </c>
      <c r="M16" s="85" t="s">
        <v>5</v>
      </c>
      <c r="N16" s="85" t="s">
        <v>5</v>
      </c>
      <c r="O16" s="85" t="s">
        <v>5</v>
      </c>
      <c r="P16" s="11" t="s">
        <v>49</v>
      </c>
      <c r="Q16" s="11" t="s">
        <v>71</v>
      </c>
      <c r="R16" s="86" t="s">
        <v>44</v>
      </c>
      <c r="S16" s="101" t="s">
        <v>5</v>
      </c>
      <c r="T16" s="30" t="s">
        <v>73</v>
      </c>
      <c r="U16" s="85" t="s">
        <v>44</v>
      </c>
      <c r="V16" s="91" t="s">
        <v>44</v>
      </c>
      <c r="W16" s="101" t="s">
        <v>44</v>
      </c>
      <c r="X16" s="85" t="s">
        <v>51</v>
      </c>
      <c r="Y16" s="85" t="s">
        <v>51</v>
      </c>
      <c r="Z16" s="85" t="s">
        <v>51</v>
      </c>
      <c r="AA16" s="85" t="s">
        <v>5</v>
      </c>
      <c r="AB16" s="85">
        <v>0</v>
      </c>
      <c r="AC16" s="371" t="s">
        <v>74</v>
      </c>
    </row>
    <row r="17" spans="1:29" s="39" customFormat="1" ht="102" x14ac:dyDescent="0.25">
      <c r="A17" s="40" t="s">
        <v>69</v>
      </c>
      <c r="B17" s="41" t="str">
        <f>VLOOKUP(A17,'Listas deplegables'!$A$2:$B$19,2,0)</f>
        <v xml:space="preserve"> AL</v>
      </c>
      <c r="C17" s="42"/>
      <c r="D17" s="42"/>
      <c r="E17" s="43"/>
      <c r="F17" s="43"/>
      <c r="G17" s="43"/>
      <c r="H17" s="43"/>
      <c r="I17" s="17"/>
      <c r="J17" s="44" t="s">
        <v>5</v>
      </c>
      <c r="K17" s="26" t="s">
        <v>72</v>
      </c>
      <c r="L17" s="43" t="s">
        <v>48</v>
      </c>
      <c r="M17" s="95" t="s">
        <v>44</v>
      </c>
      <c r="N17" s="95" t="s">
        <v>5</v>
      </c>
      <c r="O17" s="95" t="s">
        <v>5</v>
      </c>
      <c r="P17" s="12" t="s">
        <v>49</v>
      </c>
      <c r="Q17" s="12" t="s">
        <v>71</v>
      </c>
      <c r="R17" s="102" t="s">
        <v>44</v>
      </c>
      <c r="S17" s="94"/>
      <c r="T17" s="176"/>
      <c r="U17" s="95"/>
      <c r="V17" s="96"/>
      <c r="W17" s="163"/>
      <c r="X17" s="164"/>
      <c r="Y17" s="164"/>
      <c r="Z17" s="164"/>
      <c r="AA17" s="164"/>
      <c r="AB17" s="164"/>
      <c r="AC17" s="372"/>
    </row>
    <row r="18" spans="1:29" s="39" customFormat="1" ht="102" x14ac:dyDescent="0.25">
      <c r="A18" s="40" t="s">
        <v>69</v>
      </c>
      <c r="B18" s="41" t="str">
        <f>VLOOKUP(A18,'Listas deplegables'!$A$2:$B$19,2,0)</f>
        <v xml:space="preserve"> AL</v>
      </c>
      <c r="C18" s="42"/>
      <c r="D18" s="42"/>
      <c r="E18" s="43"/>
      <c r="F18" s="43"/>
      <c r="G18" s="43"/>
      <c r="H18" s="43"/>
      <c r="I18" s="17"/>
      <c r="J18" s="44" t="s">
        <v>5</v>
      </c>
      <c r="K18" s="26" t="s">
        <v>72</v>
      </c>
      <c r="L18" s="43" t="s">
        <v>48</v>
      </c>
      <c r="M18" s="95" t="s">
        <v>44</v>
      </c>
      <c r="N18" s="95" t="s">
        <v>5</v>
      </c>
      <c r="O18" s="95" t="s">
        <v>5</v>
      </c>
      <c r="P18" s="12" t="s">
        <v>49</v>
      </c>
      <c r="Q18" s="12" t="s">
        <v>71</v>
      </c>
      <c r="R18" s="102" t="s">
        <v>44</v>
      </c>
      <c r="S18" s="94"/>
      <c r="T18" s="176"/>
      <c r="U18" s="95"/>
      <c r="V18" s="96"/>
      <c r="W18" s="163"/>
      <c r="X18" s="164"/>
      <c r="Y18" s="164"/>
      <c r="Z18" s="164"/>
      <c r="AA18" s="164"/>
      <c r="AB18" s="164"/>
      <c r="AC18" s="372"/>
    </row>
    <row r="19" spans="1:29" s="39" customFormat="1" ht="102" x14ac:dyDescent="0.25">
      <c r="A19" s="40" t="s">
        <v>69</v>
      </c>
      <c r="B19" s="41" t="str">
        <f>VLOOKUP(A19,'Listas deplegables'!$A$2:$B$19,2,0)</f>
        <v xml:space="preserve"> AL</v>
      </c>
      <c r="C19" s="42"/>
      <c r="D19" s="42"/>
      <c r="E19" s="43"/>
      <c r="F19" s="43"/>
      <c r="G19" s="43"/>
      <c r="H19" s="43"/>
      <c r="I19" s="17"/>
      <c r="J19" s="44" t="s">
        <v>5</v>
      </c>
      <c r="K19" s="26" t="s">
        <v>72</v>
      </c>
      <c r="L19" s="43" t="s">
        <v>48</v>
      </c>
      <c r="M19" s="95" t="s">
        <v>44</v>
      </c>
      <c r="N19" s="95" t="s">
        <v>5</v>
      </c>
      <c r="O19" s="95" t="s">
        <v>5</v>
      </c>
      <c r="P19" s="12" t="s">
        <v>49</v>
      </c>
      <c r="Q19" s="12" t="s">
        <v>71</v>
      </c>
      <c r="R19" s="102" t="s">
        <v>44</v>
      </c>
      <c r="S19" s="94"/>
      <c r="T19" s="176"/>
      <c r="U19" s="95"/>
      <c r="V19" s="96"/>
      <c r="W19" s="161"/>
      <c r="X19" s="92"/>
      <c r="Y19" s="92"/>
      <c r="Z19" s="92"/>
      <c r="AA19" s="92"/>
      <c r="AB19" s="92"/>
      <c r="AC19" s="372"/>
    </row>
    <row r="20" spans="1:29" s="39" customFormat="1" ht="102" x14ac:dyDescent="0.25">
      <c r="A20" s="40" t="s">
        <v>69</v>
      </c>
      <c r="B20" s="41" t="str">
        <f>VLOOKUP(A20,'Listas deplegables'!$A$2:$B$19,2,0)</f>
        <v xml:space="preserve"> AL</v>
      </c>
      <c r="C20" s="42"/>
      <c r="D20" s="42"/>
      <c r="E20" s="43"/>
      <c r="F20" s="43"/>
      <c r="G20" s="43"/>
      <c r="H20" s="43"/>
      <c r="I20" s="17"/>
      <c r="J20" s="44" t="s">
        <v>5</v>
      </c>
      <c r="K20" s="26" t="s">
        <v>72</v>
      </c>
      <c r="L20" s="43" t="s">
        <v>48</v>
      </c>
      <c r="M20" s="95" t="s">
        <v>44</v>
      </c>
      <c r="N20" s="95" t="s">
        <v>5</v>
      </c>
      <c r="O20" s="95" t="s">
        <v>5</v>
      </c>
      <c r="P20" s="12" t="s">
        <v>49</v>
      </c>
      <c r="Q20" s="12" t="s">
        <v>71</v>
      </c>
      <c r="R20" s="102" t="s">
        <v>44</v>
      </c>
      <c r="S20" s="94"/>
      <c r="T20" s="176"/>
      <c r="U20" s="95"/>
      <c r="V20" s="96"/>
      <c r="W20" s="165"/>
      <c r="X20" s="166"/>
      <c r="Y20" s="166"/>
      <c r="Z20" s="166"/>
      <c r="AA20" s="166"/>
      <c r="AB20" s="166"/>
      <c r="AC20" s="372"/>
    </row>
    <row r="21" spans="1:29" s="39" customFormat="1" ht="102" x14ac:dyDescent="0.25">
      <c r="A21" s="40" t="s">
        <v>69</v>
      </c>
      <c r="B21" s="41" t="str">
        <f>VLOOKUP(A21,'Listas deplegables'!$A$2:$B$19,2,0)</f>
        <v xml:space="preserve"> AL</v>
      </c>
      <c r="C21" s="42"/>
      <c r="D21" s="42"/>
      <c r="E21" s="43"/>
      <c r="F21" s="43"/>
      <c r="G21" s="43"/>
      <c r="H21" s="43"/>
      <c r="I21" s="17"/>
      <c r="J21" s="44" t="s">
        <v>5</v>
      </c>
      <c r="K21" s="26" t="s">
        <v>72</v>
      </c>
      <c r="L21" s="43" t="s">
        <v>48</v>
      </c>
      <c r="M21" s="95" t="s">
        <v>44</v>
      </c>
      <c r="N21" s="95" t="s">
        <v>5</v>
      </c>
      <c r="O21" s="95" t="s">
        <v>5</v>
      </c>
      <c r="P21" s="12" t="s">
        <v>49</v>
      </c>
      <c r="Q21" s="12" t="s">
        <v>71</v>
      </c>
      <c r="R21" s="102" t="s">
        <v>44</v>
      </c>
      <c r="S21" s="94"/>
      <c r="T21" s="176"/>
      <c r="U21" s="95"/>
      <c r="V21" s="96"/>
      <c r="W21" s="163"/>
      <c r="X21" s="164"/>
      <c r="Y21" s="164"/>
      <c r="Z21" s="164"/>
      <c r="AA21" s="164"/>
      <c r="AB21" s="164"/>
      <c r="AC21" s="372"/>
    </row>
    <row r="22" spans="1:29" s="39" customFormat="1" ht="102" x14ac:dyDescent="0.25">
      <c r="A22" s="40" t="s">
        <v>69</v>
      </c>
      <c r="B22" s="41" t="str">
        <f>VLOOKUP(A22,'Listas deplegables'!$A$2:$B$19,2,0)</f>
        <v xml:space="preserve"> AL</v>
      </c>
      <c r="C22" s="42"/>
      <c r="D22" s="42"/>
      <c r="E22" s="43"/>
      <c r="F22" s="43"/>
      <c r="G22" s="43"/>
      <c r="H22" s="43"/>
      <c r="I22" s="17"/>
      <c r="J22" s="44" t="s">
        <v>5</v>
      </c>
      <c r="K22" s="26" t="s">
        <v>72</v>
      </c>
      <c r="L22" s="43" t="s">
        <v>48</v>
      </c>
      <c r="M22" s="95" t="s">
        <v>44</v>
      </c>
      <c r="N22" s="95" t="s">
        <v>5</v>
      </c>
      <c r="O22" s="95" t="s">
        <v>5</v>
      </c>
      <c r="P22" s="12" t="s">
        <v>49</v>
      </c>
      <c r="Q22" s="12" t="s">
        <v>71</v>
      </c>
      <c r="R22" s="102" t="s">
        <v>44</v>
      </c>
      <c r="S22" s="94"/>
      <c r="T22" s="176"/>
      <c r="U22" s="95"/>
      <c r="V22" s="96"/>
      <c r="W22" s="161"/>
      <c r="X22" s="92"/>
      <c r="Y22" s="92"/>
      <c r="Z22" s="92"/>
      <c r="AA22" s="92"/>
      <c r="AB22" s="92"/>
      <c r="AC22" s="372"/>
    </row>
    <row r="23" spans="1:29" s="39" customFormat="1" ht="102.75" thickBot="1" x14ac:dyDescent="0.3">
      <c r="A23" s="47" t="s">
        <v>69</v>
      </c>
      <c r="B23" s="48" t="str">
        <f>VLOOKUP(A23,'Listas deplegables'!$A$2:$B$19,2,0)</f>
        <v xml:space="preserve"> AL</v>
      </c>
      <c r="C23" s="49"/>
      <c r="D23" s="49"/>
      <c r="E23" s="50"/>
      <c r="F23" s="50"/>
      <c r="G23" s="50"/>
      <c r="H23" s="50"/>
      <c r="I23" s="18"/>
      <c r="J23" s="51" t="s">
        <v>5</v>
      </c>
      <c r="K23" s="27" t="s">
        <v>75</v>
      </c>
      <c r="L23" s="50" t="s">
        <v>56</v>
      </c>
      <c r="M23" s="97" t="s">
        <v>44</v>
      </c>
      <c r="N23" s="97" t="s">
        <v>5</v>
      </c>
      <c r="O23" s="97" t="s">
        <v>5</v>
      </c>
      <c r="P23" s="13" t="s">
        <v>49</v>
      </c>
      <c r="Q23" s="13" t="s">
        <v>71</v>
      </c>
      <c r="R23" s="98" t="s">
        <v>44</v>
      </c>
      <c r="S23" s="99"/>
      <c r="T23" s="177"/>
      <c r="U23" s="97"/>
      <c r="V23" s="100"/>
      <c r="W23" s="99"/>
      <c r="X23" s="97"/>
      <c r="Y23" s="97"/>
      <c r="Z23" s="97"/>
      <c r="AA23" s="97"/>
      <c r="AB23" s="97"/>
      <c r="AC23" s="394"/>
    </row>
    <row r="24" spans="1:29" s="39" customFormat="1" ht="115.5" customHeight="1" x14ac:dyDescent="0.25">
      <c r="A24" s="28" t="s">
        <v>76</v>
      </c>
      <c r="B24" s="29" t="str">
        <f>VLOOKUP(A24,'Listas deplegables'!$A$2:$B$19,2,0)</f>
        <v xml:space="preserve"> IVC</v>
      </c>
      <c r="C24" s="30" t="s">
        <v>77</v>
      </c>
      <c r="D24" s="30" t="s">
        <v>44</v>
      </c>
      <c r="E24" s="128">
        <v>45616</v>
      </c>
      <c r="F24" s="31" t="s">
        <v>78</v>
      </c>
      <c r="G24" s="128">
        <v>45783</v>
      </c>
      <c r="H24" s="31" t="s">
        <v>60</v>
      </c>
      <c r="I24" s="66" t="s">
        <v>71</v>
      </c>
      <c r="J24" s="67" t="s">
        <v>5</v>
      </c>
      <c r="K24" s="25" t="s">
        <v>79</v>
      </c>
      <c r="L24" s="31" t="s">
        <v>48</v>
      </c>
      <c r="M24" s="85" t="s">
        <v>5</v>
      </c>
      <c r="N24" s="85" t="s">
        <v>5</v>
      </c>
      <c r="O24" s="85" t="s">
        <v>5</v>
      </c>
      <c r="P24" s="11" t="s">
        <v>49</v>
      </c>
      <c r="Q24" s="11" t="s">
        <v>71</v>
      </c>
      <c r="R24" s="86" t="s">
        <v>5</v>
      </c>
      <c r="S24" s="101" t="s">
        <v>5</v>
      </c>
      <c r="T24" s="30" t="s">
        <v>80</v>
      </c>
      <c r="U24" s="85" t="s">
        <v>44</v>
      </c>
      <c r="V24" s="91" t="s">
        <v>44</v>
      </c>
      <c r="W24" s="101" t="s">
        <v>44</v>
      </c>
      <c r="X24" s="85" t="s">
        <v>51</v>
      </c>
      <c r="Y24" s="85" t="s">
        <v>51</v>
      </c>
      <c r="Z24" s="85" t="s">
        <v>51</v>
      </c>
      <c r="AA24" s="85" t="s">
        <v>5</v>
      </c>
      <c r="AB24" s="85">
        <v>0</v>
      </c>
      <c r="AC24" s="406" t="s">
        <v>81</v>
      </c>
    </row>
    <row r="25" spans="1:29" s="39" customFormat="1" ht="167.25" customHeight="1" x14ac:dyDescent="0.25">
      <c r="A25" s="40" t="s">
        <v>76</v>
      </c>
      <c r="B25" s="41" t="str">
        <f>VLOOKUP(A25,'Listas deplegables'!$A$2:$B$19,2,0)</f>
        <v xml:space="preserve"> IVC</v>
      </c>
      <c r="C25" s="42"/>
      <c r="D25" s="42"/>
      <c r="E25" s="43"/>
      <c r="F25" s="43"/>
      <c r="G25" s="43"/>
      <c r="H25" s="43"/>
      <c r="I25" s="17"/>
      <c r="J25" s="44" t="s">
        <v>5</v>
      </c>
      <c r="K25" s="26" t="s">
        <v>82</v>
      </c>
      <c r="L25" s="43" t="s">
        <v>48</v>
      </c>
      <c r="M25" s="95" t="s">
        <v>5</v>
      </c>
      <c r="N25" s="95" t="s">
        <v>5</v>
      </c>
      <c r="O25" s="95" t="s">
        <v>5</v>
      </c>
      <c r="P25" s="12" t="s">
        <v>49</v>
      </c>
      <c r="Q25" s="12" t="s">
        <v>71</v>
      </c>
      <c r="R25" s="102" t="s">
        <v>5</v>
      </c>
      <c r="S25" s="94" t="s">
        <v>5</v>
      </c>
      <c r="T25" s="42" t="s">
        <v>83</v>
      </c>
      <c r="U25" s="95" t="s">
        <v>44</v>
      </c>
      <c r="V25" s="96" t="s">
        <v>44</v>
      </c>
      <c r="W25" s="94"/>
      <c r="X25" s="95"/>
      <c r="Y25" s="95"/>
      <c r="Z25" s="95"/>
      <c r="AA25" s="95"/>
      <c r="AB25" s="95"/>
      <c r="AC25" s="407"/>
    </row>
    <row r="26" spans="1:29" s="39" customFormat="1" ht="113.25" customHeight="1" thickBot="1" x14ac:dyDescent="0.3">
      <c r="A26" s="47" t="s">
        <v>76</v>
      </c>
      <c r="B26" s="48" t="str">
        <f>VLOOKUP(A26,'Listas deplegables'!$A$2:$B$19,2,0)</f>
        <v xml:space="preserve"> IVC</v>
      </c>
      <c r="C26" s="49"/>
      <c r="D26" s="49"/>
      <c r="E26" s="50"/>
      <c r="F26" s="50"/>
      <c r="G26" s="50"/>
      <c r="H26" s="50"/>
      <c r="I26" s="18"/>
      <c r="J26" s="51" t="s">
        <v>5</v>
      </c>
      <c r="K26" s="27" t="s">
        <v>84</v>
      </c>
      <c r="L26" s="50" t="s">
        <v>48</v>
      </c>
      <c r="M26" s="97" t="s">
        <v>5</v>
      </c>
      <c r="N26" s="97" t="s">
        <v>5</v>
      </c>
      <c r="O26" s="97" t="s">
        <v>5</v>
      </c>
      <c r="P26" s="13" t="s">
        <v>49</v>
      </c>
      <c r="Q26" s="13" t="s">
        <v>71</v>
      </c>
      <c r="R26" s="98" t="s">
        <v>5</v>
      </c>
      <c r="S26" s="99" t="s">
        <v>5</v>
      </c>
      <c r="T26" s="49" t="s">
        <v>85</v>
      </c>
      <c r="U26" s="97" t="s">
        <v>44</v>
      </c>
      <c r="V26" s="100" t="s">
        <v>44</v>
      </c>
      <c r="W26" s="99"/>
      <c r="X26" s="97"/>
      <c r="Y26" s="97"/>
      <c r="Z26" s="97"/>
      <c r="AA26" s="97"/>
      <c r="AB26" s="97"/>
      <c r="AC26" s="408"/>
    </row>
    <row r="27" spans="1:29" s="39" customFormat="1" ht="180.75" customHeight="1" x14ac:dyDescent="0.25">
      <c r="A27" s="28" t="s">
        <v>86</v>
      </c>
      <c r="B27" s="29" t="str">
        <f>VLOOKUP(A27,'Listas deplegables'!$A$2:$B$19,2,0)</f>
        <v xml:space="preserve"> FD</v>
      </c>
      <c r="C27" s="30" t="s">
        <v>87</v>
      </c>
      <c r="D27" s="30" t="s">
        <v>44</v>
      </c>
      <c r="E27" s="115">
        <v>45616</v>
      </c>
      <c r="F27" s="115">
        <v>45777</v>
      </c>
      <c r="G27" s="115">
        <v>45783</v>
      </c>
      <c r="H27" s="31" t="s">
        <v>60</v>
      </c>
      <c r="I27" s="66" t="s">
        <v>46</v>
      </c>
      <c r="J27" s="67" t="s">
        <v>5</v>
      </c>
      <c r="K27" s="22" t="s">
        <v>88</v>
      </c>
      <c r="L27" s="31" t="s">
        <v>56</v>
      </c>
      <c r="M27" s="85" t="s">
        <v>5</v>
      </c>
      <c r="N27" s="85" t="s">
        <v>5</v>
      </c>
      <c r="O27" s="85" t="s">
        <v>5</v>
      </c>
      <c r="P27" s="11" t="s">
        <v>49</v>
      </c>
      <c r="Q27" s="11" t="s">
        <v>46</v>
      </c>
      <c r="R27" s="86" t="s">
        <v>44</v>
      </c>
      <c r="S27" s="101" t="s">
        <v>5</v>
      </c>
      <c r="T27" s="30" t="s">
        <v>89</v>
      </c>
      <c r="U27" s="85" t="s">
        <v>44</v>
      </c>
      <c r="V27" s="91" t="s">
        <v>44</v>
      </c>
      <c r="W27" s="101" t="s">
        <v>44</v>
      </c>
      <c r="X27" s="85" t="s">
        <v>51</v>
      </c>
      <c r="Y27" s="85" t="s">
        <v>51</v>
      </c>
      <c r="Z27" s="85" t="s">
        <v>51</v>
      </c>
      <c r="AA27" s="85" t="s">
        <v>51</v>
      </c>
      <c r="AB27" s="85">
        <v>0</v>
      </c>
      <c r="AC27" s="371" t="s">
        <v>90</v>
      </c>
    </row>
    <row r="28" spans="1:29" s="39" customFormat="1" ht="160.5" customHeight="1" thickBot="1" x14ac:dyDescent="0.3">
      <c r="A28" s="47" t="s">
        <v>86</v>
      </c>
      <c r="B28" s="48" t="str">
        <f>VLOOKUP(A28,'Listas deplegables'!$A$2:$B$19,2,0)</f>
        <v xml:space="preserve"> FD</v>
      </c>
      <c r="C28" s="49"/>
      <c r="D28" s="49"/>
      <c r="E28" s="116"/>
      <c r="F28" s="116"/>
      <c r="G28" s="116"/>
      <c r="H28" s="50"/>
      <c r="I28" s="18"/>
      <c r="J28" s="51" t="s">
        <v>5</v>
      </c>
      <c r="K28" s="24" t="s">
        <v>91</v>
      </c>
      <c r="L28" s="50" t="s">
        <v>48</v>
      </c>
      <c r="M28" s="97" t="s">
        <v>5</v>
      </c>
      <c r="N28" s="97" t="s">
        <v>5</v>
      </c>
      <c r="O28" s="97" t="s">
        <v>5</v>
      </c>
      <c r="P28" s="13" t="s">
        <v>49</v>
      </c>
      <c r="Q28" s="13" t="s">
        <v>46</v>
      </c>
      <c r="R28" s="98" t="s">
        <v>44</v>
      </c>
      <c r="S28" s="99" t="s">
        <v>5</v>
      </c>
      <c r="T28" s="49" t="s">
        <v>92</v>
      </c>
      <c r="U28" s="97" t="s">
        <v>5</v>
      </c>
      <c r="V28" s="100" t="s">
        <v>51</v>
      </c>
      <c r="W28" s="99"/>
      <c r="X28" s="97"/>
      <c r="Y28" s="97"/>
      <c r="Z28" s="97"/>
      <c r="AA28" s="97"/>
      <c r="AB28" s="97"/>
      <c r="AC28" s="409"/>
    </row>
    <row r="29" spans="1:29" s="39" customFormat="1" ht="230.25" customHeight="1" x14ac:dyDescent="0.25">
      <c r="A29" s="65" t="s">
        <v>93</v>
      </c>
      <c r="B29" s="29" t="str">
        <f>VLOOKUP(A29,'Listas deplegables'!$A$2:$B$19,2,0)</f>
        <v xml:space="preserve"> ATC</v>
      </c>
      <c r="C29" s="30" t="s">
        <v>94</v>
      </c>
      <c r="D29" s="30" t="s">
        <v>44</v>
      </c>
      <c r="E29" s="128">
        <v>45595</v>
      </c>
      <c r="F29" s="128">
        <v>45777</v>
      </c>
      <c r="G29" s="128">
        <v>45783</v>
      </c>
      <c r="H29" s="31" t="s">
        <v>60</v>
      </c>
      <c r="I29" s="66" t="s">
        <v>46</v>
      </c>
      <c r="J29" s="67" t="s">
        <v>5</v>
      </c>
      <c r="K29" s="25" t="s">
        <v>95</v>
      </c>
      <c r="L29" s="31" t="s">
        <v>48</v>
      </c>
      <c r="M29" s="85" t="s">
        <v>5</v>
      </c>
      <c r="N29" s="85" t="s">
        <v>5</v>
      </c>
      <c r="O29" s="85" t="s">
        <v>5</v>
      </c>
      <c r="P29" s="11" t="s">
        <v>49</v>
      </c>
      <c r="Q29" s="11" t="s">
        <v>46</v>
      </c>
      <c r="R29" s="86" t="s">
        <v>212</v>
      </c>
      <c r="S29" s="101" t="s">
        <v>5</v>
      </c>
      <c r="T29" s="117" t="s">
        <v>96</v>
      </c>
      <c r="U29" s="85" t="s">
        <v>51</v>
      </c>
      <c r="V29" s="91" t="s">
        <v>51</v>
      </c>
      <c r="W29" s="101" t="s">
        <v>44</v>
      </c>
      <c r="X29" s="85" t="s">
        <v>51</v>
      </c>
      <c r="Y29" s="85" t="s">
        <v>51</v>
      </c>
      <c r="Z29" s="85" t="s">
        <v>51</v>
      </c>
      <c r="AA29" s="85" t="s">
        <v>5</v>
      </c>
      <c r="AB29" s="85">
        <v>0</v>
      </c>
      <c r="AC29" s="371" t="s">
        <v>277</v>
      </c>
    </row>
    <row r="30" spans="1:29" s="39" customFormat="1" ht="283.5" customHeight="1" x14ac:dyDescent="0.25">
      <c r="A30" s="55" t="s">
        <v>93</v>
      </c>
      <c r="B30" s="41" t="str">
        <f>VLOOKUP(A30,'Listas deplegables'!$A$2:$B$19,2,0)</f>
        <v xml:space="preserve"> ATC</v>
      </c>
      <c r="C30" s="42"/>
      <c r="D30" s="42"/>
      <c r="E30" s="140"/>
      <c r="F30" s="140"/>
      <c r="G30" s="140"/>
      <c r="H30" s="43"/>
      <c r="I30" s="17"/>
      <c r="J30" s="44" t="s">
        <v>5</v>
      </c>
      <c r="K30" s="26" t="s">
        <v>97</v>
      </c>
      <c r="L30" s="43" t="s">
        <v>48</v>
      </c>
      <c r="M30" s="95" t="s">
        <v>5</v>
      </c>
      <c r="N30" s="95" t="s">
        <v>5</v>
      </c>
      <c r="O30" s="95" t="s">
        <v>5</v>
      </c>
      <c r="P30" s="12" t="s">
        <v>49</v>
      </c>
      <c r="Q30" s="12" t="s">
        <v>46</v>
      </c>
      <c r="R30" s="102" t="s">
        <v>5</v>
      </c>
      <c r="S30" s="94" t="s">
        <v>5</v>
      </c>
      <c r="T30" s="141" t="s">
        <v>98</v>
      </c>
      <c r="U30" s="95" t="s">
        <v>51</v>
      </c>
      <c r="V30" s="96" t="s">
        <v>51</v>
      </c>
      <c r="W30" s="94"/>
      <c r="X30" s="95"/>
      <c r="Y30" s="95"/>
      <c r="Z30" s="95"/>
      <c r="AA30" s="95"/>
      <c r="AB30" s="95"/>
      <c r="AC30" s="410"/>
    </row>
    <row r="31" spans="1:29" s="39" customFormat="1" ht="213" customHeight="1" thickBot="1" x14ac:dyDescent="0.3">
      <c r="A31" s="68" t="s">
        <v>93</v>
      </c>
      <c r="B31" s="48" t="str">
        <f>VLOOKUP(A31,'Listas deplegables'!$A$2:$B$19,2,0)</f>
        <v xml:space="preserve"> ATC</v>
      </c>
      <c r="C31" s="49" t="s">
        <v>99</v>
      </c>
      <c r="D31" s="49" t="s">
        <v>44</v>
      </c>
      <c r="E31" s="131">
        <v>45595</v>
      </c>
      <c r="F31" s="131">
        <v>45777</v>
      </c>
      <c r="G31" s="131">
        <v>45783</v>
      </c>
      <c r="H31" s="50" t="s">
        <v>60</v>
      </c>
      <c r="I31" s="18" t="s">
        <v>61</v>
      </c>
      <c r="J31" s="51" t="s">
        <v>5</v>
      </c>
      <c r="K31" s="27" t="s">
        <v>100</v>
      </c>
      <c r="L31" s="50" t="s">
        <v>56</v>
      </c>
      <c r="M31" s="97" t="s">
        <v>5</v>
      </c>
      <c r="N31" s="97" t="s">
        <v>5</v>
      </c>
      <c r="O31" s="97" t="s">
        <v>5</v>
      </c>
      <c r="P31" s="13" t="s">
        <v>49</v>
      </c>
      <c r="Q31" s="13" t="s">
        <v>61</v>
      </c>
      <c r="R31" s="98" t="s">
        <v>44</v>
      </c>
      <c r="S31" s="146" t="s">
        <v>5</v>
      </c>
      <c r="T31" s="118" t="s">
        <v>101</v>
      </c>
      <c r="U31" s="118" t="s">
        <v>51</v>
      </c>
      <c r="V31" s="145" t="s">
        <v>51</v>
      </c>
      <c r="W31" s="99" t="s">
        <v>44</v>
      </c>
      <c r="X31" s="97" t="s">
        <v>51</v>
      </c>
      <c r="Y31" s="97" t="s">
        <v>51</v>
      </c>
      <c r="Z31" s="97" t="s">
        <v>51</v>
      </c>
      <c r="AA31" s="97" t="s">
        <v>5</v>
      </c>
      <c r="AB31" s="97">
        <v>0</v>
      </c>
      <c r="AC31" s="178" t="s">
        <v>278</v>
      </c>
    </row>
    <row r="32" spans="1:29" s="39" customFormat="1" ht="294" thickBot="1" x14ac:dyDescent="0.3">
      <c r="A32" s="71" t="s">
        <v>102</v>
      </c>
      <c r="B32" s="79" t="str">
        <f>VLOOKUP(A32,'Listas deplegables'!$A$2:$B$19,2,0)</f>
        <v xml:space="preserve"> SI</v>
      </c>
      <c r="C32" s="80" t="s">
        <v>103</v>
      </c>
      <c r="D32" s="80" t="s">
        <v>44</v>
      </c>
      <c r="E32" s="136">
        <v>45658</v>
      </c>
      <c r="F32" s="136">
        <v>45769</v>
      </c>
      <c r="G32" s="136">
        <v>45778</v>
      </c>
      <c r="H32" s="73" t="s">
        <v>104</v>
      </c>
      <c r="I32" s="74" t="s">
        <v>61</v>
      </c>
      <c r="J32" s="75" t="s">
        <v>5</v>
      </c>
      <c r="K32" s="81" t="s">
        <v>105</v>
      </c>
      <c r="L32" s="73" t="s">
        <v>48</v>
      </c>
      <c r="M32" s="103" t="s">
        <v>5</v>
      </c>
      <c r="N32" s="103" t="s">
        <v>5</v>
      </c>
      <c r="O32" s="103" t="s">
        <v>5</v>
      </c>
      <c r="P32" s="76" t="s">
        <v>49</v>
      </c>
      <c r="Q32" s="76" t="s">
        <v>71</v>
      </c>
      <c r="R32" s="104" t="s">
        <v>5</v>
      </c>
      <c r="S32" s="105" t="s">
        <v>5</v>
      </c>
      <c r="T32" s="137" t="s">
        <v>106</v>
      </c>
      <c r="U32" s="103" t="s">
        <v>51</v>
      </c>
      <c r="V32" s="106" t="s">
        <v>51</v>
      </c>
      <c r="W32" s="105" t="s">
        <v>44</v>
      </c>
      <c r="X32" s="103" t="s">
        <v>51</v>
      </c>
      <c r="Y32" s="103" t="s">
        <v>51</v>
      </c>
      <c r="Z32" s="103" t="s">
        <v>51</v>
      </c>
      <c r="AA32" s="103" t="s">
        <v>5</v>
      </c>
      <c r="AB32" s="103">
        <v>0</v>
      </c>
      <c r="AC32" s="150" t="s">
        <v>107</v>
      </c>
    </row>
    <row r="33" spans="1:29" s="39" customFormat="1" ht="140.25" customHeight="1" x14ac:dyDescent="0.25">
      <c r="A33" s="28" t="s">
        <v>108</v>
      </c>
      <c r="B33" s="29" t="str">
        <f>VLOOKUP(A33,'Listas deplegables'!$A$2:$B$19,2,0)</f>
        <v xml:space="preserve"> GT</v>
      </c>
      <c r="C33" s="30" t="s">
        <v>109</v>
      </c>
      <c r="D33" s="30" t="s">
        <v>5</v>
      </c>
      <c r="E33" s="128">
        <v>45955</v>
      </c>
      <c r="F33" s="128">
        <v>45772</v>
      </c>
      <c r="G33" s="128">
        <v>45782</v>
      </c>
      <c r="H33" s="31" t="s">
        <v>104</v>
      </c>
      <c r="I33" s="66" t="s">
        <v>61</v>
      </c>
      <c r="J33" s="67" t="s">
        <v>5</v>
      </c>
      <c r="K33" s="30" t="s">
        <v>110</v>
      </c>
      <c r="L33" s="31" t="s">
        <v>48</v>
      </c>
      <c r="M33" s="85" t="s">
        <v>5</v>
      </c>
      <c r="N33" s="85" t="s">
        <v>5</v>
      </c>
      <c r="O33" s="85" t="s">
        <v>5</v>
      </c>
      <c r="P33" s="11" t="s">
        <v>49</v>
      </c>
      <c r="Q33" s="11" t="s">
        <v>61</v>
      </c>
      <c r="R33" s="86" t="s">
        <v>5</v>
      </c>
      <c r="S33" s="101" t="s">
        <v>5</v>
      </c>
      <c r="T33" s="117" t="s">
        <v>111</v>
      </c>
      <c r="U33" s="85" t="s">
        <v>44</v>
      </c>
      <c r="V33" s="91" t="s">
        <v>44</v>
      </c>
      <c r="W33" s="101" t="s">
        <v>44</v>
      </c>
      <c r="X33" s="85" t="s">
        <v>51</v>
      </c>
      <c r="Y33" s="85" t="s">
        <v>51</v>
      </c>
      <c r="Z33" s="85" t="s">
        <v>51</v>
      </c>
      <c r="AA33" s="85" t="s">
        <v>5</v>
      </c>
      <c r="AB33" s="85">
        <v>0</v>
      </c>
      <c r="AC33" s="371" t="s">
        <v>298</v>
      </c>
    </row>
    <row r="34" spans="1:29" s="39" customFormat="1" ht="126" customHeight="1" thickBot="1" x14ac:dyDescent="0.3">
      <c r="A34" s="47" t="s">
        <v>108</v>
      </c>
      <c r="B34" s="48" t="str">
        <f>VLOOKUP(A34,'Listas deplegables'!$A$2:$B$19,2,0)</f>
        <v xml:space="preserve"> GT</v>
      </c>
      <c r="C34" s="49"/>
      <c r="D34" s="49"/>
      <c r="E34" s="131"/>
      <c r="F34" s="131"/>
      <c r="G34" s="131"/>
      <c r="H34" s="50"/>
      <c r="I34" s="18"/>
      <c r="J34" s="51" t="s">
        <v>5</v>
      </c>
      <c r="K34" s="49" t="s">
        <v>112</v>
      </c>
      <c r="L34" s="50" t="s">
        <v>48</v>
      </c>
      <c r="M34" s="97" t="s">
        <v>5</v>
      </c>
      <c r="N34" s="97" t="s">
        <v>5</v>
      </c>
      <c r="O34" s="97" t="s">
        <v>5</v>
      </c>
      <c r="P34" s="13" t="s">
        <v>49</v>
      </c>
      <c r="Q34" s="13" t="s">
        <v>61</v>
      </c>
      <c r="R34" s="98" t="s">
        <v>51</v>
      </c>
      <c r="S34" s="99" t="s">
        <v>5</v>
      </c>
      <c r="T34" s="118" t="s">
        <v>113</v>
      </c>
      <c r="U34" s="97" t="s">
        <v>44</v>
      </c>
      <c r="V34" s="100" t="s">
        <v>5</v>
      </c>
      <c r="W34" s="99"/>
      <c r="X34" s="97"/>
      <c r="Y34" s="97"/>
      <c r="Z34" s="97"/>
      <c r="AA34" s="97"/>
      <c r="AB34" s="97"/>
      <c r="AC34" s="379"/>
    </row>
    <row r="35" spans="1:29" s="39" customFormat="1" ht="237" customHeight="1" thickBot="1" x14ac:dyDescent="0.3">
      <c r="A35" s="35" t="s">
        <v>114</v>
      </c>
      <c r="B35" s="82" t="str">
        <f>VLOOKUP(A35,'Listas deplegables'!$A$2:$B$19,2,0)</f>
        <v xml:space="preserve"> GH</v>
      </c>
      <c r="C35" s="83" t="s">
        <v>115</v>
      </c>
      <c r="D35" s="83" t="s">
        <v>44</v>
      </c>
      <c r="E35" s="142">
        <v>45643</v>
      </c>
      <c r="F35" s="142">
        <v>45772</v>
      </c>
      <c r="G35" s="142">
        <v>45783</v>
      </c>
      <c r="H35" s="32" t="s">
        <v>104</v>
      </c>
      <c r="I35" s="16" t="s">
        <v>61</v>
      </c>
      <c r="J35" s="33" t="s">
        <v>5</v>
      </c>
      <c r="K35" s="83" t="s">
        <v>116</v>
      </c>
      <c r="L35" s="32" t="s">
        <v>48</v>
      </c>
      <c r="M35" s="88" t="s">
        <v>5</v>
      </c>
      <c r="N35" s="88" t="s">
        <v>5</v>
      </c>
      <c r="O35" s="88" t="s">
        <v>44</v>
      </c>
      <c r="P35" s="15" t="s">
        <v>49</v>
      </c>
      <c r="Q35" s="15" t="s">
        <v>61</v>
      </c>
      <c r="R35" s="107" t="s">
        <v>44</v>
      </c>
      <c r="S35" s="143" t="s">
        <v>5</v>
      </c>
      <c r="T35" s="83" t="s">
        <v>117</v>
      </c>
      <c r="U35" s="88" t="s">
        <v>44</v>
      </c>
      <c r="V35" s="89" t="s">
        <v>44</v>
      </c>
      <c r="W35" s="87" t="s">
        <v>44</v>
      </c>
      <c r="X35" s="88" t="s">
        <v>51</v>
      </c>
      <c r="Y35" s="88" t="s">
        <v>51</v>
      </c>
      <c r="Z35" s="88" t="s">
        <v>51</v>
      </c>
      <c r="AA35" s="144" t="s">
        <v>44</v>
      </c>
      <c r="AB35" s="88">
        <v>0</v>
      </c>
      <c r="AC35" s="151" t="s">
        <v>297</v>
      </c>
    </row>
    <row r="36" spans="1:29" s="39" customFormat="1" ht="105.75" customHeight="1" x14ac:dyDescent="0.25">
      <c r="A36" s="28" t="s">
        <v>118</v>
      </c>
      <c r="B36" s="29" t="str">
        <f>VLOOKUP(A36,'Listas deplegables'!$A$2:$B$19,2,0)</f>
        <v xml:space="preserve"> GD</v>
      </c>
      <c r="C36" s="30" t="s">
        <v>119</v>
      </c>
      <c r="D36" s="30" t="s">
        <v>44</v>
      </c>
      <c r="E36" s="128">
        <v>45645</v>
      </c>
      <c r="F36" s="128" t="s">
        <v>78</v>
      </c>
      <c r="G36" s="128">
        <v>45783</v>
      </c>
      <c r="H36" s="31" t="s">
        <v>104</v>
      </c>
      <c r="I36" s="66" t="s">
        <v>61</v>
      </c>
      <c r="J36" s="67" t="s">
        <v>5</v>
      </c>
      <c r="K36" s="25" t="s">
        <v>120</v>
      </c>
      <c r="L36" s="31" t="s">
        <v>48</v>
      </c>
      <c r="M36" s="85" t="s">
        <v>5</v>
      </c>
      <c r="N36" s="85" t="s">
        <v>5</v>
      </c>
      <c r="O36" s="85" t="s">
        <v>44</v>
      </c>
      <c r="P36" s="11" t="s">
        <v>49</v>
      </c>
      <c r="Q36" s="11" t="s">
        <v>71</v>
      </c>
      <c r="R36" s="86" t="s">
        <v>5</v>
      </c>
      <c r="S36" s="101" t="s">
        <v>5</v>
      </c>
      <c r="T36" s="30" t="s">
        <v>121</v>
      </c>
      <c r="U36" s="85" t="s">
        <v>5</v>
      </c>
      <c r="V36" s="91" t="s">
        <v>5</v>
      </c>
      <c r="W36" s="108" t="s">
        <v>122</v>
      </c>
      <c r="X36" s="85" t="s">
        <v>122</v>
      </c>
      <c r="Y36" s="85" t="s">
        <v>122</v>
      </c>
      <c r="Z36" s="85" t="s">
        <v>122</v>
      </c>
      <c r="AA36" s="117" t="s">
        <v>44</v>
      </c>
      <c r="AB36" s="85">
        <v>0</v>
      </c>
      <c r="AC36" s="411" t="s">
        <v>296</v>
      </c>
    </row>
    <row r="37" spans="1:29" s="39" customFormat="1" ht="143.25" customHeight="1" x14ac:dyDescent="0.25">
      <c r="A37" s="40" t="s">
        <v>118</v>
      </c>
      <c r="B37" s="41" t="str">
        <f>VLOOKUP(A37,'Listas deplegables'!$A$2:$B$19,2,0)</f>
        <v xml:space="preserve"> GD</v>
      </c>
      <c r="C37" s="42"/>
      <c r="D37" s="42"/>
      <c r="E37" s="140"/>
      <c r="F37" s="140"/>
      <c r="G37" s="140"/>
      <c r="H37" s="43"/>
      <c r="I37" s="17"/>
      <c r="J37" s="44" t="s">
        <v>5</v>
      </c>
      <c r="K37" s="26" t="s">
        <v>123</v>
      </c>
      <c r="L37" s="43" t="s">
        <v>48</v>
      </c>
      <c r="M37" s="95" t="s">
        <v>5</v>
      </c>
      <c r="N37" s="95" t="s">
        <v>5</v>
      </c>
      <c r="O37" s="95" t="s">
        <v>44</v>
      </c>
      <c r="P37" s="12" t="s">
        <v>49</v>
      </c>
      <c r="Q37" s="12" t="s">
        <v>71</v>
      </c>
      <c r="R37" s="102" t="s">
        <v>5</v>
      </c>
      <c r="S37" s="94" t="s">
        <v>5</v>
      </c>
      <c r="T37" s="42" t="s">
        <v>124</v>
      </c>
      <c r="U37" s="95" t="s">
        <v>44</v>
      </c>
      <c r="V37" s="96" t="s">
        <v>44</v>
      </c>
      <c r="W37" s="109"/>
      <c r="X37" s="95"/>
      <c r="Y37" s="95"/>
      <c r="Z37" s="95"/>
      <c r="AA37" s="141"/>
      <c r="AB37" s="95"/>
      <c r="AC37" s="412"/>
    </row>
    <row r="38" spans="1:29" s="39" customFormat="1" ht="111.75" customHeight="1" thickBot="1" x14ac:dyDescent="0.3">
      <c r="A38" s="47" t="s">
        <v>118</v>
      </c>
      <c r="B38" s="48" t="str">
        <f>VLOOKUP(A38,'Listas deplegables'!$A$2:$B$19,2,0)</f>
        <v xml:space="preserve"> GD</v>
      </c>
      <c r="C38" s="49"/>
      <c r="D38" s="49"/>
      <c r="E38" s="131"/>
      <c r="F38" s="131"/>
      <c r="G38" s="131"/>
      <c r="H38" s="50"/>
      <c r="I38" s="18"/>
      <c r="J38" s="51" t="s">
        <v>5</v>
      </c>
      <c r="K38" s="27" t="s">
        <v>125</v>
      </c>
      <c r="L38" s="50" t="s">
        <v>48</v>
      </c>
      <c r="M38" s="97" t="s">
        <v>5</v>
      </c>
      <c r="N38" s="97" t="s">
        <v>5</v>
      </c>
      <c r="O38" s="97" t="s">
        <v>44</v>
      </c>
      <c r="P38" s="13" t="s">
        <v>49</v>
      </c>
      <c r="Q38" s="13" t="s">
        <v>71</v>
      </c>
      <c r="R38" s="98" t="s">
        <v>44</v>
      </c>
      <c r="S38" s="99" t="s">
        <v>5</v>
      </c>
      <c r="T38" s="49" t="s">
        <v>126</v>
      </c>
      <c r="U38" s="97" t="s">
        <v>5</v>
      </c>
      <c r="V38" s="100" t="s">
        <v>5</v>
      </c>
      <c r="W38" s="110"/>
      <c r="X38" s="97"/>
      <c r="Y38" s="97"/>
      <c r="Z38" s="97"/>
      <c r="AA38" s="118"/>
      <c r="AB38" s="97"/>
      <c r="AC38" s="413"/>
    </row>
    <row r="39" spans="1:29" s="39" customFormat="1" ht="133.5" customHeight="1" x14ac:dyDescent="0.25">
      <c r="A39" s="65" t="s">
        <v>127</v>
      </c>
      <c r="B39" s="29" t="str">
        <f>VLOOKUP(A39,'Listas deplegables'!$A$2:$B$19,2,0)</f>
        <v xml:space="preserve"> BS</v>
      </c>
      <c r="C39" s="30" t="s">
        <v>128</v>
      </c>
      <c r="D39" s="30" t="s">
        <v>44</v>
      </c>
      <c r="E39" s="128">
        <v>45642</v>
      </c>
      <c r="F39" s="128">
        <v>45770</v>
      </c>
      <c r="G39" s="128">
        <v>45783</v>
      </c>
      <c r="H39" s="31" t="s">
        <v>104</v>
      </c>
      <c r="I39" s="66" t="s">
        <v>46</v>
      </c>
      <c r="J39" s="67" t="s">
        <v>5</v>
      </c>
      <c r="K39" s="25" t="s">
        <v>129</v>
      </c>
      <c r="L39" s="31" t="s">
        <v>48</v>
      </c>
      <c r="M39" s="85" t="s">
        <v>5</v>
      </c>
      <c r="N39" s="85" t="s">
        <v>5</v>
      </c>
      <c r="O39" s="85" t="s">
        <v>5</v>
      </c>
      <c r="P39" s="11" t="s">
        <v>49</v>
      </c>
      <c r="Q39" s="11" t="s">
        <v>46</v>
      </c>
      <c r="R39" s="86" t="s">
        <v>5</v>
      </c>
      <c r="S39" s="101" t="s">
        <v>5</v>
      </c>
      <c r="T39" s="117" t="s">
        <v>130</v>
      </c>
      <c r="U39" s="129" t="s">
        <v>44</v>
      </c>
      <c r="V39" s="91" t="s">
        <v>5</v>
      </c>
      <c r="W39" s="101" t="s">
        <v>44</v>
      </c>
      <c r="X39" s="85" t="s">
        <v>51</v>
      </c>
      <c r="Y39" s="85" t="s">
        <v>51</v>
      </c>
      <c r="Z39" s="85" t="s">
        <v>51</v>
      </c>
      <c r="AA39" s="85" t="s">
        <v>5</v>
      </c>
      <c r="AB39" s="85">
        <v>0</v>
      </c>
      <c r="AC39" s="371" t="s">
        <v>131</v>
      </c>
    </row>
    <row r="40" spans="1:29" s="39" customFormat="1" ht="112.5" customHeight="1" thickBot="1" x14ac:dyDescent="0.3">
      <c r="A40" s="68" t="s">
        <v>127</v>
      </c>
      <c r="B40" s="48" t="str">
        <f>VLOOKUP(A40,'Listas deplegables'!$A$2:$B$19,2,0)</f>
        <v xml:space="preserve"> BS</v>
      </c>
      <c r="C40" s="49"/>
      <c r="D40" s="49"/>
      <c r="E40" s="131"/>
      <c r="F40" s="131"/>
      <c r="G40" s="131"/>
      <c r="H40" s="50"/>
      <c r="I40" s="18"/>
      <c r="J40" s="51" t="s">
        <v>5</v>
      </c>
      <c r="K40" s="27" t="s">
        <v>132</v>
      </c>
      <c r="L40" s="50" t="s">
        <v>48</v>
      </c>
      <c r="M40" s="97" t="s">
        <v>5</v>
      </c>
      <c r="N40" s="97" t="s">
        <v>5</v>
      </c>
      <c r="O40" s="97" t="s">
        <v>5</v>
      </c>
      <c r="P40" s="13" t="s">
        <v>49</v>
      </c>
      <c r="Q40" s="13" t="s">
        <v>46</v>
      </c>
      <c r="R40" s="98" t="s">
        <v>5</v>
      </c>
      <c r="S40" s="99"/>
      <c r="T40" s="97"/>
      <c r="U40" s="97"/>
      <c r="V40" s="100"/>
      <c r="W40" s="99"/>
      <c r="X40" s="97"/>
      <c r="Y40" s="97"/>
      <c r="Z40" s="97"/>
      <c r="AA40" s="118"/>
      <c r="AB40" s="97"/>
      <c r="AC40" s="379"/>
    </row>
    <row r="41" spans="1:29" s="39" customFormat="1" ht="144" customHeight="1" x14ac:dyDescent="0.25">
      <c r="A41" s="28" t="s">
        <v>133</v>
      </c>
      <c r="B41" s="29" t="str">
        <f>VLOOKUP(A41,'Listas deplegables'!$A$2:$B$19,2,0)</f>
        <v xml:space="preserve"> GF</v>
      </c>
      <c r="C41" s="30" t="s">
        <v>134</v>
      </c>
      <c r="D41" s="30" t="s">
        <v>44</v>
      </c>
      <c r="E41" s="128">
        <v>45589</v>
      </c>
      <c r="F41" s="128">
        <v>45772</v>
      </c>
      <c r="G41" s="128">
        <v>45782</v>
      </c>
      <c r="H41" s="31" t="s">
        <v>104</v>
      </c>
      <c r="I41" s="66" t="s">
        <v>46</v>
      </c>
      <c r="J41" s="67" t="s">
        <v>5</v>
      </c>
      <c r="K41" s="25" t="s">
        <v>135</v>
      </c>
      <c r="L41" s="31" t="s">
        <v>56</v>
      </c>
      <c r="M41" s="85" t="s">
        <v>5</v>
      </c>
      <c r="N41" s="85" t="s">
        <v>5</v>
      </c>
      <c r="O41" s="85" t="s">
        <v>5</v>
      </c>
      <c r="P41" s="11" t="s">
        <v>49</v>
      </c>
      <c r="Q41" s="11" t="s">
        <v>46</v>
      </c>
      <c r="R41" s="86" t="s">
        <v>5</v>
      </c>
      <c r="S41" s="101" t="s">
        <v>5</v>
      </c>
      <c r="T41" s="117" t="s">
        <v>136</v>
      </c>
      <c r="U41" s="85" t="s">
        <v>5</v>
      </c>
      <c r="V41" s="91" t="s">
        <v>5</v>
      </c>
      <c r="W41" s="101" t="s">
        <v>44</v>
      </c>
      <c r="X41" s="85" t="s">
        <v>51</v>
      </c>
      <c r="Y41" s="85" t="s">
        <v>51</v>
      </c>
      <c r="Z41" s="85" t="s">
        <v>51</v>
      </c>
      <c r="AA41" s="85" t="s">
        <v>5</v>
      </c>
      <c r="AB41" s="85">
        <v>0</v>
      </c>
      <c r="AC41" s="371" t="s">
        <v>137</v>
      </c>
    </row>
    <row r="42" spans="1:29" s="39" customFormat="1" ht="186.75" customHeight="1" thickBot="1" x14ac:dyDescent="0.3">
      <c r="A42" s="184" t="s">
        <v>133</v>
      </c>
      <c r="B42" s="185" t="str">
        <f>VLOOKUP(A42,'Listas deplegables'!$A$2:$B$19,2,0)</f>
        <v xml:space="preserve"> GF</v>
      </c>
      <c r="C42" s="186"/>
      <c r="D42" s="186"/>
      <c r="E42" s="187"/>
      <c r="F42" s="187"/>
      <c r="G42" s="187"/>
      <c r="H42" s="187"/>
      <c r="I42" s="188"/>
      <c r="J42" s="204" t="s">
        <v>5</v>
      </c>
      <c r="K42" s="205" t="s">
        <v>138</v>
      </c>
      <c r="L42" s="187" t="s">
        <v>56</v>
      </c>
      <c r="M42" s="135" t="s">
        <v>5</v>
      </c>
      <c r="N42" s="135" t="s">
        <v>5</v>
      </c>
      <c r="O42" s="135" t="s">
        <v>5</v>
      </c>
      <c r="P42" s="206" t="s">
        <v>49</v>
      </c>
      <c r="Q42" s="206" t="s">
        <v>46</v>
      </c>
      <c r="R42" s="207" t="s">
        <v>5</v>
      </c>
      <c r="S42" s="216" t="s">
        <v>5</v>
      </c>
      <c r="T42" s="217" t="s">
        <v>139</v>
      </c>
      <c r="U42" s="135" t="s">
        <v>51</v>
      </c>
      <c r="V42" s="218" t="s">
        <v>51</v>
      </c>
      <c r="W42" s="216"/>
      <c r="X42" s="135"/>
      <c r="Y42" s="135"/>
      <c r="Z42" s="135"/>
      <c r="AA42" s="135"/>
      <c r="AB42" s="135"/>
      <c r="AC42" s="372"/>
    </row>
    <row r="43" spans="1:29" s="39" customFormat="1" ht="75" customHeight="1" x14ac:dyDescent="0.25">
      <c r="A43" s="189" t="s">
        <v>140</v>
      </c>
      <c r="B43" s="190" t="str">
        <f>VLOOKUP(A43,'Listas deplegables'!$A$2:$B$19,2,0)</f>
        <v xml:space="preserve"> GJ</v>
      </c>
      <c r="C43" s="191" t="s">
        <v>141</v>
      </c>
      <c r="D43" s="191" t="s">
        <v>44</v>
      </c>
      <c r="E43" s="192">
        <v>45595</v>
      </c>
      <c r="F43" s="192">
        <v>45772</v>
      </c>
      <c r="G43" s="192">
        <v>45783</v>
      </c>
      <c r="H43" s="193" t="s">
        <v>104</v>
      </c>
      <c r="I43" s="201" t="s">
        <v>46</v>
      </c>
      <c r="J43" s="189" t="s">
        <v>5</v>
      </c>
      <c r="K43" s="191" t="s">
        <v>142</v>
      </c>
      <c r="L43" s="193" t="s">
        <v>48</v>
      </c>
      <c r="M43" s="208" t="s">
        <v>5</v>
      </c>
      <c r="N43" s="208" t="s">
        <v>5</v>
      </c>
      <c r="O43" s="208" t="s">
        <v>5</v>
      </c>
      <c r="P43" s="209" t="s">
        <v>49</v>
      </c>
      <c r="Q43" s="209" t="s">
        <v>46</v>
      </c>
      <c r="R43" s="214" t="s">
        <v>5</v>
      </c>
      <c r="S43" s="219" t="s">
        <v>5</v>
      </c>
      <c r="T43" s="220" t="s">
        <v>143</v>
      </c>
      <c r="U43" s="208" t="s">
        <v>5</v>
      </c>
      <c r="V43" s="214" t="s">
        <v>5</v>
      </c>
      <c r="W43" s="219" t="s">
        <v>44</v>
      </c>
      <c r="X43" s="208" t="s">
        <v>51</v>
      </c>
      <c r="Y43" s="208" t="s">
        <v>51</v>
      </c>
      <c r="Z43" s="208" t="s">
        <v>51</v>
      </c>
      <c r="AA43" s="208" t="s">
        <v>5</v>
      </c>
      <c r="AB43" s="208">
        <v>0</v>
      </c>
      <c r="AC43" s="373" t="s">
        <v>144</v>
      </c>
    </row>
    <row r="44" spans="1:29" s="39" customFormat="1" ht="49.5" customHeight="1" x14ac:dyDescent="0.25">
      <c r="A44" s="194" t="s">
        <v>140</v>
      </c>
      <c r="B44" s="180" t="str">
        <f>VLOOKUP(A44,'Listas deplegables'!$A$2:$B$19,2,0)</f>
        <v xml:space="preserve"> GJ</v>
      </c>
      <c r="C44" s="181"/>
      <c r="D44" s="181"/>
      <c r="E44" s="182"/>
      <c r="F44" s="182"/>
      <c r="G44" s="182"/>
      <c r="H44" s="179"/>
      <c r="I44" s="202"/>
      <c r="J44" s="194"/>
      <c r="K44" s="181"/>
      <c r="L44" s="179"/>
      <c r="M44" s="200"/>
      <c r="N44" s="200"/>
      <c r="O44" s="200"/>
      <c r="P44" s="183"/>
      <c r="Q44" s="183"/>
      <c r="R44" s="215"/>
      <c r="S44" s="221" t="s">
        <v>5</v>
      </c>
      <c r="T44" s="213" t="s">
        <v>145</v>
      </c>
      <c r="U44" s="200" t="s">
        <v>51</v>
      </c>
      <c r="V44" s="215" t="s">
        <v>51</v>
      </c>
      <c r="W44" s="221"/>
      <c r="X44" s="200"/>
      <c r="Y44" s="200"/>
      <c r="Z44" s="200"/>
      <c r="AA44" s="200"/>
      <c r="AB44" s="200"/>
      <c r="AC44" s="374"/>
    </row>
    <row r="45" spans="1:29" s="39" customFormat="1" ht="42.75" customHeight="1" x14ac:dyDescent="0.25">
      <c r="A45" s="194" t="s">
        <v>140</v>
      </c>
      <c r="B45" s="180" t="str">
        <f>VLOOKUP(A45,'Listas deplegables'!$A$2:$B$19,2,0)</f>
        <v xml:space="preserve"> GJ</v>
      </c>
      <c r="C45" s="181"/>
      <c r="D45" s="181"/>
      <c r="E45" s="182"/>
      <c r="F45" s="182"/>
      <c r="G45" s="182"/>
      <c r="H45" s="179"/>
      <c r="I45" s="202"/>
      <c r="J45" s="194"/>
      <c r="K45" s="181"/>
      <c r="L45" s="179"/>
      <c r="M45" s="200"/>
      <c r="N45" s="200"/>
      <c r="O45" s="200"/>
      <c r="P45" s="183"/>
      <c r="Q45" s="183"/>
      <c r="R45" s="215"/>
      <c r="S45" s="221" t="s">
        <v>5</v>
      </c>
      <c r="T45" s="213" t="s">
        <v>146</v>
      </c>
      <c r="U45" s="200" t="s">
        <v>51</v>
      </c>
      <c r="V45" s="215" t="s">
        <v>51</v>
      </c>
      <c r="W45" s="221"/>
      <c r="X45" s="200"/>
      <c r="Y45" s="200"/>
      <c r="Z45" s="200"/>
      <c r="AA45" s="200"/>
      <c r="AB45" s="200"/>
      <c r="AC45" s="374"/>
    </row>
    <row r="46" spans="1:29" s="39" customFormat="1" ht="64.5" thickBot="1" x14ac:dyDescent="0.3">
      <c r="A46" s="195" t="s">
        <v>140</v>
      </c>
      <c r="B46" s="196" t="str">
        <f>VLOOKUP(A46,'Listas deplegables'!$A$2:$B$19,2,0)</f>
        <v xml:space="preserve"> GJ</v>
      </c>
      <c r="C46" s="197"/>
      <c r="D46" s="197"/>
      <c r="E46" s="198"/>
      <c r="F46" s="198"/>
      <c r="G46" s="198"/>
      <c r="H46" s="199"/>
      <c r="I46" s="203"/>
      <c r="J46" s="254"/>
      <c r="K46" s="255"/>
      <c r="L46" s="256"/>
      <c r="M46" s="233"/>
      <c r="N46" s="233"/>
      <c r="O46" s="233"/>
      <c r="P46" s="257"/>
      <c r="Q46" s="257"/>
      <c r="R46" s="234"/>
      <c r="S46" s="231" t="s">
        <v>5</v>
      </c>
      <c r="T46" s="232" t="s">
        <v>147</v>
      </c>
      <c r="U46" s="233" t="s">
        <v>51</v>
      </c>
      <c r="V46" s="234" t="s">
        <v>51</v>
      </c>
      <c r="W46" s="222"/>
      <c r="X46" s="211"/>
      <c r="Y46" s="211"/>
      <c r="Z46" s="211"/>
      <c r="AA46" s="211"/>
      <c r="AB46" s="211"/>
      <c r="AC46" s="375"/>
    </row>
    <row r="47" spans="1:29" s="39" customFormat="1" ht="151.5" customHeight="1" x14ac:dyDescent="0.25">
      <c r="A47" s="63" t="s">
        <v>148</v>
      </c>
      <c r="B47" s="56" t="str">
        <f>VLOOKUP(A47,'Listas deplegables'!$A$2:$B$19,2,0)</f>
        <v xml:space="preserve"> RF</v>
      </c>
      <c r="C47" s="57" t="s">
        <v>149</v>
      </c>
      <c r="D47" s="57" t="s">
        <v>44</v>
      </c>
      <c r="E47" s="132">
        <v>45975</v>
      </c>
      <c r="F47" s="132">
        <v>45775</v>
      </c>
      <c r="G47" s="132">
        <v>45783</v>
      </c>
      <c r="H47" s="111" t="s">
        <v>104</v>
      </c>
      <c r="I47" s="249" t="s">
        <v>71</v>
      </c>
      <c r="J47" s="101" t="s">
        <v>5</v>
      </c>
      <c r="K47" s="30" t="s">
        <v>150</v>
      </c>
      <c r="L47" s="31" t="s">
        <v>48</v>
      </c>
      <c r="M47" s="129" t="s">
        <v>44</v>
      </c>
      <c r="N47" s="85" t="s">
        <v>5</v>
      </c>
      <c r="O47" s="258" t="s">
        <v>44</v>
      </c>
      <c r="P47" s="11" t="s">
        <v>49</v>
      </c>
      <c r="Q47" s="11" t="s">
        <v>71</v>
      </c>
      <c r="R47" s="91" t="s">
        <v>44</v>
      </c>
      <c r="S47" s="252" t="s">
        <v>5</v>
      </c>
      <c r="T47" s="226" t="s">
        <v>151</v>
      </c>
      <c r="U47" s="227" t="s">
        <v>44</v>
      </c>
      <c r="V47" s="228" t="s">
        <v>44</v>
      </c>
      <c r="W47" s="133" t="s">
        <v>44</v>
      </c>
      <c r="X47" s="111" t="s">
        <v>51</v>
      </c>
      <c r="Y47" s="111" t="s">
        <v>51</v>
      </c>
      <c r="Z47" s="111" t="s">
        <v>51</v>
      </c>
      <c r="AA47" s="111" t="s">
        <v>44</v>
      </c>
      <c r="AB47" s="111">
        <v>0</v>
      </c>
      <c r="AC47" s="376" t="s">
        <v>152</v>
      </c>
    </row>
    <row r="48" spans="1:29" s="39" customFormat="1" ht="121.5" customHeight="1" x14ac:dyDescent="0.25">
      <c r="A48" s="223" t="s">
        <v>148</v>
      </c>
      <c r="B48" s="154" t="str">
        <f>VLOOKUP(A48,'Listas deplegables'!$A$2:$B$19,2,0)</f>
        <v xml:space="preserve"> RF</v>
      </c>
      <c r="C48" s="152"/>
      <c r="D48" s="152"/>
      <c r="E48" s="149"/>
      <c r="F48" s="149"/>
      <c r="G48" s="149"/>
      <c r="H48" s="92"/>
      <c r="I48" s="250"/>
      <c r="J48" s="161" t="s">
        <v>5</v>
      </c>
      <c r="K48" s="152" t="s">
        <v>153</v>
      </c>
      <c r="L48" s="156" t="s">
        <v>56</v>
      </c>
      <c r="M48" s="92" t="s">
        <v>5</v>
      </c>
      <c r="N48" s="93" t="s">
        <v>5</v>
      </c>
      <c r="O48" s="200" t="s">
        <v>5</v>
      </c>
      <c r="P48" s="225" t="s">
        <v>49</v>
      </c>
      <c r="Q48" s="160" t="s">
        <v>71</v>
      </c>
      <c r="R48" s="162" t="s">
        <v>44</v>
      </c>
      <c r="S48" s="230"/>
      <c r="T48" s="224"/>
      <c r="U48" s="200"/>
      <c r="V48" s="210"/>
      <c r="W48" s="230"/>
      <c r="X48" s="92"/>
      <c r="Y48" s="92"/>
      <c r="Z48" s="92"/>
      <c r="AA48" s="92"/>
      <c r="AB48" s="92"/>
      <c r="AC48" s="377"/>
    </row>
    <row r="49" spans="1:29" s="39" customFormat="1" ht="100.5" customHeight="1" thickBot="1" x14ac:dyDescent="0.3">
      <c r="A49" s="47" t="s">
        <v>148</v>
      </c>
      <c r="B49" s="48" t="str">
        <f>VLOOKUP(A49,'Listas deplegables'!$A$2:$B$19,2,0)</f>
        <v xml:space="preserve"> RF</v>
      </c>
      <c r="C49" s="49"/>
      <c r="D49" s="49"/>
      <c r="E49" s="116"/>
      <c r="F49" s="116"/>
      <c r="G49" s="116"/>
      <c r="H49" s="97"/>
      <c r="I49" s="251"/>
      <c r="J49" s="99" t="s">
        <v>5</v>
      </c>
      <c r="K49" s="27" t="s">
        <v>154</v>
      </c>
      <c r="L49" s="50" t="s">
        <v>48</v>
      </c>
      <c r="M49" s="97" t="s">
        <v>5</v>
      </c>
      <c r="N49" s="97" t="s">
        <v>5</v>
      </c>
      <c r="O49" s="130" t="s">
        <v>5</v>
      </c>
      <c r="P49" s="13" t="s">
        <v>49</v>
      </c>
      <c r="Q49" s="13" t="s">
        <v>71</v>
      </c>
      <c r="R49" s="100" t="s">
        <v>44</v>
      </c>
      <c r="S49" s="253"/>
      <c r="T49" s="229"/>
      <c r="U49" s="211"/>
      <c r="V49" s="212"/>
      <c r="W49" s="110"/>
      <c r="X49" s="97"/>
      <c r="Y49" s="97"/>
      <c r="Z49" s="97"/>
      <c r="AA49" s="139"/>
      <c r="AB49" s="97"/>
      <c r="AC49" s="378"/>
    </row>
    <row r="50" spans="1:29" s="39" customFormat="1" ht="204" x14ac:dyDescent="0.25">
      <c r="A50" s="119" t="s">
        <v>155</v>
      </c>
      <c r="B50" s="56" t="str">
        <f>VLOOKUP(A50,'Listas deplegables'!$A$2:$B$19,2,0)</f>
        <v xml:space="preserve"> EI</v>
      </c>
      <c r="C50" s="57" t="s">
        <v>156</v>
      </c>
      <c r="D50" s="57" t="s">
        <v>5</v>
      </c>
      <c r="E50" s="132">
        <v>45782</v>
      </c>
      <c r="F50" s="132">
        <v>45782</v>
      </c>
      <c r="G50" s="132">
        <v>45783</v>
      </c>
      <c r="H50" s="111" t="s">
        <v>157</v>
      </c>
      <c r="I50" s="58" t="s">
        <v>46</v>
      </c>
      <c r="J50" s="133" t="s">
        <v>5</v>
      </c>
      <c r="K50" s="60" t="s">
        <v>158</v>
      </c>
      <c r="L50" s="36" t="s">
        <v>48</v>
      </c>
      <c r="M50" s="111" t="s">
        <v>5</v>
      </c>
      <c r="N50" s="111" t="s">
        <v>5</v>
      </c>
      <c r="O50" s="111" t="s">
        <v>5</v>
      </c>
      <c r="P50" s="61" t="s">
        <v>49</v>
      </c>
      <c r="Q50" s="61" t="s">
        <v>46</v>
      </c>
      <c r="R50" s="112" t="s">
        <v>5</v>
      </c>
      <c r="S50" s="113" t="s">
        <v>5</v>
      </c>
      <c r="T50" s="134" t="s">
        <v>159</v>
      </c>
      <c r="U50" s="111" t="s">
        <v>51</v>
      </c>
      <c r="V50" s="114" t="s">
        <v>51</v>
      </c>
      <c r="W50" s="113" t="s">
        <v>44</v>
      </c>
      <c r="X50" s="111" t="s">
        <v>51</v>
      </c>
      <c r="Y50" s="111" t="s">
        <v>51</v>
      </c>
      <c r="Z50" s="111" t="s">
        <v>51</v>
      </c>
      <c r="AA50" s="111" t="s">
        <v>5</v>
      </c>
      <c r="AB50" s="111">
        <v>0</v>
      </c>
      <c r="AC50" s="371" t="s">
        <v>160</v>
      </c>
    </row>
    <row r="51" spans="1:29" s="39" customFormat="1" ht="192" thickBot="1" x14ac:dyDescent="0.3">
      <c r="A51" s="68" t="s">
        <v>155</v>
      </c>
      <c r="B51" s="48" t="str">
        <f>VLOOKUP(A51,'Listas deplegables'!$A$2:$B$19,2,0)</f>
        <v xml:space="preserve"> EI</v>
      </c>
      <c r="C51" s="49"/>
      <c r="D51" s="152"/>
      <c r="E51" s="132"/>
      <c r="F51" s="149"/>
      <c r="G51" s="116"/>
      <c r="H51" s="97"/>
      <c r="I51" s="18"/>
      <c r="J51" s="110" t="s">
        <v>5</v>
      </c>
      <c r="K51" s="27" t="s">
        <v>161</v>
      </c>
      <c r="L51" s="50" t="s">
        <v>48</v>
      </c>
      <c r="M51" s="97" t="s">
        <v>5</v>
      </c>
      <c r="N51" s="97" t="s">
        <v>5</v>
      </c>
      <c r="O51" s="97" t="s">
        <v>5</v>
      </c>
      <c r="P51" s="13" t="s">
        <v>49</v>
      </c>
      <c r="Q51" s="13" t="s">
        <v>46</v>
      </c>
      <c r="R51" s="98" t="s">
        <v>5</v>
      </c>
      <c r="S51" s="99"/>
      <c r="T51" s="97"/>
      <c r="U51" s="211"/>
      <c r="V51" s="212"/>
      <c r="W51" s="99"/>
      <c r="X51" s="97"/>
      <c r="Y51" s="97"/>
      <c r="Z51" s="97"/>
      <c r="AA51" s="138"/>
      <c r="AB51" s="97"/>
      <c r="AC51" s="379"/>
    </row>
    <row r="52" spans="1:29" s="39" customFormat="1" ht="162" customHeight="1" x14ac:dyDescent="0.25">
      <c r="A52" s="28" t="s">
        <v>162</v>
      </c>
      <c r="B52" s="29" t="str">
        <f>VLOOKUP(A52,'Listas deplegables'!$A$2:$B$19,2,0)</f>
        <v xml:space="preserve"> PD</v>
      </c>
      <c r="C52" s="30" t="s">
        <v>163</v>
      </c>
      <c r="D52" s="30" t="s">
        <v>44</v>
      </c>
      <c r="E52" s="115" t="s">
        <v>78</v>
      </c>
      <c r="F52" s="115">
        <v>45769</v>
      </c>
      <c r="G52" s="115">
        <v>45783</v>
      </c>
      <c r="H52" s="31" t="s">
        <v>157</v>
      </c>
      <c r="I52" s="66" t="s">
        <v>71</v>
      </c>
      <c r="J52" s="108" t="s">
        <v>5</v>
      </c>
      <c r="K52" s="25" t="s">
        <v>164</v>
      </c>
      <c r="L52" s="31" t="s">
        <v>48</v>
      </c>
      <c r="M52" s="85" t="s">
        <v>5</v>
      </c>
      <c r="N52" s="85" t="s">
        <v>5</v>
      </c>
      <c r="O52" s="85" t="s">
        <v>5</v>
      </c>
      <c r="P52" s="11" t="s">
        <v>49</v>
      </c>
      <c r="Q52" s="11" t="s">
        <v>71</v>
      </c>
      <c r="R52" s="86" t="s">
        <v>5</v>
      </c>
      <c r="S52" s="101" t="s">
        <v>5</v>
      </c>
      <c r="T52" s="117" t="s">
        <v>165</v>
      </c>
      <c r="U52" s="85" t="s">
        <v>5</v>
      </c>
      <c r="V52" s="91" t="s">
        <v>5</v>
      </c>
      <c r="W52" s="101" t="s">
        <v>44</v>
      </c>
      <c r="X52" s="85" t="s">
        <v>51</v>
      </c>
      <c r="Y52" s="85" t="s">
        <v>51</v>
      </c>
      <c r="Z52" s="85" t="s">
        <v>51</v>
      </c>
      <c r="AA52" s="111" t="s">
        <v>5</v>
      </c>
      <c r="AB52" s="85">
        <v>0</v>
      </c>
      <c r="AC52" s="371" t="s">
        <v>284</v>
      </c>
    </row>
    <row r="53" spans="1:29" s="39" customFormat="1" ht="230.25" thickBot="1" x14ac:dyDescent="0.3">
      <c r="A53" s="47" t="s">
        <v>162</v>
      </c>
      <c r="B53" s="48" t="str">
        <f>VLOOKUP(A53,'Listas deplegables'!$A$2:$B$19,2,0)</f>
        <v xml:space="preserve"> PD</v>
      </c>
      <c r="C53" s="49"/>
      <c r="D53" s="49"/>
      <c r="E53" s="116"/>
      <c r="F53" s="116"/>
      <c r="G53" s="116"/>
      <c r="H53" s="97"/>
      <c r="I53" s="18"/>
      <c r="J53" s="110" t="s">
        <v>5</v>
      </c>
      <c r="K53" s="27" t="s">
        <v>166</v>
      </c>
      <c r="L53" s="50" t="s">
        <v>48</v>
      </c>
      <c r="M53" s="97" t="s">
        <v>5</v>
      </c>
      <c r="N53" s="97" t="s">
        <v>5</v>
      </c>
      <c r="O53" s="97" t="s">
        <v>5</v>
      </c>
      <c r="P53" s="13" t="s">
        <v>49</v>
      </c>
      <c r="Q53" s="13" t="s">
        <v>71</v>
      </c>
      <c r="R53" s="98" t="s">
        <v>5</v>
      </c>
      <c r="S53" s="99" t="s">
        <v>5</v>
      </c>
      <c r="T53" s="118" t="s">
        <v>167</v>
      </c>
      <c r="U53" s="97" t="s">
        <v>5</v>
      </c>
      <c r="V53" s="100" t="s">
        <v>5</v>
      </c>
      <c r="W53" s="99"/>
      <c r="X53" s="97"/>
      <c r="Y53" s="97"/>
      <c r="Z53" s="97"/>
      <c r="AA53" s="97"/>
      <c r="AB53" s="97"/>
      <c r="AC53" s="379"/>
    </row>
    <row r="54" spans="1:29" s="39" customFormat="1" hidden="1" x14ac:dyDescent="0.25">
      <c r="A54" s="63"/>
      <c r="B54" s="56" t="e">
        <f>VLOOKUP(A54,'Listas deplegables'!$A$2:$B$19,2,0)</f>
        <v>#N/A</v>
      </c>
      <c r="C54" s="57"/>
      <c r="D54" s="57"/>
      <c r="E54" s="36"/>
      <c r="F54" s="36"/>
      <c r="G54" s="36"/>
      <c r="H54" s="36"/>
      <c r="I54" s="58"/>
      <c r="J54" s="59"/>
      <c r="K54" s="60"/>
      <c r="L54" s="36"/>
      <c r="M54" s="111"/>
      <c r="N54" s="111"/>
      <c r="O54" s="111"/>
      <c r="P54" s="61"/>
      <c r="Q54" s="61"/>
      <c r="R54" s="112"/>
      <c r="S54" s="113"/>
      <c r="T54" s="111"/>
      <c r="U54" s="111"/>
      <c r="V54" s="114"/>
      <c r="W54" s="113"/>
      <c r="X54" s="111"/>
      <c r="Y54" s="111"/>
      <c r="Z54" s="111"/>
      <c r="AA54" s="111"/>
      <c r="AB54" s="111"/>
      <c r="AC54" s="114"/>
    </row>
    <row r="55" spans="1:29" s="39" customFormat="1" hidden="1" x14ac:dyDescent="0.25">
      <c r="A55" s="40"/>
      <c r="B55" s="41" t="e">
        <f>VLOOKUP(A55,'Listas deplegables'!$A$2:$B$19,2,0)</f>
        <v>#N/A</v>
      </c>
      <c r="C55" s="42"/>
      <c r="D55" s="42"/>
      <c r="E55" s="43"/>
      <c r="F55" s="43"/>
      <c r="G55" s="43"/>
      <c r="H55" s="43"/>
      <c r="I55" s="17"/>
      <c r="J55" s="44"/>
      <c r="K55" s="26"/>
      <c r="L55" s="43"/>
      <c r="M55" s="95"/>
      <c r="N55" s="95"/>
      <c r="O55" s="95"/>
      <c r="P55" s="12"/>
      <c r="Q55" s="12"/>
      <c r="R55" s="102"/>
      <c r="S55" s="94"/>
      <c r="T55" s="95"/>
      <c r="U55" s="95"/>
      <c r="V55" s="96"/>
      <c r="W55" s="94"/>
      <c r="X55" s="95"/>
      <c r="Y55" s="95"/>
      <c r="Z55" s="95"/>
      <c r="AA55" s="95"/>
      <c r="AB55" s="95"/>
      <c r="AC55" s="96"/>
    </row>
    <row r="56" spans="1:29" s="39" customFormat="1" hidden="1" x14ac:dyDescent="0.25">
      <c r="A56" s="40"/>
      <c r="B56" s="41" t="e">
        <f>VLOOKUP(A56,'Listas deplegables'!$A$2:$B$19,2,0)</f>
        <v>#N/A</v>
      </c>
      <c r="C56" s="42"/>
      <c r="D56" s="42"/>
      <c r="E56" s="43"/>
      <c r="F56" s="43"/>
      <c r="G56" s="43"/>
      <c r="H56" s="43"/>
      <c r="I56" s="17"/>
      <c r="J56" s="44"/>
      <c r="K56" s="26"/>
      <c r="L56" s="43"/>
      <c r="M56" s="95"/>
      <c r="N56" s="95"/>
      <c r="O56" s="95"/>
      <c r="P56" s="12"/>
      <c r="Q56" s="12"/>
      <c r="R56" s="102"/>
      <c r="S56" s="94"/>
      <c r="T56" s="95"/>
      <c r="U56" s="95"/>
      <c r="V56" s="96"/>
      <c r="W56" s="94"/>
      <c r="X56" s="95"/>
      <c r="Y56" s="95"/>
      <c r="Z56" s="95"/>
      <c r="AA56" s="95"/>
      <c r="AB56" s="95"/>
      <c r="AC56" s="96"/>
    </row>
    <row r="57" spans="1:29" s="39" customFormat="1" hidden="1" x14ac:dyDescent="0.25">
      <c r="A57" s="40"/>
      <c r="B57" s="41" t="e">
        <f>VLOOKUP(A57,'Listas deplegables'!$A$2:$B$19,2,0)</f>
        <v>#N/A</v>
      </c>
      <c r="C57" s="42"/>
      <c r="D57" s="42"/>
      <c r="E57" s="43"/>
      <c r="F57" s="43"/>
      <c r="G57" s="43"/>
      <c r="H57" s="43"/>
      <c r="I57" s="17"/>
      <c r="J57" s="44"/>
      <c r="K57" s="26"/>
      <c r="L57" s="43"/>
      <c r="M57" s="95"/>
      <c r="N57" s="95"/>
      <c r="O57" s="95"/>
      <c r="P57" s="12"/>
      <c r="Q57" s="12"/>
      <c r="R57" s="102"/>
      <c r="S57" s="94"/>
      <c r="T57" s="95"/>
      <c r="U57" s="95"/>
      <c r="V57" s="96"/>
      <c r="W57" s="94"/>
      <c r="X57" s="95"/>
      <c r="Y57" s="95"/>
      <c r="Z57" s="95"/>
      <c r="AA57" s="95"/>
      <c r="AB57" s="95"/>
      <c r="AC57" s="96"/>
    </row>
    <row r="58" spans="1:29" s="39" customFormat="1" hidden="1" x14ac:dyDescent="0.25">
      <c r="A58" s="40"/>
      <c r="B58" s="41" t="e">
        <f>VLOOKUP(A58,'Listas deplegables'!$A$2:$B$19,2,0)</f>
        <v>#N/A</v>
      </c>
      <c r="C58" s="42"/>
      <c r="D58" s="42"/>
      <c r="E58" s="43"/>
      <c r="F58" s="43"/>
      <c r="G58" s="43"/>
      <c r="H58" s="43"/>
      <c r="I58" s="17"/>
      <c r="J58" s="44"/>
      <c r="K58" s="26"/>
      <c r="L58" s="43"/>
      <c r="M58" s="95"/>
      <c r="N58" s="95"/>
      <c r="O58" s="95"/>
      <c r="P58" s="12"/>
      <c r="Q58" s="12"/>
      <c r="R58" s="102"/>
      <c r="S58" s="94"/>
      <c r="T58" s="95"/>
      <c r="U58" s="95"/>
      <c r="V58" s="96"/>
      <c r="W58" s="94"/>
      <c r="X58" s="95"/>
      <c r="Y58" s="95"/>
      <c r="Z58" s="95"/>
      <c r="AA58" s="95"/>
      <c r="AB58" s="95"/>
      <c r="AC58" s="96"/>
    </row>
    <row r="59" spans="1:29" s="39" customFormat="1" hidden="1" x14ac:dyDescent="0.25">
      <c r="A59" s="40"/>
      <c r="B59" s="41" t="e">
        <f>VLOOKUP(A59,'Listas deplegables'!$A$2:$B$19,2,0)</f>
        <v>#N/A</v>
      </c>
      <c r="C59" s="42"/>
      <c r="D59" s="42"/>
      <c r="E59" s="43"/>
      <c r="F59" s="43"/>
      <c r="G59" s="43"/>
      <c r="H59" s="43"/>
      <c r="I59" s="17"/>
      <c r="J59" s="44"/>
      <c r="K59" s="26"/>
      <c r="L59" s="43"/>
      <c r="M59" s="95"/>
      <c r="N59" s="95"/>
      <c r="O59" s="95"/>
      <c r="P59" s="12"/>
      <c r="Q59" s="12"/>
      <c r="R59" s="102"/>
      <c r="S59" s="94"/>
      <c r="T59" s="95"/>
      <c r="U59" s="95"/>
      <c r="V59" s="96"/>
      <c r="W59" s="94"/>
      <c r="X59" s="95"/>
      <c r="Y59" s="95"/>
      <c r="Z59" s="95"/>
      <c r="AA59" s="95"/>
      <c r="AB59" s="95"/>
      <c r="AC59" s="96"/>
    </row>
    <row r="60" spans="1:29" s="39" customFormat="1" hidden="1" x14ac:dyDescent="0.25">
      <c r="A60" s="40"/>
      <c r="B60" s="41" t="e">
        <f>VLOOKUP(A60,'Listas deplegables'!$A$2:$B$19,2,0)</f>
        <v>#N/A</v>
      </c>
      <c r="C60" s="42"/>
      <c r="D60" s="42"/>
      <c r="E60" s="43"/>
      <c r="F60" s="43"/>
      <c r="G60" s="43"/>
      <c r="H60" s="43"/>
      <c r="I60" s="17"/>
      <c r="J60" s="44"/>
      <c r="K60" s="26"/>
      <c r="L60" s="43"/>
      <c r="M60" s="95"/>
      <c r="N60" s="95"/>
      <c r="O60" s="95"/>
      <c r="P60" s="12"/>
      <c r="Q60" s="12"/>
      <c r="R60" s="102"/>
      <c r="S60" s="94"/>
      <c r="T60" s="95"/>
      <c r="U60" s="95"/>
      <c r="V60" s="96"/>
      <c r="W60" s="94"/>
      <c r="X60" s="95"/>
      <c r="Y60" s="95"/>
      <c r="Z60" s="95"/>
      <c r="AA60" s="95"/>
      <c r="AB60" s="95"/>
      <c r="AC60" s="96"/>
    </row>
    <row r="61" spans="1:29" s="39" customFormat="1" hidden="1" x14ac:dyDescent="0.25">
      <c r="A61" s="40"/>
      <c r="B61" s="41" t="e">
        <f>VLOOKUP(A61,'Listas deplegables'!$A$2:$B$19,2,0)</f>
        <v>#N/A</v>
      </c>
      <c r="C61" s="42"/>
      <c r="D61" s="42"/>
      <c r="E61" s="43"/>
      <c r="F61" s="43"/>
      <c r="G61" s="43"/>
      <c r="H61" s="43"/>
      <c r="I61" s="17"/>
      <c r="J61" s="44"/>
      <c r="K61" s="26"/>
      <c r="L61" s="43"/>
      <c r="M61" s="95"/>
      <c r="N61" s="95"/>
      <c r="O61" s="95"/>
      <c r="P61" s="12"/>
      <c r="Q61" s="12"/>
      <c r="R61" s="102"/>
      <c r="S61" s="94"/>
      <c r="T61" s="95"/>
      <c r="U61" s="95"/>
      <c r="V61" s="96"/>
      <c r="W61" s="94"/>
      <c r="X61" s="95"/>
      <c r="Y61" s="95"/>
      <c r="Z61" s="95"/>
      <c r="AA61" s="95"/>
      <c r="AB61" s="95"/>
      <c r="AC61" s="96"/>
    </row>
    <row r="62" spans="1:29" s="39" customFormat="1" hidden="1" x14ac:dyDescent="0.25">
      <c r="A62" s="40"/>
      <c r="B62" s="41" t="e">
        <f>VLOOKUP(A62,'Listas deplegables'!$A$2:$B$19,2,0)</f>
        <v>#N/A</v>
      </c>
      <c r="C62" s="42"/>
      <c r="D62" s="42"/>
      <c r="E62" s="43"/>
      <c r="F62" s="43"/>
      <c r="G62" s="43"/>
      <c r="H62" s="43"/>
      <c r="I62" s="17"/>
      <c r="J62" s="44"/>
      <c r="K62" s="26"/>
      <c r="L62" s="43"/>
      <c r="M62" s="95"/>
      <c r="N62" s="95"/>
      <c r="O62" s="95"/>
      <c r="P62" s="12"/>
      <c r="Q62" s="12"/>
      <c r="R62" s="102"/>
      <c r="S62" s="94"/>
      <c r="T62" s="95"/>
      <c r="U62" s="95"/>
      <c r="V62" s="96"/>
      <c r="W62" s="94"/>
      <c r="X62" s="95"/>
      <c r="Y62" s="95"/>
      <c r="Z62" s="95"/>
      <c r="AA62" s="95"/>
      <c r="AB62" s="95"/>
      <c r="AC62" s="96"/>
    </row>
    <row r="63" spans="1:29" s="39" customFormat="1" hidden="1" x14ac:dyDescent="0.25">
      <c r="A63" s="40"/>
      <c r="B63" s="41" t="e">
        <f>VLOOKUP(A63,'Listas deplegables'!$A$2:$B$19,2,0)</f>
        <v>#N/A</v>
      </c>
      <c r="C63" s="42"/>
      <c r="D63" s="42"/>
      <c r="E63" s="43"/>
      <c r="F63" s="43"/>
      <c r="G63" s="43"/>
      <c r="H63" s="43"/>
      <c r="I63" s="17"/>
      <c r="J63" s="44"/>
      <c r="K63" s="26"/>
      <c r="L63" s="43"/>
      <c r="M63" s="95"/>
      <c r="N63" s="95"/>
      <c r="O63" s="95"/>
      <c r="P63" s="12"/>
      <c r="Q63" s="12"/>
      <c r="R63" s="102"/>
      <c r="S63" s="94"/>
      <c r="T63" s="95"/>
      <c r="U63" s="95"/>
      <c r="V63" s="96"/>
      <c r="W63" s="94"/>
      <c r="X63" s="95"/>
      <c r="Y63" s="95"/>
      <c r="Z63" s="95"/>
      <c r="AA63" s="95"/>
      <c r="AB63" s="95"/>
      <c r="AC63" s="96"/>
    </row>
    <row r="64" spans="1:29" s="39" customFormat="1" hidden="1" x14ac:dyDescent="0.25">
      <c r="A64" s="40"/>
      <c r="B64" s="41" t="e">
        <f>VLOOKUP(A64,'Listas deplegables'!$A$2:$B$19,2,0)</f>
        <v>#N/A</v>
      </c>
      <c r="C64" s="42"/>
      <c r="D64" s="42"/>
      <c r="E64" s="43"/>
      <c r="F64" s="43"/>
      <c r="G64" s="43"/>
      <c r="H64" s="43"/>
      <c r="I64" s="17"/>
      <c r="J64" s="44"/>
      <c r="K64" s="26"/>
      <c r="L64" s="43"/>
      <c r="M64" s="95"/>
      <c r="N64" s="95"/>
      <c r="O64" s="95"/>
      <c r="P64" s="12"/>
      <c r="Q64" s="12"/>
      <c r="R64" s="102"/>
      <c r="S64" s="94"/>
      <c r="T64" s="95"/>
      <c r="U64" s="95"/>
      <c r="V64" s="96"/>
      <c r="W64" s="94"/>
      <c r="X64" s="95"/>
      <c r="Y64" s="95"/>
      <c r="Z64" s="95"/>
      <c r="AA64" s="95"/>
      <c r="AB64" s="95"/>
      <c r="AC64" s="96"/>
    </row>
    <row r="65" spans="1:29" s="39" customFormat="1" hidden="1" x14ac:dyDescent="0.25">
      <c r="A65" s="40"/>
      <c r="B65" s="41" t="e">
        <f>VLOOKUP(A65,'Listas deplegables'!$A$2:$B$19,2,0)</f>
        <v>#N/A</v>
      </c>
      <c r="C65" s="42"/>
      <c r="D65" s="42"/>
      <c r="E65" s="43"/>
      <c r="F65" s="43"/>
      <c r="G65" s="43"/>
      <c r="H65" s="43"/>
      <c r="I65" s="17"/>
      <c r="J65" s="44"/>
      <c r="K65" s="26"/>
      <c r="L65" s="43"/>
      <c r="M65" s="95"/>
      <c r="N65" s="95"/>
      <c r="O65" s="95"/>
      <c r="P65" s="12"/>
      <c r="Q65" s="12"/>
      <c r="R65" s="102"/>
      <c r="S65" s="94"/>
      <c r="T65" s="95"/>
      <c r="U65" s="95"/>
      <c r="V65" s="96"/>
      <c r="W65" s="94"/>
      <c r="X65" s="95"/>
      <c r="Y65" s="95"/>
      <c r="Z65" s="95"/>
      <c r="AA65" s="95"/>
      <c r="AB65" s="95"/>
      <c r="AC65" s="96"/>
    </row>
    <row r="66" spans="1:29" s="39" customFormat="1" hidden="1" x14ac:dyDescent="0.25">
      <c r="A66" s="40"/>
      <c r="B66" s="41" t="e">
        <f>VLOOKUP(A66,'Listas deplegables'!$A$2:$B$19,2,0)</f>
        <v>#N/A</v>
      </c>
      <c r="C66" s="42"/>
      <c r="D66" s="42"/>
      <c r="E66" s="43"/>
      <c r="F66" s="43"/>
      <c r="G66" s="43"/>
      <c r="H66" s="43"/>
      <c r="I66" s="17"/>
      <c r="J66" s="44"/>
      <c r="K66" s="26"/>
      <c r="L66" s="43"/>
      <c r="M66" s="95"/>
      <c r="N66" s="95"/>
      <c r="O66" s="95"/>
      <c r="P66" s="12"/>
      <c r="Q66" s="12"/>
      <c r="R66" s="102"/>
      <c r="S66" s="94"/>
      <c r="T66" s="95"/>
      <c r="U66" s="95"/>
      <c r="V66" s="96"/>
      <c r="W66" s="94"/>
      <c r="X66" s="95"/>
      <c r="Y66" s="95"/>
      <c r="Z66" s="95"/>
      <c r="AA66" s="95"/>
      <c r="AB66" s="95"/>
      <c r="AC66" s="96"/>
    </row>
    <row r="67" spans="1:29" s="39" customFormat="1" hidden="1" x14ac:dyDescent="0.25">
      <c r="A67" s="40"/>
      <c r="B67" s="41" t="e">
        <f>VLOOKUP(A67,'Listas deplegables'!$A$2:$B$19,2,0)</f>
        <v>#N/A</v>
      </c>
      <c r="C67" s="42"/>
      <c r="D67" s="42"/>
      <c r="E67" s="43"/>
      <c r="F67" s="43"/>
      <c r="G67" s="43"/>
      <c r="H67" s="43"/>
      <c r="I67" s="17"/>
      <c r="J67" s="44"/>
      <c r="K67" s="26"/>
      <c r="L67" s="43"/>
      <c r="M67" s="95"/>
      <c r="N67" s="95"/>
      <c r="O67" s="95"/>
      <c r="P67" s="12"/>
      <c r="Q67" s="12"/>
      <c r="R67" s="102"/>
      <c r="S67" s="94"/>
      <c r="T67" s="95"/>
      <c r="U67" s="95"/>
      <c r="V67" s="96"/>
      <c r="W67" s="94"/>
      <c r="X67" s="95"/>
      <c r="Y67" s="95"/>
      <c r="Z67" s="95"/>
      <c r="AA67" s="95"/>
      <c r="AB67" s="95"/>
      <c r="AC67" s="96"/>
    </row>
    <row r="68" spans="1:29" s="39" customFormat="1" hidden="1" x14ac:dyDescent="0.25">
      <c r="A68" s="40"/>
      <c r="B68" s="41" t="e">
        <f>VLOOKUP(A68,'Listas deplegables'!$A$2:$B$19,2,0)</f>
        <v>#N/A</v>
      </c>
      <c r="C68" s="42"/>
      <c r="D68" s="42"/>
      <c r="E68" s="43"/>
      <c r="F68" s="43"/>
      <c r="G68" s="43"/>
      <c r="H68" s="43"/>
      <c r="I68" s="17"/>
      <c r="J68" s="44"/>
      <c r="K68" s="26"/>
      <c r="L68" s="43"/>
      <c r="M68" s="95"/>
      <c r="N68" s="95"/>
      <c r="O68" s="95"/>
      <c r="P68" s="12"/>
      <c r="Q68" s="12"/>
      <c r="R68" s="102"/>
      <c r="S68" s="94"/>
      <c r="T68" s="95"/>
      <c r="U68" s="95"/>
      <c r="V68" s="96"/>
      <c r="W68" s="94"/>
      <c r="X68" s="95"/>
      <c r="Y68" s="95"/>
      <c r="Z68" s="95"/>
      <c r="AA68" s="95"/>
      <c r="AB68" s="95"/>
      <c r="AC68" s="96"/>
    </row>
    <row r="69" spans="1:29" s="39" customFormat="1" hidden="1" x14ac:dyDescent="0.25">
      <c r="A69" s="40"/>
      <c r="B69" s="41" t="e">
        <f>VLOOKUP(A69,'Listas deplegables'!$A$2:$B$19,2,0)</f>
        <v>#N/A</v>
      </c>
      <c r="C69" s="42"/>
      <c r="D69" s="42"/>
      <c r="E69" s="43"/>
      <c r="F69" s="43"/>
      <c r="G69" s="43"/>
      <c r="H69" s="43"/>
      <c r="I69" s="17"/>
      <c r="J69" s="44"/>
      <c r="K69" s="26"/>
      <c r="L69" s="43"/>
      <c r="M69" s="95"/>
      <c r="N69" s="95"/>
      <c r="O69" s="95"/>
      <c r="P69" s="12"/>
      <c r="Q69" s="12"/>
      <c r="R69" s="102"/>
      <c r="S69" s="94"/>
      <c r="T69" s="95"/>
      <c r="U69" s="95"/>
      <c r="V69" s="96"/>
      <c r="W69" s="94"/>
      <c r="X69" s="95"/>
      <c r="Y69" s="95"/>
      <c r="Z69" s="95"/>
      <c r="AA69" s="95"/>
      <c r="AB69" s="95"/>
      <c r="AC69" s="96"/>
    </row>
    <row r="70" spans="1:29" s="39" customFormat="1" hidden="1" x14ac:dyDescent="0.25">
      <c r="A70" s="40"/>
      <c r="B70" s="41" t="e">
        <f>VLOOKUP(A70,'Listas deplegables'!$A$2:$B$19,2,0)</f>
        <v>#N/A</v>
      </c>
      <c r="C70" s="42"/>
      <c r="D70" s="42"/>
      <c r="E70" s="43"/>
      <c r="F70" s="43"/>
      <c r="G70" s="43"/>
      <c r="H70" s="43"/>
      <c r="I70" s="17"/>
      <c r="J70" s="44"/>
      <c r="K70" s="26"/>
      <c r="L70" s="43"/>
      <c r="M70" s="95"/>
      <c r="N70" s="95"/>
      <c r="O70" s="95"/>
      <c r="P70" s="12"/>
      <c r="Q70" s="12"/>
      <c r="R70" s="102"/>
      <c r="S70" s="94"/>
      <c r="T70" s="95"/>
      <c r="U70" s="95"/>
      <c r="V70" s="96"/>
      <c r="W70" s="94"/>
      <c r="X70" s="95"/>
      <c r="Y70" s="95"/>
      <c r="Z70" s="95"/>
      <c r="AA70" s="95"/>
      <c r="AB70" s="95"/>
      <c r="AC70" s="96"/>
    </row>
    <row r="71" spans="1:29" s="39" customFormat="1" hidden="1" x14ac:dyDescent="0.25">
      <c r="A71" s="40"/>
      <c r="B71" s="41" t="e">
        <f>VLOOKUP(A71,'Listas deplegables'!$A$2:$B$19,2,0)</f>
        <v>#N/A</v>
      </c>
      <c r="C71" s="42"/>
      <c r="D71" s="42"/>
      <c r="E71" s="43"/>
      <c r="F71" s="43"/>
      <c r="G71" s="43"/>
      <c r="H71" s="43"/>
      <c r="I71" s="17"/>
      <c r="J71" s="44"/>
      <c r="K71" s="26"/>
      <c r="L71" s="43"/>
      <c r="M71" s="95"/>
      <c r="N71" s="95"/>
      <c r="O71" s="95"/>
      <c r="P71" s="12"/>
      <c r="Q71" s="12"/>
      <c r="R71" s="102"/>
      <c r="S71" s="94"/>
      <c r="T71" s="95"/>
      <c r="U71" s="95"/>
      <c r="V71" s="96"/>
      <c r="W71" s="94"/>
      <c r="X71" s="95"/>
      <c r="Y71" s="95"/>
      <c r="Z71" s="95"/>
      <c r="AA71" s="95"/>
      <c r="AB71" s="95"/>
      <c r="AC71" s="96"/>
    </row>
    <row r="72" spans="1:29" s="39" customFormat="1" hidden="1" x14ac:dyDescent="0.25">
      <c r="A72" s="40"/>
      <c r="B72" s="41" t="e">
        <f>VLOOKUP(A72,'Listas deplegables'!$A$2:$B$19,2,0)</f>
        <v>#N/A</v>
      </c>
      <c r="C72" s="42"/>
      <c r="D72" s="42"/>
      <c r="E72" s="43"/>
      <c r="F72" s="43"/>
      <c r="G72" s="43"/>
      <c r="H72" s="43"/>
      <c r="I72" s="17"/>
      <c r="J72" s="44"/>
      <c r="K72" s="26"/>
      <c r="L72" s="43"/>
      <c r="M72" s="95"/>
      <c r="N72" s="95"/>
      <c r="O72" s="95"/>
      <c r="P72" s="12"/>
      <c r="Q72" s="12"/>
      <c r="R72" s="102"/>
      <c r="S72" s="94"/>
      <c r="T72" s="95"/>
      <c r="U72" s="95"/>
      <c r="V72" s="96"/>
      <c r="W72" s="94"/>
      <c r="X72" s="95"/>
      <c r="Y72" s="95"/>
      <c r="Z72" s="95"/>
      <c r="AA72" s="95"/>
      <c r="AB72" s="95"/>
      <c r="AC72" s="96"/>
    </row>
    <row r="73" spans="1:29" s="39" customFormat="1" hidden="1" x14ac:dyDescent="0.25">
      <c r="A73" s="40"/>
      <c r="B73" s="41" t="e">
        <f>VLOOKUP(A73,'Listas deplegables'!$A$2:$B$19,2,0)</f>
        <v>#N/A</v>
      </c>
      <c r="C73" s="42"/>
      <c r="D73" s="42"/>
      <c r="E73" s="43"/>
      <c r="F73" s="43"/>
      <c r="G73" s="43"/>
      <c r="H73" s="43"/>
      <c r="I73" s="17"/>
      <c r="J73" s="44"/>
      <c r="K73" s="26"/>
      <c r="L73" s="43"/>
      <c r="M73" s="95"/>
      <c r="N73" s="95"/>
      <c r="O73" s="95"/>
      <c r="P73" s="12"/>
      <c r="Q73" s="12"/>
      <c r="R73" s="102"/>
      <c r="S73" s="94"/>
      <c r="T73" s="95"/>
      <c r="U73" s="95"/>
      <c r="V73" s="96"/>
      <c r="W73" s="94"/>
      <c r="X73" s="95"/>
      <c r="Y73" s="95"/>
      <c r="Z73" s="95"/>
      <c r="AA73" s="95"/>
      <c r="AB73" s="95"/>
      <c r="AC73" s="96"/>
    </row>
    <row r="74" spans="1:29" s="39" customFormat="1" hidden="1" x14ac:dyDescent="0.25">
      <c r="A74" s="40"/>
      <c r="B74" s="41" t="e">
        <f>VLOOKUP(A74,'Listas deplegables'!$A$2:$B$19,2,0)</f>
        <v>#N/A</v>
      </c>
      <c r="C74" s="42"/>
      <c r="D74" s="42"/>
      <c r="E74" s="43"/>
      <c r="F74" s="43"/>
      <c r="G74" s="43"/>
      <c r="H74" s="43"/>
      <c r="I74" s="17"/>
      <c r="J74" s="44"/>
      <c r="K74" s="26"/>
      <c r="L74" s="43"/>
      <c r="M74" s="95"/>
      <c r="N74" s="95"/>
      <c r="O74" s="95"/>
      <c r="P74" s="12"/>
      <c r="Q74" s="12"/>
      <c r="R74" s="102"/>
      <c r="S74" s="94"/>
      <c r="T74" s="95"/>
      <c r="U74" s="95"/>
      <c r="V74" s="96"/>
      <c r="W74" s="94"/>
      <c r="X74" s="95"/>
      <c r="Y74" s="95"/>
      <c r="Z74" s="95"/>
      <c r="AA74" s="95"/>
      <c r="AB74" s="95"/>
      <c r="AC74" s="96"/>
    </row>
    <row r="75" spans="1:29" s="39" customFormat="1" hidden="1" x14ac:dyDescent="0.25">
      <c r="A75" s="40"/>
      <c r="B75" s="41" t="e">
        <f>VLOOKUP(A75,'Listas deplegables'!$A$2:$B$19,2,0)</f>
        <v>#N/A</v>
      </c>
      <c r="C75" s="42"/>
      <c r="D75" s="42"/>
      <c r="E75" s="43"/>
      <c r="F75" s="43"/>
      <c r="G75" s="43"/>
      <c r="H75" s="43"/>
      <c r="I75" s="17"/>
      <c r="J75" s="44"/>
      <c r="K75" s="26"/>
      <c r="L75" s="43"/>
      <c r="M75" s="95"/>
      <c r="N75" s="95"/>
      <c r="O75" s="95"/>
      <c r="P75" s="12"/>
      <c r="Q75" s="12"/>
      <c r="R75" s="102"/>
      <c r="S75" s="94"/>
      <c r="T75" s="95"/>
      <c r="U75" s="95"/>
      <c r="V75" s="96"/>
      <c r="W75" s="94"/>
      <c r="X75" s="95"/>
      <c r="Y75" s="95"/>
      <c r="Z75" s="95"/>
      <c r="AA75" s="95"/>
      <c r="AB75" s="95"/>
      <c r="AC75" s="96"/>
    </row>
    <row r="76" spans="1:29" s="39" customFormat="1" hidden="1" x14ac:dyDescent="0.25">
      <c r="A76" s="40"/>
      <c r="B76" s="41" t="e">
        <f>VLOOKUP(A76,'Listas deplegables'!$A$2:$B$19,2,0)</f>
        <v>#N/A</v>
      </c>
      <c r="C76" s="42"/>
      <c r="D76" s="42"/>
      <c r="E76" s="43"/>
      <c r="F76" s="43"/>
      <c r="G76" s="43"/>
      <c r="H76" s="43"/>
      <c r="I76" s="17"/>
      <c r="J76" s="44"/>
      <c r="K76" s="26"/>
      <c r="L76" s="43"/>
      <c r="M76" s="95"/>
      <c r="N76" s="95"/>
      <c r="O76" s="95"/>
      <c r="P76" s="12"/>
      <c r="Q76" s="12"/>
      <c r="R76" s="102"/>
      <c r="S76" s="94"/>
      <c r="T76" s="95"/>
      <c r="U76" s="95"/>
      <c r="V76" s="96"/>
      <c r="W76" s="94"/>
      <c r="X76" s="95"/>
      <c r="Y76" s="95"/>
      <c r="Z76" s="95"/>
      <c r="AA76" s="95"/>
      <c r="AB76" s="95"/>
      <c r="AC76" s="96"/>
    </row>
    <row r="77" spans="1:29" s="39" customFormat="1" hidden="1" x14ac:dyDescent="0.25">
      <c r="A77" s="40"/>
      <c r="B77" s="41" t="e">
        <f>VLOOKUP(A77,'Listas deplegables'!$A$2:$B$19,2,0)</f>
        <v>#N/A</v>
      </c>
      <c r="C77" s="42"/>
      <c r="D77" s="42"/>
      <c r="E77" s="43"/>
      <c r="F77" s="43"/>
      <c r="G77" s="43"/>
      <c r="H77" s="43"/>
      <c r="I77" s="17"/>
      <c r="J77" s="44"/>
      <c r="K77" s="26"/>
      <c r="L77" s="43"/>
      <c r="M77" s="95"/>
      <c r="N77" s="95"/>
      <c r="O77" s="95"/>
      <c r="P77" s="12"/>
      <c r="Q77" s="12"/>
      <c r="R77" s="102"/>
      <c r="S77" s="94"/>
      <c r="T77" s="95"/>
      <c r="U77" s="95"/>
      <c r="V77" s="96"/>
      <c r="W77" s="94"/>
      <c r="X77" s="95"/>
      <c r="Y77" s="95"/>
      <c r="Z77" s="95"/>
      <c r="AA77" s="95"/>
      <c r="AB77" s="95"/>
      <c r="AC77" s="96"/>
    </row>
    <row r="78" spans="1:29" s="39" customFormat="1" hidden="1" x14ac:dyDescent="0.25">
      <c r="A78" s="40"/>
      <c r="B78" s="41" t="e">
        <f>VLOOKUP(A78,'Listas deplegables'!$A$2:$B$19,2,0)</f>
        <v>#N/A</v>
      </c>
      <c r="C78" s="42"/>
      <c r="D78" s="42"/>
      <c r="E78" s="43"/>
      <c r="F78" s="43"/>
      <c r="G78" s="43"/>
      <c r="H78" s="43"/>
      <c r="I78" s="17"/>
      <c r="J78" s="44"/>
      <c r="K78" s="26"/>
      <c r="L78" s="43"/>
      <c r="M78" s="95"/>
      <c r="N78" s="95"/>
      <c r="O78" s="95"/>
      <c r="P78" s="12"/>
      <c r="Q78" s="12"/>
      <c r="R78" s="102"/>
      <c r="S78" s="94"/>
      <c r="T78" s="95"/>
      <c r="U78" s="95"/>
      <c r="V78" s="96"/>
      <c r="W78" s="94"/>
      <c r="X78" s="95"/>
      <c r="Y78" s="95"/>
      <c r="Z78" s="95"/>
      <c r="AA78" s="95"/>
      <c r="AB78" s="95"/>
      <c r="AC78" s="96"/>
    </row>
    <row r="79" spans="1:29" s="39" customFormat="1" hidden="1" x14ac:dyDescent="0.25">
      <c r="A79" s="40"/>
      <c r="B79" s="41" t="e">
        <f>VLOOKUP(A79,'Listas deplegables'!$A$2:$B$19,2,0)</f>
        <v>#N/A</v>
      </c>
      <c r="C79" s="42"/>
      <c r="D79" s="42"/>
      <c r="E79" s="43"/>
      <c r="F79" s="43"/>
      <c r="G79" s="43"/>
      <c r="H79" s="43"/>
      <c r="I79" s="17"/>
      <c r="J79" s="44"/>
      <c r="K79" s="26"/>
      <c r="L79" s="43"/>
      <c r="M79" s="95"/>
      <c r="N79" s="95"/>
      <c r="O79" s="95"/>
      <c r="P79" s="12"/>
      <c r="Q79" s="12"/>
      <c r="R79" s="102"/>
      <c r="S79" s="94"/>
      <c r="T79" s="95"/>
      <c r="U79" s="95"/>
      <c r="V79" s="96"/>
      <c r="W79" s="94"/>
      <c r="X79" s="95"/>
      <c r="Y79" s="95"/>
      <c r="Z79" s="95"/>
      <c r="AA79" s="95"/>
      <c r="AB79" s="95"/>
      <c r="AC79" s="96"/>
    </row>
    <row r="80" spans="1:29" s="39" customFormat="1" hidden="1" x14ac:dyDescent="0.25">
      <c r="A80" s="40"/>
      <c r="B80" s="41" t="e">
        <f>VLOOKUP(A80,'Listas deplegables'!$A$2:$B$19,2,0)</f>
        <v>#N/A</v>
      </c>
      <c r="C80" s="42"/>
      <c r="D80" s="42"/>
      <c r="E80" s="43"/>
      <c r="F80" s="43"/>
      <c r="G80" s="43"/>
      <c r="H80" s="43"/>
      <c r="I80" s="17"/>
      <c r="J80" s="44"/>
      <c r="K80" s="26"/>
      <c r="L80" s="43"/>
      <c r="M80" s="95"/>
      <c r="N80" s="95"/>
      <c r="O80" s="95"/>
      <c r="P80" s="12"/>
      <c r="Q80" s="12"/>
      <c r="R80" s="102"/>
      <c r="S80" s="94"/>
      <c r="T80" s="95"/>
      <c r="U80" s="95"/>
      <c r="V80" s="96"/>
      <c r="W80" s="94"/>
      <c r="X80" s="95"/>
      <c r="Y80" s="95"/>
      <c r="Z80" s="95"/>
      <c r="AA80" s="95"/>
      <c r="AB80" s="95"/>
      <c r="AC80" s="96"/>
    </row>
    <row r="81" spans="1:29" s="39" customFormat="1" hidden="1" x14ac:dyDescent="0.25">
      <c r="A81" s="40"/>
      <c r="B81" s="41" t="e">
        <f>VLOOKUP(A81,'Listas deplegables'!$A$2:$B$19,2,0)</f>
        <v>#N/A</v>
      </c>
      <c r="C81" s="42"/>
      <c r="D81" s="42"/>
      <c r="E81" s="43"/>
      <c r="F81" s="43"/>
      <c r="G81" s="43"/>
      <c r="H81" s="43"/>
      <c r="I81" s="17"/>
      <c r="J81" s="44"/>
      <c r="K81" s="26"/>
      <c r="L81" s="43"/>
      <c r="M81" s="95"/>
      <c r="N81" s="95"/>
      <c r="O81" s="95"/>
      <c r="P81" s="12"/>
      <c r="Q81" s="12"/>
      <c r="R81" s="102"/>
      <c r="S81" s="94"/>
      <c r="T81" s="95"/>
      <c r="U81" s="95"/>
      <c r="V81" s="96"/>
      <c r="W81" s="94"/>
      <c r="X81" s="95"/>
      <c r="Y81" s="95"/>
      <c r="Z81" s="95"/>
      <c r="AA81" s="95"/>
      <c r="AB81" s="95"/>
      <c r="AC81" s="96"/>
    </row>
    <row r="82" spans="1:29" s="39" customFormat="1" hidden="1" x14ac:dyDescent="0.25">
      <c r="A82" s="40"/>
      <c r="B82" s="41" t="e">
        <f>VLOOKUP(A82,'Listas deplegables'!$A$2:$B$19,2,0)</f>
        <v>#N/A</v>
      </c>
      <c r="C82" s="42"/>
      <c r="D82" s="42"/>
      <c r="E82" s="43"/>
      <c r="F82" s="43"/>
      <c r="G82" s="43"/>
      <c r="H82" s="43"/>
      <c r="I82" s="17"/>
      <c r="J82" s="44"/>
      <c r="K82" s="26"/>
      <c r="L82" s="43"/>
      <c r="M82" s="95"/>
      <c r="N82" s="95"/>
      <c r="O82" s="95"/>
      <c r="P82" s="12"/>
      <c r="Q82" s="12"/>
      <c r="R82" s="102"/>
      <c r="S82" s="94"/>
      <c r="T82" s="95"/>
      <c r="U82" s="95"/>
      <c r="V82" s="96"/>
      <c r="W82" s="94"/>
      <c r="X82" s="95"/>
      <c r="Y82" s="95"/>
      <c r="Z82" s="95"/>
      <c r="AA82" s="95"/>
      <c r="AB82" s="95"/>
      <c r="AC82" s="96"/>
    </row>
    <row r="83" spans="1:29" s="39" customFormat="1" hidden="1" x14ac:dyDescent="0.25">
      <c r="A83" s="40"/>
      <c r="B83" s="41" t="e">
        <f>VLOOKUP(A83,'Listas deplegables'!$A$2:$B$19,2,0)</f>
        <v>#N/A</v>
      </c>
      <c r="C83" s="42"/>
      <c r="D83" s="42"/>
      <c r="E83" s="43"/>
      <c r="F83" s="43"/>
      <c r="G83" s="43"/>
      <c r="H83" s="43"/>
      <c r="I83" s="17"/>
      <c r="J83" s="44"/>
      <c r="K83" s="26"/>
      <c r="L83" s="43"/>
      <c r="M83" s="95"/>
      <c r="N83" s="95"/>
      <c r="O83" s="95"/>
      <c r="P83" s="12"/>
      <c r="Q83" s="12"/>
      <c r="R83" s="102"/>
      <c r="S83" s="94"/>
      <c r="T83" s="95"/>
      <c r="U83" s="95"/>
      <c r="V83" s="96"/>
      <c r="W83" s="94"/>
      <c r="X83" s="95"/>
      <c r="Y83" s="95"/>
      <c r="Z83" s="95"/>
      <c r="AA83" s="95"/>
      <c r="AB83" s="95"/>
      <c r="AC83" s="96"/>
    </row>
    <row r="84" spans="1:29" s="39" customFormat="1" hidden="1" x14ac:dyDescent="0.25">
      <c r="A84" s="40"/>
      <c r="B84" s="41" t="e">
        <f>VLOOKUP(A84,'Listas deplegables'!$A$2:$B$19,2,0)</f>
        <v>#N/A</v>
      </c>
      <c r="C84" s="42"/>
      <c r="D84" s="42"/>
      <c r="E84" s="43"/>
      <c r="F84" s="43"/>
      <c r="G84" s="43"/>
      <c r="H84" s="43"/>
      <c r="I84" s="17"/>
      <c r="J84" s="44"/>
      <c r="K84" s="26"/>
      <c r="L84" s="43"/>
      <c r="M84" s="95"/>
      <c r="N84" s="95"/>
      <c r="O84" s="95"/>
      <c r="P84" s="12"/>
      <c r="Q84" s="12"/>
      <c r="R84" s="102"/>
      <c r="S84" s="94"/>
      <c r="T84" s="95"/>
      <c r="U84" s="95"/>
      <c r="V84" s="96"/>
      <c r="W84" s="94"/>
      <c r="X84" s="95"/>
      <c r="Y84" s="95"/>
      <c r="Z84" s="95"/>
      <c r="AA84" s="95"/>
      <c r="AB84" s="95"/>
      <c r="AC84" s="96"/>
    </row>
    <row r="85" spans="1:29" s="39" customFormat="1" hidden="1" x14ac:dyDescent="0.25">
      <c r="A85" s="40"/>
      <c r="B85" s="41" t="e">
        <f>VLOOKUP(A85,'Listas deplegables'!$A$2:$B$19,2,0)</f>
        <v>#N/A</v>
      </c>
      <c r="C85" s="42"/>
      <c r="D85" s="42"/>
      <c r="E85" s="43"/>
      <c r="F85" s="43"/>
      <c r="G85" s="43"/>
      <c r="H85" s="43"/>
      <c r="I85" s="17"/>
      <c r="J85" s="44"/>
      <c r="K85" s="26"/>
      <c r="L85" s="43"/>
      <c r="M85" s="95"/>
      <c r="N85" s="95"/>
      <c r="O85" s="95"/>
      <c r="P85" s="12"/>
      <c r="Q85" s="12"/>
      <c r="R85" s="102"/>
      <c r="S85" s="94"/>
      <c r="T85" s="95"/>
      <c r="U85" s="95"/>
      <c r="V85" s="96"/>
      <c r="W85" s="94"/>
      <c r="X85" s="95"/>
      <c r="Y85" s="95"/>
      <c r="Z85" s="95"/>
      <c r="AA85" s="95"/>
      <c r="AB85" s="95"/>
      <c r="AC85" s="96"/>
    </row>
    <row r="86" spans="1:29" s="39" customFormat="1" hidden="1" x14ac:dyDescent="0.25">
      <c r="A86" s="40"/>
      <c r="B86" s="41" t="e">
        <f>VLOOKUP(A86,'Listas deplegables'!$A$2:$B$19,2,0)</f>
        <v>#N/A</v>
      </c>
      <c r="C86" s="42"/>
      <c r="D86" s="42"/>
      <c r="E86" s="43"/>
      <c r="F86" s="43"/>
      <c r="G86" s="43"/>
      <c r="H86" s="43"/>
      <c r="I86" s="17"/>
      <c r="J86" s="44"/>
      <c r="K86" s="26"/>
      <c r="L86" s="43"/>
      <c r="M86" s="95"/>
      <c r="N86" s="95"/>
      <c r="O86" s="95"/>
      <c r="P86" s="12"/>
      <c r="Q86" s="12"/>
      <c r="R86" s="102"/>
      <c r="S86" s="94"/>
      <c r="T86" s="95"/>
      <c r="U86" s="95"/>
      <c r="V86" s="96"/>
      <c r="W86" s="94"/>
      <c r="X86" s="95"/>
      <c r="Y86" s="95"/>
      <c r="Z86" s="95"/>
      <c r="AA86" s="95"/>
      <c r="AB86" s="95"/>
      <c r="AC86" s="96"/>
    </row>
    <row r="87" spans="1:29" s="39" customFormat="1" hidden="1" x14ac:dyDescent="0.25">
      <c r="A87" s="40"/>
      <c r="B87" s="41" t="e">
        <f>VLOOKUP(A87,'Listas deplegables'!$A$2:$B$19,2,0)</f>
        <v>#N/A</v>
      </c>
      <c r="C87" s="42"/>
      <c r="D87" s="42"/>
      <c r="E87" s="43"/>
      <c r="F87" s="43"/>
      <c r="G87" s="43"/>
      <c r="H87" s="43"/>
      <c r="I87" s="17"/>
      <c r="J87" s="44"/>
      <c r="K87" s="26"/>
      <c r="L87" s="43"/>
      <c r="M87" s="95"/>
      <c r="N87" s="95"/>
      <c r="O87" s="95"/>
      <c r="P87" s="12"/>
      <c r="Q87" s="12"/>
      <c r="R87" s="102"/>
      <c r="S87" s="94"/>
      <c r="T87" s="95"/>
      <c r="U87" s="95"/>
      <c r="V87" s="96"/>
      <c r="W87" s="94"/>
      <c r="X87" s="95"/>
      <c r="Y87" s="95"/>
      <c r="Z87" s="95"/>
      <c r="AA87" s="95"/>
      <c r="AB87" s="95"/>
      <c r="AC87" s="96"/>
    </row>
    <row r="88" spans="1:29" s="39" customFormat="1" hidden="1" x14ac:dyDescent="0.25">
      <c r="A88" s="40"/>
      <c r="B88" s="41" t="e">
        <f>VLOOKUP(A88,'Listas deplegables'!$A$2:$B$19,2,0)</f>
        <v>#N/A</v>
      </c>
      <c r="C88" s="42"/>
      <c r="D88" s="42"/>
      <c r="E88" s="43"/>
      <c r="F88" s="43"/>
      <c r="G88" s="43"/>
      <c r="H88" s="43"/>
      <c r="I88" s="17"/>
      <c r="J88" s="44"/>
      <c r="K88" s="26"/>
      <c r="L88" s="43"/>
      <c r="M88" s="95"/>
      <c r="N88" s="95"/>
      <c r="O88" s="95"/>
      <c r="P88" s="12"/>
      <c r="Q88" s="12"/>
      <c r="R88" s="102"/>
      <c r="S88" s="94"/>
      <c r="T88" s="95"/>
      <c r="U88" s="95"/>
      <c r="V88" s="96"/>
      <c r="W88" s="94"/>
      <c r="X88" s="95"/>
      <c r="Y88" s="95"/>
      <c r="Z88" s="95"/>
      <c r="AA88" s="95"/>
      <c r="AB88" s="95"/>
      <c r="AC88" s="96"/>
    </row>
    <row r="89" spans="1:29" s="39" customFormat="1" hidden="1" x14ac:dyDescent="0.25">
      <c r="A89" s="40"/>
      <c r="B89" s="41" t="e">
        <f>VLOOKUP(A89,'Listas deplegables'!$A$2:$B$19,2,0)</f>
        <v>#N/A</v>
      </c>
      <c r="C89" s="42"/>
      <c r="D89" s="42"/>
      <c r="E89" s="43"/>
      <c r="F89" s="43"/>
      <c r="G89" s="43"/>
      <c r="H89" s="43"/>
      <c r="I89" s="17"/>
      <c r="J89" s="44"/>
      <c r="K89" s="26"/>
      <c r="L89" s="43"/>
      <c r="M89" s="95"/>
      <c r="N89" s="95"/>
      <c r="O89" s="95"/>
      <c r="P89" s="12"/>
      <c r="Q89" s="12"/>
      <c r="R89" s="102"/>
      <c r="S89" s="94"/>
      <c r="T89" s="95"/>
      <c r="U89" s="95"/>
      <c r="V89" s="96"/>
      <c r="W89" s="94"/>
      <c r="X89" s="95"/>
      <c r="Y89" s="95"/>
      <c r="Z89" s="95"/>
      <c r="AA89" s="95"/>
      <c r="AB89" s="95"/>
      <c r="AC89" s="96"/>
    </row>
    <row r="90" spans="1:29" s="39" customFormat="1" hidden="1" x14ac:dyDescent="0.25">
      <c r="A90" s="40"/>
      <c r="B90" s="41" t="e">
        <f>VLOOKUP(A90,'Listas deplegables'!$A$2:$B$19,2,0)</f>
        <v>#N/A</v>
      </c>
      <c r="C90" s="42"/>
      <c r="D90" s="42"/>
      <c r="E90" s="43"/>
      <c r="F90" s="43"/>
      <c r="G90" s="43"/>
      <c r="H90" s="43"/>
      <c r="I90" s="17"/>
      <c r="J90" s="44"/>
      <c r="K90" s="26"/>
      <c r="L90" s="43"/>
      <c r="M90" s="95"/>
      <c r="N90" s="95"/>
      <c r="O90" s="95"/>
      <c r="P90" s="12"/>
      <c r="Q90" s="12"/>
      <c r="R90" s="102"/>
      <c r="S90" s="94"/>
      <c r="T90" s="95"/>
      <c r="U90" s="95"/>
      <c r="V90" s="96"/>
      <c r="W90" s="94"/>
      <c r="X90" s="95"/>
      <c r="Y90" s="95"/>
      <c r="Z90" s="95"/>
      <c r="AA90" s="95"/>
      <c r="AB90" s="95"/>
      <c r="AC90" s="96"/>
    </row>
    <row r="91" spans="1:29" s="39" customFormat="1" hidden="1" x14ac:dyDescent="0.25">
      <c r="A91" s="40"/>
      <c r="B91" s="41" t="e">
        <f>VLOOKUP(A91,'Listas deplegables'!$A$2:$B$19,2,0)</f>
        <v>#N/A</v>
      </c>
      <c r="C91" s="42"/>
      <c r="D91" s="42"/>
      <c r="E91" s="43"/>
      <c r="F91" s="43"/>
      <c r="G91" s="43"/>
      <c r="H91" s="43"/>
      <c r="I91" s="17"/>
      <c r="J91" s="44"/>
      <c r="K91" s="26"/>
      <c r="L91" s="43"/>
      <c r="M91" s="95"/>
      <c r="N91" s="95"/>
      <c r="O91" s="95"/>
      <c r="P91" s="12"/>
      <c r="Q91" s="12"/>
      <c r="R91" s="102"/>
      <c r="S91" s="94"/>
      <c r="T91" s="95"/>
      <c r="U91" s="95"/>
      <c r="V91" s="96"/>
      <c r="W91" s="94"/>
      <c r="X91" s="95"/>
      <c r="Y91" s="95"/>
      <c r="Z91" s="95"/>
      <c r="AA91" s="95"/>
      <c r="AB91" s="95"/>
      <c r="AC91" s="96"/>
    </row>
    <row r="92" spans="1:29" s="39" customFormat="1" hidden="1" x14ac:dyDescent="0.25">
      <c r="A92" s="40"/>
      <c r="B92" s="41" t="e">
        <f>VLOOKUP(A92,'Listas deplegables'!$A$2:$B$19,2,0)</f>
        <v>#N/A</v>
      </c>
      <c r="C92" s="42"/>
      <c r="D92" s="42"/>
      <c r="E92" s="43"/>
      <c r="F92" s="43"/>
      <c r="G92" s="43"/>
      <c r="H92" s="43"/>
      <c r="I92" s="17"/>
      <c r="J92" s="44"/>
      <c r="K92" s="26"/>
      <c r="L92" s="43"/>
      <c r="M92" s="95"/>
      <c r="N92" s="95"/>
      <c r="O92" s="95"/>
      <c r="P92" s="12"/>
      <c r="Q92" s="12"/>
      <c r="R92" s="102"/>
      <c r="S92" s="94"/>
      <c r="T92" s="95"/>
      <c r="U92" s="95"/>
      <c r="V92" s="96"/>
      <c r="W92" s="94"/>
      <c r="X92" s="95"/>
      <c r="Y92" s="95"/>
      <c r="Z92" s="95"/>
      <c r="AA92" s="95"/>
      <c r="AB92" s="95"/>
      <c r="AC92" s="96"/>
    </row>
    <row r="93" spans="1:29" s="39" customFormat="1" hidden="1" x14ac:dyDescent="0.25">
      <c r="A93" s="40"/>
      <c r="B93" s="41" t="e">
        <f>VLOOKUP(A93,'Listas deplegables'!$A$2:$B$19,2,0)</f>
        <v>#N/A</v>
      </c>
      <c r="C93" s="42"/>
      <c r="D93" s="42"/>
      <c r="E93" s="43"/>
      <c r="F93" s="43"/>
      <c r="G93" s="43"/>
      <c r="H93" s="43"/>
      <c r="I93" s="17"/>
      <c r="J93" s="44"/>
      <c r="K93" s="26"/>
      <c r="L93" s="43"/>
      <c r="M93" s="95"/>
      <c r="N93" s="95"/>
      <c r="O93" s="95"/>
      <c r="P93" s="12"/>
      <c r="Q93" s="12"/>
      <c r="R93" s="102"/>
      <c r="S93" s="94"/>
      <c r="T93" s="95"/>
      <c r="U93" s="95"/>
      <c r="V93" s="96"/>
      <c r="W93" s="94"/>
      <c r="X93" s="95"/>
      <c r="Y93" s="95"/>
      <c r="Z93" s="95"/>
      <c r="AA93" s="95"/>
      <c r="AB93" s="95"/>
      <c r="AC93" s="96"/>
    </row>
    <row r="94" spans="1:29" s="39" customFormat="1" hidden="1" x14ac:dyDescent="0.25">
      <c r="A94" s="40"/>
      <c r="B94" s="41" t="e">
        <f>VLOOKUP(A94,'Listas deplegables'!$A$2:$B$19,2,0)</f>
        <v>#N/A</v>
      </c>
      <c r="C94" s="42"/>
      <c r="D94" s="42"/>
      <c r="E94" s="43"/>
      <c r="F94" s="43"/>
      <c r="G94" s="43"/>
      <c r="H94" s="43"/>
      <c r="I94" s="17"/>
      <c r="J94" s="44"/>
      <c r="K94" s="26"/>
      <c r="L94" s="43"/>
      <c r="M94" s="95"/>
      <c r="N94" s="95"/>
      <c r="O94" s="95"/>
      <c r="P94" s="12"/>
      <c r="Q94" s="12"/>
      <c r="R94" s="102"/>
      <c r="S94" s="94"/>
      <c r="T94" s="95"/>
      <c r="U94" s="95"/>
      <c r="V94" s="96"/>
      <c r="W94" s="94"/>
      <c r="X94" s="95"/>
      <c r="Y94" s="95"/>
      <c r="Z94" s="95"/>
      <c r="AA94" s="95"/>
      <c r="AB94" s="95"/>
      <c r="AC94" s="96"/>
    </row>
    <row r="95" spans="1:29" s="39" customFormat="1" hidden="1" x14ac:dyDescent="0.25">
      <c r="A95" s="40"/>
      <c r="B95" s="41" t="e">
        <f>VLOOKUP(A95,'Listas deplegables'!$A$2:$B$19,2,0)</f>
        <v>#N/A</v>
      </c>
      <c r="C95" s="42"/>
      <c r="D95" s="42"/>
      <c r="E95" s="43"/>
      <c r="F95" s="43"/>
      <c r="G95" s="43"/>
      <c r="H95" s="43"/>
      <c r="I95" s="17"/>
      <c r="J95" s="44"/>
      <c r="K95" s="26"/>
      <c r="L95" s="43"/>
      <c r="M95" s="95"/>
      <c r="N95" s="95"/>
      <c r="O95" s="95"/>
      <c r="P95" s="12"/>
      <c r="Q95" s="12"/>
      <c r="R95" s="102"/>
      <c r="S95" s="94"/>
      <c r="T95" s="95"/>
      <c r="U95" s="95"/>
      <c r="V95" s="96"/>
      <c r="W95" s="94"/>
      <c r="X95" s="95"/>
      <c r="Y95" s="95"/>
      <c r="Z95" s="95"/>
      <c r="AA95" s="95"/>
      <c r="AB95" s="95"/>
      <c r="AC95" s="96"/>
    </row>
    <row r="96" spans="1:29" s="39" customFormat="1" hidden="1" x14ac:dyDescent="0.25">
      <c r="A96" s="40"/>
      <c r="B96" s="41" t="e">
        <f>VLOOKUP(A96,'Listas deplegables'!$A$2:$B$19,2,0)</f>
        <v>#N/A</v>
      </c>
      <c r="C96" s="42"/>
      <c r="D96" s="42"/>
      <c r="E96" s="43"/>
      <c r="F96" s="43"/>
      <c r="G96" s="43"/>
      <c r="H96" s="43"/>
      <c r="I96" s="17"/>
      <c r="J96" s="44"/>
      <c r="K96" s="26"/>
      <c r="L96" s="43"/>
      <c r="M96" s="95"/>
      <c r="N96" s="95"/>
      <c r="O96" s="95"/>
      <c r="P96" s="12"/>
      <c r="Q96" s="12"/>
      <c r="R96" s="102"/>
      <c r="S96" s="94"/>
      <c r="T96" s="95"/>
      <c r="U96" s="95"/>
      <c r="V96" s="96"/>
      <c r="W96" s="94"/>
      <c r="X96" s="95"/>
      <c r="Y96" s="95"/>
      <c r="Z96" s="95"/>
      <c r="AA96" s="95"/>
      <c r="AB96" s="95"/>
      <c r="AC96" s="96"/>
    </row>
    <row r="97" spans="1:29" s="39" customFormat="1" hidden="1" x14ac:dyDescent="0.25">
      <c r="A97" s="40"/>
      <c r="B97" s="41" t="e">
        <f>VLOOKUP(A97,'Listas deplegables'!$A$2:$B$19,2,0)</f>
        <v>#N/A</v>
      </c>
      <c r="C97" s="42"/>
      <c r="D97" s="42"/>
      <c r="E97" s="43"/>
      <c r="F97" s="43"/>
      <c r="G97" s="43"/>
      <c r="H97" s="43"/>
      <c r="I97" s="17"/>
      <c r="J97" s="44"/>
      <c r="K97" s="26"/>
      <c r="L97" s="43"/>
      <c r="M97" s="95"/>
      <c r="N97" s="95"/>
      <c r="O97" s="95"/>
      <c r="P97" s="12"/>
      <c r="Q97" s="12"/>
      <c r="R97" s="102"/>
      <c r="S97" s="94"/>
      <c r="T97" s="95"/>
      <c r="U97" s="95"/>
      <c r="V97" s="96"/>
      <c r="W97" s="94"/>
      <c r="X97" s="95"/>
      <c r="Y97" s="95"/>
      <c r="Z97" s="95"/>
      <c r="AA97" s="95"/>
      <c r="AB97" s="95"/>
      <c r="AC97" s="96"/>
    </row>
    <row r="98" spans="1:29" s="39" customFormat="1" hidden="1" x14ac:dyDescent="0.25">
      <c r="A98" s="40"/>
      <c r="B98" s="41" t="e">
        <f>VLOOKUP(A98,'Listas deplegables'!$A$2:$B$19,2,0)</f>
        <v>#N/A</v>
      </c>
      <c r="C98" s="42"/>
      <c r="D98" s="42"/>
      <c r="E98" s="43"/>
      <c r="F98" s="43"/>
      <c r="G98" s="43"/>
      <c r="H98" s="43"/>
      <c r="I98" s="17"/>
      <c r="J98" s="44"/>
      <c r="K98" s="26"/>
      <c r="L98" s="43"/>
      <c r="M98" s="95"/>
      <c r="N98" s="95"/>
      <c r="O98" s="95"/>
      <c r="P98" s="12"/>
      <c r="Q98" s="12"/>
      <c r="R98" s="102"/>
      <c r="S98" s="94"/>
      <c r="T98" s="95"/>
      <c r="U98" s="95"/>
      <c r="V98" s="96"/>
      <c r="W98" s="94"/>
      <c r="X98" s="95"/>
      <c r="Y98" s="95"/>
      <c r="Z98" s="95"/>
      <c r="AA98" s="95"/>
      <c r="AB98" s="95"/>
      <c r="AC98" s="96"/>
    </row>
    <row r="99" spans="1:29" s="39" customFormat="1" hidden="1" x14ac:dyDescent="0.25">
      <c r="A99" s="40"/>
      <c r="B99" s="41" t="e">
        <f>VLOOKUP(A99,'Listas deplegables'!$A$2:$B$19,2,0)</f>
        <v>#N/A</v>
      </c>
      <c r="C99" s="42"/>
      <c r="D99" s="42"/>
      <c r="E99" s="43"/>
      <c r="F99" s="43"/>
      <c r="G99" s="43"/>
      <c r="H99" s="43"/>
      <c r="I99" s="17"/>
      <c r="J99" s="44"/>
      <c r="K99" s="26"/>
      <c r="L99" s="43"/>
      <c r="M99" s="95"/>
      <c r="N99" s="95"/>
      <c r="O99" s="95"/>
      <c r="P99" s="12"/>
      <c r="Q99" s="12"/>
      <c r="R99" s="102"/>
      <c r="S99" s="94"/>
      <c r="T99" s="95"/>
      <c r="U99" s="95"/>
      <c r="V99" s="96"/>
      <c r="W99" s="94"/>
      <c r="X99" s="95"/>
      <c r="Y99" s="95"/>
      <c r="Z99" s="95"/>
      <c r="AA99" s="95"/>
      <c r="AB99" s="95"/>
      <c r="AC99" s="96"/>
    </row>
    <row r="100" spans="1:29" s="39" customFormat="1" hidden="1" x14ac:dyDescent="0.25">
      <c r="A100" s="40"/>
      <c r="B100" s="41" t="e">
        <f>VLOOKUP(A100,'Listas deplegables'!$A$2:$B$19,2,0)</f>
        <v>#N/A</v>
      </c>
      <c r="C100" s="42"/>
      <c r="D100" s="42"/>
      <c r="E100" s="43"/>
      <c r="F100" s="43"/>
      <c r="G100" s="43"/>
      <c r="H100" s="43"/>
      <c r="I100" s="17"/>
      <c r="J100" s="44"/>
      <c r="K100" s="26"/>
      <c r="L100" s="43"/>
      <c r="M100" s="95"/>
      <c r="N100" s="95"/>
      <c r="O100" s="95"/>
      <c r="P100" s="12"/>
      <c r="Q100" s="12"/>
      <c r="R100" s="102"/>
      <c r="S100" s="94"/>
      <c r="T100" s="95"/>
      <c r="U100" s="95"/>
      <c r="V100" s="96"/>
      <c r="W100" s="94"/>
      <c r="X100" s="95"/>
      <c r="Y100" s="95"/>
      <c r="Z100" s="95"/>
      <c r="AA100" s="95"/>
      <c r="AB100" s="95"/>
      <c r="AC100" s="96"/>
    </row>
    <row r="101" spans="1:29" s="39" customFormat="1" hidden="1" x14ac:dyDescent="0.25">
      <c r="A101" s="40"/>
      <c r="B101" s="41" t="e">
        <f>VLOOKUP(A101,'Listas deplegables'!$A$2:$B$19,2,0)</f>
        <v>#N/A</v>
      </c>
      <c r="C101" s="42"/>
      <c r="D101" s="42"/>
      <c r="E101" s="43"/>
      <c r="F101" s="43"/>
      <c r="G101" s="43"/>
      <c r="H101" s="43"/>
      <c r="I101" s="17"/>
      <c r="J101" s="44"/>
      <c r="K101" s="26"/>
      <c r="L101" s="43"/>
      <c r="M101" s="95"/>
      <c r="N101" s="95"/>
      <c r="O101" s="95"/>
      <c r="P101" s="12"/>
      <c r="Q101" s="12"/>
      <c r="R101" s="102"/>
      <c r="S101" s="94"/>
      <c r="T101" s="95"/>
      <c r="U101" s="95"/>
      <c r="V101" s="96"/>
      <c r="W101" s="94"/>
      <c r="X101" s="95"/>
      <c r="Y101" s="95"/>
      <c r="Z101" s="95"/>
      <c r="AA101" s="95"/>
      <c r="AB101" s="95"/>
      <c r="AC101" s="96"/>
    </row>
    <row r="102" spans="1:29" s="39" customFormat="1" hidden="1" x14ac:dyDescent="0.25">
      <c r="A102" s="40"/>
      <c r="B102" s="41" t="e">
        <f>VLOOKUP(A102,'Listas deplegables'!$A$2:$B$19,2,0)</f>
        <v>#N/A</v>
      </c>
      <c r="C102" s="42"/>
      <c r="D102" s="42"/>
      <c r="E102" s="43"/>
      <c r="F102" s="43"/>
      <c r="G102" s="43"/>
      <c r="H102" s="43"/>
      <c r="I102" s="17"/>
      <c r="J102" s="44"/>
      <c r="K102" s="26"/>
      <c r="L102" s="43"/>
      <c r="M102" s="95"/>
      <c r="N102" s="95"/>
      <c r="O102" s="95"/>
      <c r="P102" s="12"/>
      <c r="Q102" s="12"/>
      <c r="R102" s="102"/>
      <c r="S102" s="94"/>
      <c r="T102" s="95"/>
      <c r="U102" s="95"/>
      <c r="V102" s="96"/>
      <c r="W102" s="94"/>
      <c r="X102" s="95"/>
      <c r="Y102" s="95"/>
      <c r="Z102" s="95"/>
      <c r="AA102" s="95"/>
      <c r="AB102" s="95"/>
      <c r="AC102" s="96"/>
    </row>
    <row r="103" spans="1:29" s="39" customFormat="1" ht="13.5" hidden="1" thickBot="1" x14ac:dyDescent="0.3">
      <c r="A103" s="47"/>
      <c r="B103" s="48" t="e">
        <f>VLOOKUP(A103,'Listas deplegables'!$A$2:$B$19,2,0)</f>
        <v>#N/A</v>
      </c>
      <c r="C103" s="49"/>
      <c r="D103" s="49"/>
      <c r="E103" s="50"/>
      <c r="F103" s="50"/>
      <c r="G103" s="50"/>
      <c r="H103" s="50"/>
      <c r="I103" s="18"/>
      <c r="J103" s="51"/>
      <c r="K103" s="27"/>
      <c r="L103" s="50"/>
      <c r="M103" s="97"/>
      <c r="N103" s="97"/>
      <c r="O103" s="97"/>
      <c r="P103" s="13"/>
      <c r="Q103" s="13"/>
      <c r="R103" s="98"/>
      <c r="S103" s="99"/>
      <c r="T103" s="97"/>
      <c r="U103" s="97"/>
      <c r="V103" s="100"/>
      <c r="W103" s="99"/>
      <c r="X103" s="97"/>
      <c r="Y103" s="97"/>
      <c r="Z103" s="97"/>
      <c r="AA103" s="97"/>
      <c r="AB103" s="97"/>
      <c r="AC103" s="100"/>
    </row>
    <row r="104" spans="1:29" s="10" customFormat="1" hidden="1" x14ac:dyDescent="0.2">
      <c r="A104" s="10" t="s">
        <v>168</v>
      </c>
      <c r="B104" s="20" t="s">
        <v>168</v>
      </c>
      <c r="C104" s="10" t="s">
        <v>168</v>
      </c>
      <c r="E104" s="10" t="s">
        <v>168</v>
      </c>
      <c r="G104" s="10" t="s">
        <v>168</v>
      </c>
      <c r="H104" s="10" t="s">
        <v>168</v>
      </c>
      <c r="I104" s="10" t="s">
        <v>168</v>
      </c>
      <c r="J104" s="10" t="s">
        <v>168</v>
      </c>
      <c r="K104" s="10" t="s">
        <v>168</v>
      </c>
      <c r="L104" s="10" t="s">
        <v>168</v>
      </c>
      <c r="M104" s="20" t="s">
        <v>168</v>
      </c>
      <c r="N104" s="20" t="s">
        <v>168</v>
      </c>
      <c r="O104" s="20" t="s">
        <v>168</v>
      </c>
      <c r="P104" s="20" t="s">
        <v>168</v>
      </c>
      <c r="Q104" s="20" t="s">
        <v>168</v>
      </c>
      <c r="R104" s="20" t="s">
        <v>168</v>
      </c>
      <c r="S104" s="20" t="s">
        <v>168</v>
      </c>
      <c r="T104" s="20" t="s">
        <v>168</v>
      </c>
      <c r="U104" s="20" t="s">
        <v>168</v>
      </c>
      <c r="V104" s="20" t="s">
        <v>168</v>
      </c>
      <c r="W104" s="20" t="s">
        <v>168</v>
      </c>
      <c r="X104" s="20" t="s">
        <v>168</v>
      </c>
      <c r="Y104" s="20" t="s">
        <v>168</v>
      </c>
      <c r="Z104" s="20" t="s">
        <v>168</v>
      </c>
      <c r="AA104" s="20" t="s">
        <v>168</v>
      </c>
      <c r="AB104" s="20" t="s">
        <v>168</v>
      </c>
      <c r="AC104" s="20" t="s">
        <v>168</v>
      </c>
    </row>
  </sheetData>
  <sheetProtection algorithmName="SHA-512" hashValue="FtVzGXS8zzCOXRwN+szTsoVIcnIzM8zSlxuLC5adPhjlI0AUByj6wkBuuJgXF5WekKN0UVUC7sicMavKcUKbeg==" saltValue="jFC61+TNpJb8Kcfiww3FZA==" spinCount="100000" sheet="1" objects="1" scenarios="1"/>
  <autoFilter ref="A9:AC104" xr:uid="{4DA643D2-EC6F-4CF6-A94B-95E77FFC3A52}">
    <filterColumn colId="1">
      <filters>
        <filter val="AL"/>
        <filter val="ATC"/>
        <filter val="BS"/>
        <filter val="EI"/>
        <filter val="FD"/>
        <filter val="FP"/>
        <filter val="GC"/>
        <filter val="GD"/>
        <filter val="GF"/>
        <filter val="GH"/>
        <filter val="GJ"/>
        <filter val="GT"/>
        <filter val="IVC"/>
        <filter val="PD"/>
        <filter val="RF"/>
        <filter val="SI"/>
      </filters>
    </filterColumn>
  </autoFilter>
  <mergeCells count="23">
    <mergeCell ref="AC39:AC40"/>
    <mergeCell ref="AC24:AC26"/>
    <mergeCell ref="AC27:AC28"/>
    <mergeCell ref="AC29:AC30"/>
    <mergeCell ref="AC33:AC34"/>
    <mergeCell ref="AC36:AC38"/>
    <mergeCell ref="AC10:AC12"/>
    <mergeCell ref="AC13:AC15"/>
    <mergeCell ref="AC16:AC23"/>
    <mergeCell ref="A8:I8"/>
    <mergeCell ref="J8:R8"/>
    <mergeCell ref="S8:V8"/>
    <mergeCell ref="W8:AC8"/>
    <mergeCell ref="L4:M5"/>
    <mergeCell ref="A1:AC1"/>
    <mergeCell ref="A6:AC6"/>
    <mergeCell ref="K4:K5"/>
    <mergeCell ref="K2:M3"/>
    <mergeCell ref="AC41:AC42"/>
    <mergeCell ref="AC43:AC46"/>
    <mergeCell ref="AC47:AC49"/>
    <mergeCell ref="AC50:AC51"/>
    <mergeCell ref="AC52:AC53"/>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8">
        <x14:dataValidation type="list" allowBlank="1" showInputMessage="1" showErrorMessage="1" xr:uid="{5464BB3B-FFD0-4399-B341-930A1CCBBE3D}">
          <x14:formula1>
            <xm:f>'Listas deplegables'!$A$2:$A$19</xm:f>
          </x14:formula1>
          <xm:sqref>A105:A140 A10:A103</xm:sqref>
        </x14:dataValidation>
        <x14:dataValidation type="list" allowBlank="1" showInputMessage="1" showErrorMessage="1" xr:uid="{81AC6984-D366-48D7-8CC5-8894B02D6859}">
          <x14:formula1>
            <xm:f>'Listas deplegables'!$K$2:$K$3</xm:f>
          </x14:formula1>
          <xm:sqref>K4</xm:sqref>
        </x14:dataValidation>
        <x14:dataValidation type="list" allowBlank="1" showInputMessage="1" showErrorMessage="1" xr:uid="{499BBA7C-9128-4B26-8FAF-F55F3E105986}">
          <x14:formula1>
            <xm:f>'Listas deplegables'!$L$2:$L$4</xm:f>
          </x14:formula1>
          <xm:sqref>L4</xm:sqref>
        </x14:dataValidation>
        <x14:dataValidation type="list" allowBlank="1" showInputMessage="1" showErrorMessage="1" xr:uid="{F11359A4-1AE1-4C96-8278-161FA765158D}">
          <x14:formula1>
            <xm:f>'Listas deplegables'!$D$2:$D$5</xm:f>
          </x14:formula1>
          <xm:sqref>H10:H103</xm:sqref>
        </x14:dataValidation>
        <x14:dataValidation type="list" allowBlank="1" showInputMessage="1" showErrorMessage="1" xr:uid="{E019166F-5BBF-4531-AECE-BB869AA4B103}">
          <x14:formula1>
            <xm:f>'Listas deplegables'!$E$2:$E$4</xm:f>
          </x14:formula1>
          <xm:sqref>J10:J103 M10:O103 R35:R103 R10:R28 R30:R33</xm:sqref>
        </x14:dataValidation>
        <x14:dataValidation type="list" allowBlank="1" showInputMessage="1" showErrorMessage="1" xr:uid="{8803F9CA-8A20-4473-87EF-A96F973630D5}">
          <x14:formula1>
            <xm:f>'Listas deplegables'!$F$2:$F$5</xm:f>
          </x14:formula1>
          <xm:sqref>L10:L103</xm:sqref>
        </x14:dataValidation>
        <x14:dataValidation type="list" allowBlank="1" showInputMessage="1" showErrorMessage="1" xr:uid="{00665E3C-606F-4224-B3D0-AB804D1AA88B}">
          <x14:formula1>
            <xm:f>'Listas deplegables'!$G$2:$G$5</xm:f>
          </x14:formula1>
          <xm:sqref>I10:I103 Q10:Q103</xm:sqref>
        </x14:dataValidation>
        <x14:dataValidation type="list" allowBlank="1" showInputMessage="1" showErrorMessage="1" xr:uid="{75821A34-46AA-4DB0-9B73-642643FFEE87}">
          <x14:formula1>
            <xm:f>'Listas deplegables'!$H$2:$H$4</xm:f>
          </x14:formula1>
          <xm:sqref>U10:V16 S10:S103 V24:V27 U52:V103 U24:U28 U33:V39 U41:V41 U43:V43 U47:V47</xm:sqref>
        </x14:dataValidation>
        <x14:dataValidation type="list" allowBlank="1" showInputMessage="1" showErrorMessage="1" xr:uid="{C8B83021-09BD-4BAF-BEBE-F6A9167473D3}">
          <x14:formula1>
            <xm:f>'Listas deplegables'!$I$2:$I$5</xm:f>
          </x14:formula1>
          <xm:sqref>P10:P103</xm:sqref>
        </x14:dataValidation>
        <x14:dataValidation type="list" allowBlank="1" showInputMessage="1" showErrorMessage="1" xr:uid="{5492B70C-4DB9-4697-82C1-C3A2E3A856BD}">
          <x14:formula1>
            <xm:f>'Listas deplegables'!$J$2:$J$4</xm:f>
          </x14:formula1>
          <xm:sqref>W10:W103</xm:sqref>
        </x14:dataValidation>
        <x14:dataValidation type="list" allowBlank="1" showInputMessage="1" showErrorMessage="1" xr:uid="{8445AE53-B66B-4DAE-A765-0961D8B5FFC9}">
          <x14:formula1>
            <xm:f>'Listas deplegables'!$J$2:$J$5</xm:f>
          </x14:formula1>
          <xm:sqref>X10:Z103</xm:sqref>
        </x14:dataValidation>
        <x14:dataValidation type="list" allowBlank="1" showInputMessage="1" showErrorMessage="1" xr:uid="{096D3AC4-7F8A-450B-9BBE-3AE84BE8F650}">
          <x14:formula1>
            <xm:f>'Listas deplegables'!$K$2:$K$5</xm:f>
          </x14:formula1>
          <xm:sqref>AA1:AA1048576</xm:sqref>
        </x14:dataValidation>
        <x14:dataValidation type="list" allowBlank="1" showInputMessage="1" showErrorMessage="1" xr:uid="{98584A38-7C65-4959-88FC-A3A29340E67C}">
          <x14:formula1>
            <xm:f>'Listas deplegables'!$E$2:$E$3</xm:f>
          </x14:formula1>
          <xm:sqref>D10 D13:D14</xm:sqref>
        </x14:dataValidation>
        <x14:dataValidation type="list" allowBlank="1" showInputMessage="1" showErrorMessage="1" xr:uid="{CE9E84E5-9FC1-4879-BC55-ED391EBF7596}">
          <x14:formula1>
            <xm:f>'Listas deplegables'!$J$2:$J$3</xm:f>
          </x14:formula1>
          <xm:sqref>D16 D24</xm:sqref>
        </x14:dataValidation>
        <x14:dataValidation type="list" allowBlank="1" showInputMessage="1" showErrorMessage="1" xr:uid="{228ABEBD-103F-434B-ABF0-25516893AF6D}">
          <x14:formula1>
            <xm:f>'Listas deplegables'!$H$2:$H$5</xm:f>
          </x14:formula1>
          <xm:sqref>U17:V23 V28 U31:V32 U40:V40 V42 U44:V46 U48:V51 U29 V29 U30 V30</xm:sqref>
        </x14:dataValidation>
        <x14:dataValidation type="list" allowBlank="1" showInputMessage="1" showErrorMessage="1" xr:uid="{E29FA11B-9A8C-4F78-980A-A27C61AC8CC7}">
          <x14:formula1>
            <xm:f>'Listas deplegables'!$E$2:$E$6</xm:f>
          </x14:formula1>
          <xm:sqref>R34</xm:sqref>
        </x14:dataValidation>
        <x14:dataValidation type="list" allowBlank="1" showInputMessage="1" showErrorMessage="1" xr:uid="{55DE711D-F039-417B-9F15-CE9F73403269}">
          <x14:formula1>
            <xm:f>'Listas deplegables'!$H$2:$H$6</xm:f>
          </x14:formula1>
          <xm:sqref>U42</xm:sqref>
        </x14:dataValidation>
        <x14:dataValidation type="list" allowBlank="1" showInputMessage="1" showErrorMessage="1" xr:uid="{FD7A97C1-A23A-4484-ABC4-1208B5553D7F}">
          <x14:formula1>
            <xm:f>'Listas deplegables'!$E$2:$E$5</xm:f>
          </x14:formula1>
          <xm:sqref>R29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29E87-1A0D-4927-8ABB-7B4F9E4C9F91}">
  <sheetPr filterMode="1"/>
  <dimension ref="A1:AB100"/>
  <sheetViews>
    <sheetView showGridLines="0" workbookViewId="0">
      <selection activeCell="C9" sqref="C9"/>
    </sheetView>
  </sheetViews>
  <sheetFormatPr baseColWidth="10" defaultColWidth="11.42578125" defaultRowHeight="12.75" x14ac:dyDescent="0.2"/>
  <cols>
    <col min="1" max="1" width="28.28515625" style="4" bestFit="1" customWidth="1"/>
    <col min="2" max="2" width="7" style="21" customWidth="1"/>
    <col min="3" max="3" width="55.7109375" style="4" customWidth="1"/>
    <col min="4" max="4" width="18.42578125" style="4" customWidth="1"/>
    <col min="5" max="5" width="13.5703125" style="4" customWidth="1"/>
    <col min="6" max="6" width="17.7109375" style="4" customWidth="1"/>
    <col min="7" max="7" width="17.28515625" style="4" customWidth="1"/>
    <col min="8" max="8" width="13.5703125" style="4" bestFit="1" customWidth="1"/>
    <col min="9" max="9" width="11.42578125" style="4"/>
    <col min="10" max="10" width="21.28515625" style="4" customWidth="1"/>
    <col min="11" max="11" width="65.85546875" style="4" customWidth="1"/>
    <col min="12" max="12" width="11.42578125" style="4"/>
    <col min="13" max="13" width="15.5703125" style="4" customWidth="1"/>
    <col min="14" max="14" width="23.7109375" style="4" customWidth="1"/>
    <col min="15" max="16" width="22.85546875" style="4" customWidth="1"/>
    <col min="17" max="18" width="21.5703125" style="4" customWidth="1"/>
    <col min="19" max="19" width="19.85546875" style="4" customWidth="1"/>
    <col min="20" max="20" width="40.85546875" style="4" customWidth="1"/>
    <col min="21" max="21" width="25.28515625" style="4" customWidth="1"/>
    <col min="22" max="22" width="26.140625" style="4" customWidth="1"/>
    <col min="23" max="23" width="20.28515625" style="4" customWidth="1"/>
    <col min="24" max="24" width="22.42578125" style="4" customWidth="1"/>
    <col min="25" max="25" width="22.5703125" style="4" customWidth="1"/>
    <col min="26" max="26" width="20" style="4" customWidth="1"/>
    <col min="27" max="27" width="13.42578125" style="4" bestFit="1" customWidth="1"/>
    <col min="28" max="28" width="73.7109375" style="4" customWidth="1"/>
    <col min="29" max="16384" width="11.42578125" style="4"/>
  </cols>
  <sheetData>
    <row r="1" spans="1:28" ht="17.100000000000001" customHeight="1" thickBot="1" x14ac:dyDescent="0.25">
      <c r="A1" s="384" t="s">
        <v>169</v>
      </c>
      <c r="B1" s="384"/>
      <c r="C1" s="384"/>
      <c r="D1" s="384"/>
      <c r="E1" s="384"/>
      <c r="F1" s="384"/>
      <c r="G1" s="384"/>
      <c r="H1" s="384"/>
      <c r="I1" s="384"/>
      <c r="J1" s="384"/>
      <c r="K1" s="384"/>
      <c r="L1" s="384"/>
      <c r="M1" s="384"/>
      <c r="N1" s="384"/>
      <c r="O1" s="384"/>
      <c r="P1" s="384"/>
      <c r="Q1" s="384"/>
      <c r="R1" s="384"/>
      <c r="S1" s="384"/>
      <c r="T1" s="384"/>
      <c r="U1" s="384"/>
      <c r="V1" s="384"/>
      <c r="W1" s="384"/>
      <c r="X1" s="384"/>
      <c r="Y1" s="384"/>
      <c r="Z1" s="384"/>
      <c r="AA1" s="384"/>
      <c r="AB1" s="384"/>
    </row>
    <row r="2" spans="1:28" ht="17.100000000000001" customHeight="1" x14ac:dyDescent="0.2">
      <c r="A2" s="5"/>
      <c r="B2" s="6" t="s">
        <v>1</v>
      </c>
      <c r="C2" s="6"/>
      <c r="D2" s="6"/>
      <c r="E2" s="5"/>
      <c r="F2" s="5"/>
      <c r="G2" s="5"/>
      <c r="I2" s="388" t="s">
        <v>170</v>
      </c>
      <c r="J2" s="389"/>
      <c r="K2" s="390"/>
      <c r="O2" s="1"/>
      <c r="P2" s="1"/>
      <c r="Q2" s="1"/>
      <c r="R2" s="1"/>
      <c r="S2" s="1"/>
      <c r="T2" s="1"/>
      <c r="U2" s="1"/>
      <c r="V2" s="1"/>
      <c r="W2" s="1"/>
      <c r="X2" s="1"/>
      <c r="Y2" s="1"/>
      <c r="Z2" s="1"/>
      <c r="AA2" s="1"/>
      <c r="AB2" s="3"/>
    </row>
    <row r="3" spans="1:28" ht="17.100000000000001" customHeight="1" thickBot="1" x14ac:dyDescent="0.25">
      <c r="A3" s="5"/>
      <c r="B3" s="6" t="s">
        <v>3</v>
      </c>
      <c r="C3" s="6"/>
      <c r="D3" s="6"/>
      <c r="E3" s="5"/>
      <c r="F3" s="5"/>
      <c r="G3" s="5"/>
      <c r="I3" s="391"/>
      <c r="J3" s="392"/>
      <c r="K3" s="393"/>
      <c r="O3" s="1"/>
      <c r="P3" s="1"/>
      <c r="Q3" s="1"/>
      <c r="R3" s="1"/>
      <c r="S3" s="1"/>
      <c r="T3" s="1"/>
      <c r="U3" s="1"/>
      <c r="V3" s="1"/>
      <c r="W3" s="1"/>
      <c r="X3" s="1"/>
      <c r="Y3" s="1"/>
      <c r="Z3" s="1"/>
      <c r="AA3" s="1"/>
      <c r="AB3" s="3"/>
    </row>
    <row r="4" spans="1:28" ht="17.100000000000001" customHeight="1" x14ac:dyDescent="0.2">
      <c r="A4" s="5"/>
      <c r="B4" s="6" t="s">
        <v>4</v>
      </c>
      <c r="C4" s="6"/>
      <c r="D4" s="6"/>
      <c r="E4" s="5"/>
      <c r="F4" s="5"/>
      <c r="G4" s="5"/>
      <c r="I4" s="386" t="s">
        <v>5</v>
      </c>
      <c r="J4" s="380" t="s">
        <v>6</v>
      </c>
      <c r="K4" s="381"/>
      <c r="N4" s="1"/>
      <c r="O4" s="1"/>
      <c r="P4" s="1"/>
      <c r="Q4" s="1"/>
      <c r="R4" s="1"/>
      <c r="S4" s="1"/>
      <c r="T4" s="1"/>
      <c r="U4" s="1"/>
      <c r="V4" s="1"/>
      <c r="W4" s="1"/>
      <c r="X4" s="1"/>
      <c r="Y4" s="1"/>
      <c r="Z4" s="1"/>
      <c r="AA4" s="1"/>
      <c r="AB4" s="3"/>
    </row>
    <row r="5" spans="1:28" ht="17.100000000000001" customHeight="1" thickBot="1" x14ac:dyDescent="0.25">
      <c r="A5" s="7"/>
      <c r="B5" s="8" t="s">
        <v>7</v>
      </c>
      <c r="C5" s="2"/>
      <c r="D5" s="2"/>
      <c r="E5" s="7"/>
      <c r="F5" s="7"/>
      <c r="G5" s="1"/>
      <c r="I5" s="387"/>
      <c r="J5" s="382"/>
      <c r="K5" s="383"/>
      <c r="L5" s="1"/>
      <c r="M5" s="2"/>
      <c r="N5" s="1"/>
      <c r="O5" s="1"/>
      <c r="P5" s="1"/>
      <c r="Q5" s="1"/>
      <c r="R5" s="1"/>
      <c r="S5" s="1"/>
      <c r="T5" s="1"/>
      <c r="U5" s="1"/>
      <c r="V5" s="1"/>
      <c r="W5" s="1"/>
      <c r="X5" s="1"/>
      <c r="Y5" s="1"/>
      <c r="Z5" s="1"/>
      <c r="AA5" s="1"/>
      <c r="AB5" s="3"/>
    </row>
    <row r="6" spans="1:28" ht="17.100000000000001" customHeight="1" x14ac:dyDescent="0.2">
      <c r="A6" s="385" t="s">
        <v>171</v>
      </c>
      <c r="B6" s="385"/>
      <c r="C6" s="385"/>
      <c r="D6" s="385"/>
      <c r="E6" s="385"/>
      <c r="F6" s="385"/>
      <c r="G6" s="385"/>
      <c r="H6" s="385"/>
      <c r="I6" s="385"/>
      <c r="J6" s="385"/>
      <c r="K6" s="385"/>
      <c r="L6" s="385"/>
      <c r="M6" s="385"/>
      <c r="N6" s="385"/>
      <c r="O6" s="385"/>
      <c r="P6" s="385"/>
      <c r="Q6" s="385"/>
      <c r="R6" s="385"/>
      <c r="S6" s="385"/>
      <c r="T6" s="385"/>
      <c r="U6" s="385"/>
      <c r="V6" s="385"/>
      <c r="W6" s="385"/>
      <c r="X6" s="385"/>
      <c r="Y6" s="385"/>
      <c r="Z6" s="385"/>
      <c r="AA6" s="385"/>
      <c r="AB6" s="385"/>
    </row>
    <row r="7" spans="1:28" s="1" customFormat="1" ht="17.100000000000001" customHeight="1" thickBot="1" x14ac:dyDescent="0.25">
      <c r="A7" s="19"/>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ht="15.75" customHeight="1" thickBot="1" x14ac:dyDescent="0.25">
      <c r="A8" s="395" t="s">
        <v>9</v>
      </c>
      <c r="B8" s="396"/>
      <c r="C8" s="396"/>
      <c r="D8" s="396"/>
      <c r="E8" s="396"/>
      <c r="F8" s="396"/>
      <c r="G8" s="396"/>
      <c r="H8" s="396"/>
      <c r="I8" s="397"/>
      <c r="J8" s="398" t="s">
        <v>10</v>
      </c>
      <c r="K8" s="399"/>
      <c r="L8" s="399"/>
      <c r="M8" s="399"/>
      <c r="N8" s="399"/>
      <c r="O8" s="399"/>
      <c r="P8" s="399"/>
      <c r="Q8" s="399"/>
      <c r="R8" s="399"/>
      <c r="S8" s="400" t="s">
        <v>11</v>
      </c>
      <c r="T8" s="401"/>
      <c r="U8" s="401"/>
      <c r="V8" s="402"/>
      <c r="W8" s="398" t="s">
        <v>12</v>
      </c>
      <c r="X8" s="399"/>
      <c r="Y8" s="399"/>
      <c r="Z8" s="399"/>
      <c r="AA8" s="399"/>
      <c r="AB8" s="415"/>
    </row>
    <row r="9" spans="1:28" ht="52.5" customHeight="1" thickBot="1" x14ac:dyDescent="0.25">
      <c r="A9" s="120" t="s">
        <v>13</v>
      </c>
      <c r="B9" s="121" t="s">
        <v>14</v>
      </c>
      <c r="C9" s="120" t="s">
        <v>15</v>
      </c>
      <c r="D9" s="120" t="s">
        <v>172</v>
      </c>
      <c r="E9" s="121" t="s">
        <v>173</v>
      </c>
      <c r="F9" s="121" t="s">
        <v>18</v>
      </c>
      <c r="G9" s="121" t="s">
        <v>19</v>
      </c>
      <c r="H9" s="120" t="s">
        <v>20</v>
      </c>
      <c r="I9" s="120" t="s">
        <v>21</v>
      </c>
      <c r="J9" s="127" t="s">
        <v>22</v>
      </c>
      <c r="K9" s="123" t="s">
        <v>23</v>
      </c>
      <c r="L9" s="123" t="s">
        <v>24</v>
      </c>
      <c r="M9" s="124" t="s">
        <v>174</v>
      </c>
      <c r="N9" s="123" t="s">
        <v>26</v>
      </c>
      <c r="O9" s="124" t="s">
        <v>27</v>
      </c>
      <c r="P9" s="123" t="s">
        <v>28</v>
      </c>
      <c r="Q9" s="124" t="s">
        <v>29</v>
      </c>
      <c r="R9" s="124" t="s">
        <v>30</v>
      </c>
      <c r="S9" s="125" t="s">
        <v>31</v>
      </c>
      <c r="T9" s="126" t="s">
        <v>32</v>
      </c>
      <c r="U9" s="125" t="s">
        <v>33</v>
      </c>
      <c r="V9" s="126" t="s">
        <v>34</v>
      </c>
      <c r="W9" s="123" t="s">
        <v>35</v>
      </c>
      <c r="X9" s="123" t="s">
        <v>36</v>
      </c>
      <c r="Y9" s="123" t="s">
        <v>37</v>
      </c>
      <c r="Z9" s="123" t="s">
        <v>38</v>
      </c>
      <c r="AA9" s="123" t="s">
        <v>39</v>
      </c>
      <c r="AB9" s="122" t="s">
        <v>175</v>
      </c>
    </row>
    <row r="10" spans="1:28" s="39" customFormat="1" ht="89.25" customHeight="1" x14ac:dyDescent="0.25">
      <c r="A10" s="28" t="s">
        <v>69</v>
      </c>
      <c r="B10" s="29" t="str">
        <f>VLOOKUP(A10,'Listas deplegables'!$A$2:$B$19,2,0)</f>
        <v xml:space="preserve"> AL</v>
      </c>
      <c r="C10" s="22" t="s">
        <v>176</v>
      </c>
      <c r="D10" s="32" t="s">
        <v>44</v>
      </c>
      <c r="E10" s="128">
        <v>45610</v>
      </c>
      <c r="F10" s="128">
        <v>45775</v>
      </c>
      <c r="G10" s="128">
        <v>45783</v>
      </c>
      <c r="H10" s="32" t="s">
        <v>60</v>
      </c>
      <c r="I10" s="16" t="s">
        <v>71</v>
      </c>
      <c r="J10" s="33" t="s">
        <v>5</v>
      </c>
      <c r="K10" s="54" t="s">
        <v>177</v>
      </c>
      <c r="L10" s="32" t="s">
        <v>48</v>
      </c>
      <c r="M10" s="31" t="s">
        <v>5</v>
      </c>
      <c r="N10" s="31" t="s">
        <v>5</v>
      </c>
      <c r="O10" s="31" t="s">
        <v>5</v>
      </c>
      <c r="P10" s="15" t="s">
        <v>178</v>
      </c>
      <c r="Q10" s="15" t="s">
        <v>179</v>
      </c>
      <c r="R10" s="34" t="s">
        <v>44</v>
      </c>
      <c r="S10" s="35" t="s">
        <v>5</v>
      </c>
      <c r="T10" s="22" t="s">
        <v>180</v>
      </c>
      <c r="U10" s="32" t="s">
        <v>44</v>
      </c>
      <c r="V10" s="37" t="s">
        <v>44</v>
      </c>
      <c r="W10" s="33" t="s">
        <v>44</v>
      </c>
      <c r="X10" s="32" t="s">
        <v>51</v>
      </c>
      <c r="Y10" s="32" t="s">
        <v>51</v>
      </c>
      <c r="Z10" s="32" t="s">
        <v>51</v>
      </c>
      <c r="AA10" s="32" t="s">
        <v>5</v>
      </c>
      <c r="AB10" s="414" t="s">
        <v>181</v>
      </c>
    </row>
    <row r="11" spans="1:28" s="39" customFormat="1" ht="115.5" thickBot="1" x14ac:dyDescent="0.3">
      <c r="A11" s="47" t="s">
        <v>69</v>
      </c>
      <c r="B11" s="48" t="str">
        <f>VLOOKUP(A11,'Listas deplegables'!$A$2:$B$19,2,0)</f>
        <v xml:space="preserve"> AL</v>
      </c>
      <c r="C11" s="50"/>
      <c r="D11" s="50"/>
      <c r="E11" s="50"/>
      <c r="F11" s="50"/>
      <c r="G11" s="50"/>
      <c r="H11" s="50"/>
      <c r="I11" s="18"/>
      <c r="J11" s="51" t="s">
        <v>5</v>
      </c>
      <c r="K11" s="24" t="s">
        <v>182</v>
      </c>
      <c r="L11" s="50" t="s">
        <v>48</v>
      </c>
      <c r="M11" s="69" t="s">
        <v>44</v>
      </c>
      <c r="N11" s="69" t="s">
        <v>5</v>
      </c>
      <c r="O11" s="69" t="s">
        <v>5</v>
      </c>
      <c r="P11" s="13" t="s">
        <v>178</v>
      </c>
      <c r="Q11" s="13" t="s">
        <v>179</v>
      </c>
      <c r="R11" s="70" t="s">
        <v>44</v>
      </c>
      <c r="S11" s="47"/>
      <c r="T11" s="50"/>
      <c r="U11" s="50"/>
      <c r="V11" s="50"/>
      <c r="W11" s="47"/>
      <c r="X11" s="50"/>
      <c r="Y11" s="50"/>
      <c r="Z11" s="50"/>
      <c r="AA11" s="50"/>
      <c r="AB11" s="408"/>
    </row>
    <row r="12" spans="1:28" s="39" customFormat="1" ht="198" customHeight="1" x14ac:dyDescent="0.25">
      <c r="A12" s="65" t="s">
        <v>86</v>
      </c>
      <c r="B12" s="29" t="str">
        <f>VLOOKUP(A12,'Listas deplegables'!$A$2:$B$19,2,0)</f>
        <v xml:space="preserve"> FD</v>
      </c>
      <c r="C12" s="22" t="s">
        <v>183</v>
      </c>
      <c r="D12" s="31" t="s">
        <v>5</v>
      </c>
      <c r="E12" s="128">
        <v>45616</v>
      </c>
      <c r="F12" s="128">
        <v>45777</v>
      </c>
      <c r="G12" s="128" t="s">
        <v>78</v>
      </c>
      <c r="H12" s="31" t="s">
        <v>60</v>
      </c>
      <c r="I12" s="66" t="s">
        <v>46</v>
      </c>
      <c r="J12" s="67" t="s">
        <v>5</v>
      </c>
      <c r="K12" s="22" t="s">
        <v>184</v>
      </c>
      <c r="L12" s="31" t="s">
        <v>48</v>
      </c>
      <c r="M12" s="31" t="s">
        <v>5</v>
      </c>
      <c r="N12" s="31" t="s">
        <v>5</v>
      </c>
      <c r="O12" s="31" t="s">
        <v>5</v>
      </c>
      <c r="P12" s="11" t="s">
        <v>49</v>
      </c>
      <c r="Q12" s="11" t="s">
        <v>46</v>
      </c>
      <c r="R12" s="34" t="s">
        <v>44</v>
      </c>
      <c r="S12" s="28" t="s">
        <v>5</v>
      </c>
      <c r="T12" s="22" t="s">
        <v>185</v>
      </c>
      <c r="U12" s="31" t="s">
        <v>44</v>
      </c>
      <c r="V12" s="38" t="s">
        <v>44</v>
      </c>
      <c r="W12" s="28" t="s">
        <v>44</v>
      </c>
      <c r="X12" s="31" t="s">
        <v>51</v>
      </c>
      <c r="Y12" s="31" t="s">
        <v>51</v>
      </c>
      <c r="Z12" s="31" t="s">
        <v>51</v>
      </c>
      <c r="AA12" s="31" t="s">
        <v>44</v>
      </c>
      <c r="AB12" s="414" t="s">
        <v>186</v>
      </c>
    </row>
    <row r="13" spans="1:28" s="39" customFormat="1" ht="102.75" thickBot="1" x14ac:dyDescent="0.3">
      <c r="A13" s="68" t="s">
        <v>86</v>
      </c>
      <c r="B13" s="48" t="str">
        <f>VLOOKUP(A13,'Listas deplegables'!$A$2:$B$19,2,0)</f>
        <v xml:space="preserve"> FD</v>
      </c>
      <c r="C13" s="50"/>
      <c r="D13" s="50"/>
      <c r="E13" s="50"/>
      <c r="F13" s="50"/>
      <c r="G13" s="50"/>
      <c r="H13" s="50"/>
      <c r="I13" s="18"/>
      <c r="J13" s="51" t="s">
        <v>5</v>
      </c>
      <c r="K13" s="24" t="s">
        <v>187</v>
      </c>
      <c r="L13" s="50" t="s">
        <v>48</v>
      </c>
      <c r="M13" s="50" t="s">
        <v>44</v>
      </c>
      <c r="N13" s="50" t="s">
        <v>5</v>
      </c>
      <c r="O13" s="50" t="s">
        <v>5</v>
      </c>
      <c r="P13" s="13" t="s">
        <v>49</v>
      </c>
      <c r="Q13" s="13" t="s">
        <v>46</v>
      </c>
      <c r="R13" s="52" t="s">
        <v>44</v>
      </c>
      <c r="S13" s="47"/>
      <c r="T13" s="50"/>
      <c r="U13" s="50"/>
      <c r="V13" s="50"/>
      <c r="W13" s="47"/>
      <c r="X13" s="50"/>
      <c r="Y13" s="50"/>
      <c r="Z13" s="50"/>
      <c r="AA13" s="50"/>
      <c r="AB13" s="408"/>
    </row>
    <row r="14" spans="1:28" s="39" customFormat="1" ht="200.25" customHeight="1" x14ac:dyDescent="0.25">
      <c r="A14" s="65" t="s">
        <v>93</v>
      </c>
      <c r="B14" s="29" t="str">
        <f>VLOOKUP(A14,'Listas deplegables'!$A$2:$B$19,2,0)</f>
        <v xml:space="preserve"> ATC</v>
      </c>
      <c r="C14" s="22" t="s">
        <v>188</v>
      </c>
      <c r="D14" s="31" t="s">
        <v>5</v>
      </c>
      <c r="E14" s="128">
        <v>45590</v>
      </c>
      <c r="F14" s="128">
        <v>45777</v>
      </c>
      <c r="G14" s="128">
        <v>45783</v>
      </c>
      <c r="H14" s="31" t="s">
        <v>60</v>
      </c>
      <c r="I14" s="66" t="s">
        <v>71</v>
      </c>
      <c r="J14" s="67" t="s">
        <v>5</v>
      </c>
      <c r="K14" s="22" t="s">
        <v>189</v>
      </c>
      <c r="L14" s="31" t="s">
        <v>48</v>
      </c>
      <c r="M14" s="31" t="s">
        <v>5</v>
      </c>
      <c r="N14" s="31" t="s">
        <v>5</v>
      </c>
      <c r="O14" s="31" t="s">
        <v>5</v>
      </c>
      <c r="P14" s="11" t="s">
        <v>178</v>
      </c>
      <c r="Q14" s="11" t="s">
        <v>71</v>
      </c>
      <c r="R14" s="34" t="s">
        <v>5</v>
      </c>
      <c r="S14" s="28" t="s">
        <v>5</v>
      </c>
      <c r="T14" s="22" t="s">
        <v>190</v>
      </c>
      <c r="U14" s="31" t="s">
        <v>5</v>
      </c>
      <c r="V14" s="38" t="s">
        <v>51</v>
      </c>
      <c r="W14" s="28" t="s">
        <v>44</v>
      </c>
      <c r="X14" s="31" t="s">
        <v>51</v>
      </c>
      <c r="Y14" s="31" t="s">
        <v>51</v>
      </c>
      <c r="Z14" s="31" t="s">
        <v>51</v>
      </c>
      <c r="AA14" s="31" t="s">
        <v>51</v>
      </c>
      <c r="AB14" s="414" t="s">
        <v>191</v>
      </c>
    </row>
    <row r="15" spans="1:28" s="39" customFormat="1" ht="139.5" customHeight="1" x14ac:dyDescent="0.25">
      <c r="A15" s="55" t="s">
        <v>93</v>
      </c>
      <c r="B15" s="41" t="str">
        <f>VLOOKUP(A15,'Listas deplegables'!$A$2:$B$19,2,0)</f>
        <v xml:space="preserve"> ATC</v>
      </c>
      <c r="C15" s="43"/>
      <c r="D15" s="43"/>
      <c r="E15" s="43"/>
      <c r="F15" s="43"/>
      <c r="G15" s="43"/>
      <c r="H15" s="43"/>
      <c r="I15" s="17"/>
      <c r="J15" s="44" t="s">
        <v>5</v>
      </c>
      <c r="K15" s="23" t="s">
        <v>192</v>
      </c>
      <c r="L15" s="43" t="s">
        <v>48</v>
      </c>
      <c r="M15" s="43" t="s">
        <v>44</v>
      </c>
      <c r="N15" s="43" t="s">
        <v>5</v>
      </c>
      <c r="O15" s="43" t="s">
        <v>5</v>
      </c>
      <c r="P15" s="12" t="s">
        <v>178</v>
      </c>
      <c r="Q15" s="12" t="s">
        <v>71</v>
      </c>
      <c r="R15" s="46" t="s">
        <v>5</v>
      </c>
      <c r="S15" s="40" t="s">
        <v>5</v>
      </c>
      <c r="T15" s="23" t="s">
        <v>193</v>
      </c>
      <c r="U15" s="43" t="s">
        <v>5</v>
      </c>
      <c r="V15" s="45" t="s">
        <v>51</v>
      </c>
      <c r="W15" s="40"/>
      <c r="X15" s="43"/>
      <c r="Y15" s="43"/>
      <c r="Z15" s="43"/>
      <c r="AA15" s="43"/>
      <c r="AB15" s="407"/>
    </row>
    <row r="16" spans="1:28" s="39" customFormat="1" ht="109.5" customHeight="1" thickBot="1" x14ac:dyDescent="0.3">
      <c r="A16" s="68" t="s">
        <v>93</v>
      </c>
      <c r="B16" s="48" t="str">
        <f>VLOOKUP(A16,'Listas deplegables'!$A$2:$B$19,2,0)</f>
        <v xml:space="preserve"> ATC</v>
      </c>
      <c r="C16" s="50"/>
      <c r="D16" s="50"/>
      <c r="E16" s="50"/>
      <c r="F16" s="50"/>
      <c r="G16" s="50"/>
      <c r="H16" s="50"/>
      <c r="I16" s="18"/>
      <c r="J16" s="51" t="s">
        <v>5</v>
      </c>
      <c r="K16" s="24" t="s">
        <v>194</v>
      </c>
      <c r="L16" s="50" t="s">
        <v>48</v>
      </c>
      <c r="M16" s="50" t="s">
        <v>44</v>
      </c>
      <c r="N16" s="50" t="s">
        <v>5</v>
      </c>
      <c r="O16" s="50" t="s">
        <v>5</v>
      </c>
      <c r="P16" s="13" t="s">
        <v>178</v>
      </c>
      <c r="Q16" s="13" t="s">
        <v>71</v>
      </c>
      <c r="R16" s="52" t="s">
        <v>44</v>
      </c>
      <c r="S16" s="47"/>
      <c r="T16" s="50"/>
      <c r="U16" s="50"/>
      <c r="V16" s="50"/>
      <c r="W16" s="47"/>
      <c r="X16" s="50"/>
      <c r="Y16" s="50"/>
      <c r="Z16" s="50"/>
      <c r="AA16" s="50"/>
      <c r="AB16" s="408"/>
    </row>
    <row r="17" spans="1:28" s="39" customFormat="1" ht="141" thickBot="1" x14ac:dyDescent="0.3">
      <c r="A17" s="71" t="s">
        <v>114</v>
      </c>
      <c r="B17" s="79" t="str">
        <f>VLOOKUP(A17,'Listas deplegables'!$A$2:$B$19,2,0)</f>
        <v xml:space="preserve"> GH</v>
      </c>
      <c r="C17" s="72" t="s">
        <v>195</v>
      </c>
      <c r="D17" s="73" t="s">
        <v>5</v>
      </c>
      <c r="E17" s="136">
        <v>45643</v>
      </c>
      <c r="F17" s="136">
        <v>45775</v>
      </c>
      <c r="G17" s="136">
        <v>45418</v>
      </c>
      <c r="H17" s="73" t="s">
        <v>104</v>
      </c>
      <c r="I17" s="74" t="s">
        <v>71</v>
      </c>
      <c r="J17" s="75" t="s">
        <v>5</v>
      </c>
      <c r="K17" s="72" t="s">
        <v>196</v>
      </c>
      <c r="L17" s="73" t="s">
        <v>48</v>
      </c>
      <c r="M17" s="73" t="s">
        <v>5</v>
      </c>
      <c r="N17" s="73" t="s">
        <v>5</v>
      </c>
      <c r="O17" s="73" t="s">
        <v>5</v>
      </c>
      <c r="P17" s="76" t="s">
        <v>178</v>
      </c>
      <c r="Q17" s="76" t="s">
        <v>179</v>
      </c>
      <c r="R17" s="77" t="s">
        <v>5</v>
      </c>
      <c r="S17" s="71" t="s">
        <v>5</v>
      </c>
      <c r="T17" s="72" t="s">
        <v>197</v>
      </c>
      <c r="U17" s="73" t="s">
        <v>51</v>
      </c>
      <c r="V17" s="78" t="s">
        <v>51</v>
      </c>
      <c r="W17" s="71" t="s">
        <v>44</v>
      </c>
      <c r="X17" s="73" t="s">
        <v>51</v>
      </c>
      <c r="Y17" s="73" t="s">
        <v>51</v>
      </c>
      <c r="Z17" s="73" t="s">
        <v>51</v>
      </c>
      <c r="AA17" s="73" t="s">
        <v>51</v>
      </c>
      <c r="AB17" s="148" t="s">
        <v>198</v>
      </c>
    </row>
    <row r="18" spans="1:28" s="39" customFormat="1" ht="141" thickBot="1" x14ac:dyDescent="0.3">
      <c r="A18" s="71" t="s">
        <v>133</v>
      </c>
      <c r="B18" s="79" t="str">
        <f>VLOOKUP(A18,'Listas deplegables'!$A$2:$B$19,2,0)</f>
        <v xml:space="preserve"> GF</v>
      </c>
      <c r="C18" s="72" t="s">
        <v>199</v>
      </c>
      <c r="D18" s="73" t="s">
        <v>5</v>
      </c>
      <c r="E18" s="136">
        <v>45589</v>
      </c>
      <c r="F18" s="136">
        <v>45772</v>
      </c>
      <c r="G18" s="136">
        <v>45782</v>
      </c>
      <c r="H18" s="73" t="s">
        <v>104</v>
      </c>
      <c r="I18" s="74" t="s">
        <v>71</v>
      </c>
      <c r="J18" s="75" t="s">
        <v>5</v>
      </c>
      <c r="K18" s="72" t="s">
        <v>200</v>
      </c>
      <c r="L18" s="73" t="s">
        <v>56</v>
      </c>
      <c r="M18" s="73" t="s">
        <v>5</v>
      </c>
      <c r="N18" s="73" t="s">
        <v>5</v>
      </c>
      <c r="O18" s="73" t="s">
        <v>5</v>
      </c>
      <c r="P18" s="76" t="s">
        <v>201</v>
      </c>
      <c r="Q18" s="76" t="s">
        <v>179</v>
      </c>
      <c r="R18" s="77" t="s">
        <v>5</v>
      </c>
      <c r="S18" s="71" t="s">
        <v>5</v>
      </c>
      <c r="T18" s="72" t="s">
        <v>139</v>
      </c>
      <c r="U18" s="73" t="s">
        <v>5</v>
      </c>
      <c r="V18" s="78" t="s">
        <v>5</v>
      </c>
      <c r="W18" s="71" t="s">
        <v>44</v>
      </c>
      <c r="X18" s="73" t="s">
        <v>51</v>
      </c>
      <c r="Y18" s="73" t="s">
        <v>51</v>
      </c>
      <c r="Z18" s="73" t="s">
        <v>51</v>
      </c>
      <c r="AA18" s="73" t="s">
        <v>5</v>
      </c>
      <c r="AB18" s="148" t="s">
        <v>202</v>
      </c>
    </row>
    <row r="19" spans="1:28" s="39" customFormat="1" ht="255.75" thickBot="1" x14ac:dyDescent="0.3">
      <c r="A19" s="71" t="s">
        <v>140</v>
      </c>
      <c r="B19" s="79" t="str">
        <f>VLOOKUP(A19,'Listas deplegables'!$A$2:$B$19,2,0)</f>
        <v xml:space="preserve"> GJ</v>
      </c>
      <c r="C19" s="72" t="s">
        <v>203</v>
      </c>
      <c r="D19" s="73" t="s">
        <v>5</v>
      </c>
      <c r="E19" s="136">
        <v>45595</v>
      </c>
      <c r="F19" s="136">
        <v>45772</v>
      </c>
      <c r="G19" s="136">
        <v>45783</v>
      </c>
      <c r="H19" s="73" t="s">
        <v>104</v>
      </c>
      <c r="I19" s="74" t="s">
        <v>71</v>
      </c>
      <c r="J19" s="75" t="s">
        <v>5</v>
      </c>
      <c r="K19" s="72" t="s">
        <v>204</v>
      </c>
      <c r="L19" s="73" t="s">
        <v>48</v>
      </c>
      <c r="M19" s="73" t="s">
        <v>44</v>
      </c>
      <c r="N19" s="73" t="s">
        <v>5</v>
      </c>
      <c r="O19" s="73" t="s">
        <v>5</v>
      </c>
      <c r="P19" s="76" t="s">
        <v>178</v>
      </c>
      <c r="Q19" s="76" t="s">
        <v>71</v>
      </c>
      <c r="R19" s="77" t="s">
        <v>44</v>
      </c>
      <c r="S19" s="71" t="s">
        <v>5</v>
      </c>
      <c r="T19" s="72" t="s">
        <v>205</v>
      </c>
      <c r="U19" s="73" t="s">
        <v>5</v>
      </c>
      <c r="V19" s="78" t="s">
        <v>51</v>
      </c>
      <c r="W19" s="71" t="s">
        <v>44</v>
      </c>
      <c r="X19" s="73" t="s">
        <v>51</v>
      </c>
      <c r="Y19" s="73" t="s">
        <v>51</v>
      </c>
      <c r="Z19" s="73" t="s">
        <v>51</v>
      </c>
      <c r="AA19" s="73" t="s">
        <v>51</v>
      </c>
      <c r="AB19" s="148" t="s">
        <v>206</v>
      </c>
    </row>
    <row r="20" spans="1:28" s="39" customFormat="1" ht="117" customHeight="1" x14ac:dyDescent="0.25">
      <c r="A20" s="28" t="s">
        <v>148</v>
      </c>
      <c r="B20" s="29" t="str">
        <f>VLOOKUP(A20,'Listas deplegables'!$A$2:$B$19,2,0)</f>
        <v xml:space="preserve"> RF</v>
      </c>
      <c r="C20" s="22" t="s">
        <v>207</v>
      </c>
      <c r="D20" s="31" t="s">
        <v>5</v>
      </c>
      <c r="E20" s="128">
        <v>45975</v>
      </c>
      <c r="F20" s="128">
        <v>45775</v>
      </c>
      <c r="G20" s="128">
        <v>45783</v>
      </c>
      <c r="H20" s="31" t="s">
        <v>104</v>
      </c>
      <c r="I20" s="66" t="s">
        <v>61</v>
      </c>
      <c r="J20" s="67" t="s">
        <v>5</v>
      </c>
      <c r="K20" s="22" t="s">
        <v>208</v>
      </c>
      <c r="L20" s="31" t="s">
        <v>48</v>
      </c>
      <c r="M20" s="31" t="s">
        <v>5</v>
      </c>
      <c r="N20" s="31" t="s">
        <v>5</v>
      </c>
      <c r="O20" s="31" t="s">
        <v>5</v>
      </c>
      <c r="P20" s="11" t="s">
        <v>178</v>
      </c>
      <c r="Q20" s="11" t="s">
        <v>61</v>
      </c>
      <c r="R20" s="34" t="s">
        <v>5</v>
      </c>
      <c r="S20" s="28" t="s">
        <v>5</v>
      </c>
      <c r="T20" s="22" t="s">
        <v>209</v>
      </c>
      <c r="U20" s="31" t="s">
        <v>44</v>
      </c>
      <c r="V20" s="38" t="s">
        <v>44</v>
      </c>
      <c r="W20" s="28" t="s">
        <v>44</v>
      </c>
      <c r="X20" s="31" t="s">
        <v>51</v>
      </c>
      <c r="Y20" s="31" t="s">
        <v>51</v>
      </c>
      <c r="Z20" s="31" t="s">
        <v>51</v>
      </c>
      <c r="AA20" s="31" t="s">
        <v>44</v>
      </c>
      <c r="AB20" s="371" t="s">
        <v>210</v>
      </c>
    </row>
    <row r="21" spans="1:28" s="39" customFormat="1" ht="107.25" customHeight="1" thickBot="1" x14ac:dyDescent="0.3">
      <c r="A21" s="47" t="s">
        <v>148</v>
      </c>
      <c r="B21" s="48" t="str">
        <f>VLOOKUP(A21,'Listas deplegables'!$A$2:$B$19,2,0)</f>
        <v xml:space="preserve"> RF</v>
      </c>
      <c r="C21" s="50"/>
      <c r="D21" s="50"/>
      <c r="E21" s="50"/>
      <c r="F21" s="50"/>
      <c r="G21" s="50"/>
      <c r="H21" s="50"/>
      <c r="I21" s="18"/>
      <c r="J21" s="51" t="s">
        <v>5</v>
      </c>
      <c r="K21" s="24" t="s">
        <v>211</v>
      </c>
      <c r="L21" s="50" t="s">
        <v>48</v>
      </c>
      <c r="M21" s="50" t="s">
        <v>5</v>
      </c>
      <c r="N21" s="50" t="s">
        <v>5</v>
      </c>
      <c r="O21" s="50" t="s">
        <v>5</v>
      </c>
      <c r="P21" s="13" t="s">
        <v>178</v>
      </c>
      <c r="Q21" s="13" t="s">
        <v>61</v>
      </c>
      <c r="R21" s="52" t="s">
        <v>212</v>
      </c>
      <c r="S21" s="47" t="s">
        <v>5</v>
      </c>
      <c r="T21" s="24" t="s">
        <v>213</v>
      </c>
      <c r="U21" s="50" t="s">
        <v>44</v>
      </c>
      <c r="V21" s="53" t="s">
        <v>44</v>
      </c>
      <c r="W21" s="47"/>
      <c r="X21" s="50"/>
      <c r="Y21" s="50"/>
      <c r="Z21" s="50"/>
      <c r="AA21" s="50"/>
      <c r="AB21" s="379"/>
    </row>
    <row r="22" spans="1:28" s="39" customFormat="1" hidden="1" x14ac:dyDescent="0.25">
      <c r="A22" s="63"/>
      <c r="B22" s="56" t="e">
        <f>VLOOKUP(A22,'Listas deplegables'!$A$2:$B$19,2,0)</f>
        <v>#N/A</v>
      </c>
      <c r="C22" s="36"/>
      <c r="D22" s="36"/>
      <c r="E22" s="36"/>
      <c r="F22" s="36"/>
      <c r="G22" s="36"/>
      <c r="H22" s="36"/>
      <c r="I22" s="58"/>
      <c r="J22" s="59"/>
      <c r="K22" s="36"/>
      <c r="L22" s="36"/>
      <c r="M22" s="36"/>
      <c r="N22" s="36"/>
      <c r="O22" s="36"/>
      <c r="P22" s="61"/>
      <c r="Q22" s="61"/>
      <c r="R22" s="62"/>
      <c r="S22" s="63"/>
      <c r="T22" s="36"/>
      <c r="U22" s="36"/>
      <c r="V22" s="64"/>
      <c r="W22" s="63"/>
      <c r="X22" s="36"/>
      <c r="Y22" s="36"/>
      <c r="Z22" s="36"/>
      <c r="AA22" s="36"/>
      <c r="AB22" s="64"/>
    </row>
    <row r="23" spans="1:28" s="39" customFormat="1" hidden="1" x14ac:dyDescent="0.25">
      <c r="A23" s="40"/>
      <c r="B23" s="41" t="e">
        <f>VLOOKUP(A23,'Listas deplegables'!$A$2:$B$19,2,0)</f>
        <v>#N/A</v>
      </c>
      <c r="C23" s="43"/>
      <c r="D23" s="43"/>
      <c r="E23" s="43"/>
      <c r="F23" s="43"/>
      <c r="G23" s="43"/>
      <c r="H23" s="43"/>
      <c r="I23" s="17"/>
      <c r="J23" s="44"/>
      <c r="K23" s="43"/>
      <c r="L23" s="43"/>
      <c r="M23" s="43"/>
      <c r="N23" s="43"/>
      <c r="O23" s="43"/>
      <c r="P23" s="12"/>
      <c r="Q23" s="12"/>
      <c r="R23" s="46"/>
      <c r="S23" s="40"/>
      <c r="T23" s="43"/>
      <c r="U23" s="43"/>
      <c r="V23" s="45"/>
      <c r="W23" s="40"/>
      <c r="X23" s="43"/>
      <c r="Y23" s="43"/>
      <c r="Z23" s="43"/>
      <c r="AA23" s="43"/>
      <c r="AB23" s="45"/>
    </row>
    <row r="24" spans="1:28" s="39" customFormat="1" hidden="1" x14ac:dyDescent="0.25">
      <c r="A24" s="40"/>
      <c r="B24" s="41" t="e">
        <f>VLOOKUP(A24,'Listas deplegables'!$A$2:$B$19,2,0)</f>
        <v>#N/A</v>
      </c>
      <c r="C24" s="43"/>
      <c r="D24" s="43"/>
      <c r="E24" s="43"/>
      <c r="F24" s="43"/>
      <c r="G24" s="43"/>
      <c r="H24" s="43"/>
      <c r="I24" s="17"/>
      <c r="J24" s="44"/>
      <c r="K24" s="43"/>
      <c r="L24" s="43"/>
      <c r="M24" s="43"/>
      <c r="N24" s="43"/>
      <c r="O24" s="43"/>
      <c r="P24" s="12"/>
      <c r="Q24" s="12"/>
      <c r="R24" s="46"/>
      <c r="S24" s="40"/>
      <c r="T24" s="43"/>
      <c r="U24" s="43"/>
      <c r="V24" s="45"/>
      <c r="W24" s="40"/>
      <c r="X24" s="43"/>
      <c r="Y24" s="43"/>
      <c r="Z24" s="43"/>
      <c r="AA24" s="43"/>
      <c r="AB24" s="45"/>
    </row>
    <row r="25" spans="1:28" s="39" customFormat="1" hidden="1" x14ac:dyDescent="0.25">
      <c r="A25" s="40"/>
      <c r="B25" s="41" t="e">
        <f>VLOOKUP(A25,'Listas deplegables'!$A$2:$B$19,2,0)</f>
        <v>#N/A</v>
      </c>
      <c r="C25" s="43"/>
      <c r="D25" s="43"/>
      <c r="E25" s="43"/>
      <c r="F25" s="43"/>
      <c r="G25" s="43"/>
      <c r="H25" s="43"/>
      <c r="I25" s="17"/>
      <c r="J25" s="44"/>
      <c r="K25" s="43"/>
      <c r="L25" s="43"/>
      <c r="M25" s="43"/>
      <c r="N25" s="43"/>
      <c r="O25" s="43"/>
      <c r="P25" s="12"/>
      <c r="Q25" s="12"/>
      <c r="R25" s="46"/>
      <c r="S25" s="40"/>
      <c r="T25" s="43"/>
      <c r="U25" s="43"/>
      <c r="V25" s="45"/>
      <c r="W25" s="40"/>
      <c r="X25" s="43"/>
      <c r="Y25" s="43"/>
      <c r="Z25" s="43"/>
      <c r="AA25" s="43"/>
      <c r="AB25" s="45"/>
    </row>
    <row r="26" spans="1:28" s="39" customFormat="1" hidden="1" x14ac:dyDescent="0.25">
      <c r="A26" s="40"/>
      <c r="B26" s="41" t="e">
        <f>VLOOKUP(A26,'Listas deplegables'!$A$2:$B$19,2,0)</f>
        <v>#N/A</v>
      </c>
      <c r="C26" s="43"/>
      <c r="D26" s="43"/>
      <c r="E26" s="43"/>
      <c r="F26" s="43"/>
      <c r="G26" s="43"/>
      <c r="H26" s="43"/>
      <c r="I26" s="17"/>
      <c r="J26" s="44"/>
      <c r="K26" s="43"/>
      <c r="L26" s="43"/>
      <c r="M26" s="43"/>
      <c r="N26" s="43"/>
      <c r="O26" s="43"/>
      <c r="P26" s="12"/>
      <c r="Q26" s="12"/>
      <c r="R26" s="46"/>
      <c r="S26" s="40"/>
      <c r="T26" s="43"/>
      <c r="U26" s="43"/>
      <c r="V26" s="45"/>
      <c r="W26" s="40"/>
      <c r="X26" s="43"/>
      <c r="Y26" s="43"/>
      <c r="Z26" s="43"/>
      <c r="AA26" s="43"/>
      <c r="AB26" s="45"/>
    </row>
    <row r="27" spans="1:28" s="39" customFormat="1" hidden="1" x14ac:dyDescent="0.25">
      <c r="A27" s="40"/>
      <c r="B27" s="41" t="e">
        <f>VLOOKUP(A27,'Listas deplegables'!$A$2:$B$19,2,0)</f>
        <v>#N/A</v>
      </c>
      <c r="C27" s="43"/>
      <c r="D27" s="43"/>
      <c r="E27" s="43"/>
      <c r="F27" s="43"/>
      <c r="G27" s="43"/>
      <c r="H27" s="43"/>
      <c r="I27" s="17"/>
      <c r="J27" s="44"/>
      <c r="K27" s="43"/>
      <c r="L27" s="43"/>
      <c r="M27" s="43"/>
      <c r="N27" s="43"/>
      <c r="O27" s="43"/>
      <c r="P27" s="12"/>
      <c r="Q27" s="12"/>
      <c r="R27" s="46"/>
      <c r="S27" s="40"/>
      <c r="T27" s="43"/>
      <c r="U27" s="43"/>
      <c r="V27" s="45"/>
      <c r="W27" s="40"/>
      <c r="X27" s="43"/>
      <c r="Y27" s="43"/>
      <c r="Z27" s="43"/>
      <c r="AA27" s="43"/>
      <c r="AB27" s="45"/>
    </row>
    <row r="28" spans="1:28" s="39" customFormat="1" hidden="1" x14ac:dyDescent="0.25">
      <c r="A28" s="40"/>
      <c r="B28" s="41" t="e">
        <f>VLOOKUP(A28,'Listas deplegables'!$A$2:$B$19,2,0)</f>
        <v>#N/A</v>
      </c>
      <c r="C28" s="43"/>
      <c r="D28" s="43"/>
      <c r="E28" s="43"/>
      <c r="F28" s="43"/>
      <c r="G28" s="43"/>
      <c r="H28" s="43"/>
      <c r="I28" s="17"/>
      <c r="J28" s="44"/>
      <c r="K28" s="43"/>
      <c r="L28" s="43"/>
      <c r="M28" s="43"/>
      <c r="N28" s="43"/>
      <c r="O28" s="43"/>
      <c r="P28" s="12"/>
      <c r="Q28" s="12"/>
      <c r="R28" s="46"/>
      <c r="S28" s="40"/>
      <c r="T28" s="43"/>
      <c r="U28" s="43"/>
      <c r="V28" s="45"/>
      <c r="W28" s="40"/>
      <c r="X28" s="43"/>
      <c r="Y28" s="43"/>
      <c r="Z28" s="43"/>
      <c r="AA28" s="43"/>
      <c r="AB28" s="45"/>
    </row>
    <row r="29" spans="1:28" s="39" customFormat="1" hidden="1" x14ac:dyDescent="0.25">
      <c r="A29" s="40"/>
      <c r="B29" s="41" t="e">
        <f>VLOOKUP(A29,'Listas deplegables'!$A$2:$B$19,2,0)</f>
        <v>#N/A</v>
      </c>
      <c r="C29" s="43"/>
      <c r="D29" s="43"/>
      <c r="E29" s="43"/>
      <c r="F29" s="43"/>
      <c r="G29" s="43"/>
      <c r="H29" s="43"/>
      <c r="I29" s="17"/>
      <c r="J29" s="44"/>
      <c r="K29" s="43"/>
      <c r="L29" s="43"/>
      <c r="M29" s="43"/>
      <c r="N29" s="43"/>
      <c r="O29" s="43"/>
      <c r="P29" s="12"/>
      <c r="Q29" s="12"/>
      <c r="R29" s="46"/>
      <c r="S29" s="40"/>
      <c r="T29" s="43"/>
      <c r="U29" s="43"/>
      <c r="V29" s="45"/>
      <c r="W29" s="40"/>
      <c r="X29" s="43"/>
      <c r="Y29" s="43"/>
      <c r="Z29" s="43"/>
      <c r="AA29" s="43"/>
      <c r="AB29" s="45"/>
    </row>
    <row r="30" spans="1:28" s="39" customFormat="1" hidden="1" x14ac:dyDescent="0.25">
      <c r="A30" s="40"/>
      <c r="B30" s="41" t="e">
        <f>VLOOKUP(A30,'Listas deplegables'!$A$2:$B$19,2,0)</f>
        <v>#N/A</v>
      </c>
      <c r="C30" s="43"/>
      <c r="D30" s="43"/>
      <c r="E30" s="43"/>
      <c r="F30" s="43"/>
      <c r="G30" s="43"/>
      <c r="H30" s="43"/>
      <c r="I30" s="17"/>
      <c r="J30" s="44"/>
      <c r="K30" s="43"/>
      <c r="L30" s="43"/>
      <c r="M30" s="43"/>
      <c r="N30" s="43"/>
      <c r="O30" s="43"/>
      <c r="P30" s="12"/>
      <c r="Q30" s="12"/>
      <c r="R30" s="46"/>
      <c r="S30" s="40"/>
      <c r="T30" s="43"/>
      <c r="U30" s="43"/>
      <c r="V30" s="45"/>
      <c r="W30" s="40"/>
      <c r="X30" s="43"/>
      <c r="Y30" s="43"/>
      <c r="Z30" s="43"/>
      <c r="AA30" s="43"/>
      <c r="AB30" s="45"/>
    </row>
    <row r="31" spans="1:28" s="39" customFormat="1" hidden="1" x14ac:dyDescent="0.25">
      <c r="A31" s="40"/>
      <c r="B31" s="41" t="e">
        <f>VLOOKUP(A31,'Listas deplegables'!$A$2:$B$19,2,0)</f>
        <v>#N/A</v>
      </c>
      <c r="C31" s="43"/>
      <c r="D31" s="43"/>
      <c r="E31" s="43"/>
      <c r="F31" s="43"/>
      <c r="G31" s="43"/>
      <c r="H31" s="43"/>
      <c r="I31" s="17"/>
      <c r="J31" s="44"/>
      <c r="K31" s="43"/>
      <c r="L31" s="43"/>
      <c r="M31" s="43"/>
      <c r="N31" s="43"/>
      <c r="O31" s="43"/>
      <c r="P31" s="12"/>
      <c r="Q31" s="12"/>
      <c r="R31" s="46"/>
      <c r="S31" s="40"/>
      <c r="T31" s="43"/>
      <c r="U31" s="43"/>
      <c r="V31" s="45"/>
      <c r="W31" s="40"/>
      <c r="X31" s="43"/>
      <c r="Y31" s="43"/>
      <c r="Z31" s="43"/>
      <c r="AA31" s="43"/>
      <c r="AB31" s="45"/>
    </row>
    <row r="32" spans="1:28" s="39" customFormat="1" hidden="1" x14ac:dyDescent="0.25">
      <c r="A32" s="40"/>
      <c r="B32" s="41" t="e">
        <f>VLOOKUP(A32,'Listas deplegables'!$A$2:$B$19,2,0)</f>
        <v>#N/A</v>
      </c>
      <c r="C32" s="43"/>
      <c r="D32" s="43"/>
      <c r="E32" s="43"/>
      <c r="F32" s="43"/>
      <c r="G32" s="43"/>
      <c r="H32" s="43"/>
      <c r="I32" s="17"/>
      <c r="J32" s="44"/>
      <c r="K32" s="43"/>
      <c r="L32" s="43"/>
      <c r="M32" s="43"/>
      <c r="N32" s="43"/>
      <c r="O32" s="43"/>
      <c r="P32" s="12"/>
      <c r="Q32" s="12"/>
      <c r="R32" s="46"/>
      <c r="S32" s="40"/>
      <c r="T32" s="43"/>
      <c r="U32" s="43"/>
      <c r="V32" s="45"/>
      <c r="W32" s="40"/>
      <c r="X32" s="43"/>
      <c r="Y32" s="43"/>
      <c r="Z32" s="43"/>
      <c r="AA32" s="43"/>
      <c r="AB32" s="45"/>
    </row>
    <row r="33" spans="1:28" s="39" customFormat="1" hidden="1" x14ac:dyDescent="0.25">
      <c r="A33" s="40"/>
      <c r="B33" s="41" t="e">
        <f>VLOOKUP(A33,'Listas deplegables'!$A$2:$B$19,2,0)</f>
        <v>#N/A</v>
      </c>
      <c r="C33" s="43"/>
      <c r="D33" s="43"/>
      <c r="E33" s="43"/>
      <c r="F33" s="43"/>
      <c r="G33" s="43"/>
      <c r="H33" s="43"/>
      <c r="I33" s="17"/>
      <c r="J33" s="44"/>
      <c r="K33" s="43"/>
      <c r="L33" s="43"/>
      <c r="M33" s="43"/>
      <c r="N33" s="43"/>
      <c r="O33" s="43"/>
      <c r="P33" s="12"/>
      <c r="Q33" s="12"/>
      <c r="R33" s="46"/>
      <c r="S33" s="40"/>
      <c r="T33" s="43"/>
      <c r="U33" s="43"/>
      <c r="V33" s="45"/>
      <c r="W33" s="40"/>
      <c r="X33" s="43"/>
      <c r="Y33" s="43"/>
      <c r="Z33" s="43"/>
      <c r="AA33" s="43"/>
      <c r="AB33" s="45"/>
    </row>
    <row r="34" spans="1:28" s="39" customFormat="1" hidden="1" x14ac:dyDescent="0.25">
      <c r="A34" s="40"/>
      <c r="B34" s="41" t="e">
        <f>VLOOKUP(A34,'Listas deplegables'!$A$2:$B$19,2,0)</f>
        <v>#N/A</v>
      </c>
      <c r="C34" s="43"/>
      <c r="D34" s="43"/>
      <c r="E34" s="43"/>
      <c r="F34" s="43"/>
      <c r="G34" s="43"/>
      <c r="H34" s="43"/>
      <c r="I34" s="17"/>
      <c r="J34" s="44"/>
      <c r="K34" s="43"/>
      <c r="L34" s="43"/>
      <c r="M34" s="43"/>
      <c r="N34" s="43"/>
      <c r="O34" s="43"/>
      <c r="P34" s="12"/>
      <c r="Q34" s="12"/>
      <c r="R34" s="46"/>
      <c r="S34" s="40"/>
      <c r="T34" s="43"/>
      <c r="U34" s="43"/>
      <c r="V34" s="45"/>
      <c r="W34" s="40"/>
      <c r="X34" s="43"/>
      <c r="Y34" s="43"/>
      <c r="Z34" s="43"/>
      <c r="AA34" s="43"/>
      <c r="AB34" s="45"/>
    </row>
    <row r="35" spans="1:28" s="39" customFormat="1" hidden="1" x14ac:dyDescent="0.25">
      <c r="A35" s="40"/>
      <c r="B35" s="41" t="e">
        <f>VLOOKUP(A35,'Listas deplegables'!$A$2:$B$19,2,0)</f>
        <v>#N/A</v>
      </c>
      <c r="C35" s="43"/>
      <c r="D35" s="43"/>
      <c r="E35" s="43"/>
      <c r="F35" s="43"/>
      <c r="G35" s="43"/>
      <c r="H35" s="43"/>
      <c r="I35" s="17"/>
      <c r="J35" s="44"/>
      <c r="K35" s="43"/>
      <c r="L35" s="43"/>
      <c r="M35" s="43"/>
      <c r="N35" s="43"/>
      <c r="O35" s="43"/>
      <c r="P35" s="12"/>
      <c r="Q35" s="12"/>
      <c r="R35" s="46"/>
      <c r="S35" s="40"/>
      <c r="T35" s="43"/>
      <c r="U35" s="43"/>
      <c r="V35" s="45"/>
      <c r="W35" s="40"/>
      <c r="X35" s="43"/>
      <c r="Y35" s="43"/>
      <c r="Z35" s="43"/>
      <c r="AA35" s="43"/>
      <c r="AB35" s="45"/>
    </row>
    <row r="36" spans="1:28" s="39" customFormat="1" hidden="1" x14ac:dyDescent="0.25">
      <c r="A36" s="40"/>
      <c r="B36" s="41" t="e">
        <f>VLOOKUP(A36,'Listas deplegables'!$A$2:$B$19,2,0)</f>
        <v>#N/A</v>
      </c>
      <c r="C36" s="43"/>
      <c r="D36" s="43"/>
      <c r="E36" s="43"/>
      <c r="F36" s="43"/>
      <c r="G36" s="43"/>
      <c r="H36" s="43"/>
      <c r="I36" s="17"/>
      <c r="J36" s="44"/>
      <c r="K36" s="43"/>
      <c r="L36" s="43"/>
      <c r="M36" s="43"/>
      <c r="N36" s="43"/>
      <c r="O36" s="43"/>
      <c r="P36" s="12"/>
      <c r="Q36" s="12"/>
      <c r="R36" s="46"/>
      <c r="S36" s="40"/>
      <c r="T36" s="43"/>
      <c r="U36" s="43"/>
      <c r="V36" s="45"/>
      <c r="W36" s="40"/>
      <c r="X36" s="43"/>
      <c r="Y36" s="43"/>
      <c r="Z36" s="43"/>
      <c r="AA36" s="43"/>
      <c r="AB36" s="45"/>
    </row>
    <row r="37" spans="1:28" s="39" customFormat="1" hidden="1" x14ac:dyDescent="0.25">
      <c r="A37" s="40"/>
      <c r="B37" s="41" t="e">
        <f>VLOOKUP(A37,'Listas deplegables'!$A$2:$B$19,2,0)</f>
        <v>#N/A</v>
      </c>
      <c r="C37" s="43"/>
      <c r="D37" s="43"/>
      <c r="E37" s="43"/>
      <c r="F37" s="43"/>
      <c r="G37" s="43"/>
      <c r="H37" s="43"/>
      <c r="I37" s="17"/>
      <c r="J37" s="44"/>
      <c r="K37" s="43"/>
      <c r="L37" s="43"/>
      <c r="M37" s="43"/>
      <c r="N37" s="43"/>
      <c r="O37" s="43"/>
      <c r="P37" s="12"/>
      <c r="Q37" s="12"/>
      <c r="R37" s="46"/>
      <c r="S37" s="40"/>
      <c r="T37" s="43"/>
      <c r="U37" s="43"/>
      <c r="V37" s="45"/>
      <c r="W37" s="40"/>
      <c r="X37" s="43"/>
      <c r="Y37" s="43"/>
      <c r="Z37" s="43"/>
      <c r="AA37" s="43"/>
      <c r="AB37" s="45"/>
    </row>
    <row r="38" spans="1:28" s="39" customFormat="1" hidden="1" x14ac:dyDescent="0.25">
      <c r="A38" s="40"/>
      <c r="B38" s="41" t="e">
        <f>VLOOKUP(A38,'Listas deplegables'!$A$2:$B$19,2,0)</f>
        <v>#N/A</v>
      </c>
      <c r="C38" s="43"/>
      <c r="D38" s="43"/>
      <c r="E38" s="43"/>
      <c r="F38" s="43"/>
      <c r="G38" s="43"/>
      <c r="H38" s="43"/>
      <c r="I38" s="17"/>
      <c r="J38" s="44"/>
      <c r="K38" s="43"/>
      <c r="L38" s="43"/>
      <c r="M38" s="43"/>
      <c r="N38" s="43"/>
      <c r="O38" s="43"/>
      <c r="P38" s="12"/>
      <c r="Q38" s="12"/>
      <c r="R38" s="46"/>
      <c r="S38" s="40"/>
      <c r="T38" s="43"/>
      <c r="U38" s="43"/>
      <c r="V38" s="45"/>
      <c r="W38" s="40"/>
      <c r="X38" s="43"/>
      <c r="Y38" s="43"/>
      <c r="Z38" s="43"/>
      <c r="AA38" s="43"/>
      <c r="AB38" s="45"/>
    </row>
    <row r="39" spans="1:28" s="39" customFormat="1" hidden="1" x14ac:dyDescent="0.25">
      <c r="A39" s="40"/>
      <c r="B39" s="41" t="e">
        <f>VLOOKUP(A39,'Listas deplegables'!$A$2:$B$19,2,0)</f>
        <v>#N/A</v>
      </c>
      <c r="C39" s="43"/>
      <c r="D39" s="43"/>
      <c r="E39" s="43"/>
      <c r="F39" s="43"/>
      <c r="G39" s="43"/>
      <c r="H39" s="43"/>
      <c r="I39" s="17"/>
      <c r="J39" s="44"/>
      <c r="K39" s="43"/>
      <c r="L39" s="43"/>
      <c r="M39" s="43"/>
      <c r="N39" s="43"/>
      <c r="O39" s="43"/>
      <c r="P39" s="12"/>
      <c r="Q39" s="12"/>
      <c r="R39" s="46"/>
      <c r="S39" s="40"/>
      <c r="T39" s="43"/>
      <c r="U39" s="43"/>
      <c r="V39" s="45"/>
      <c r="W39" s="40"/>
      <c r="X39" s="43"/>
      <c r="Y39" s="43"/>
      <c r="Z39" s="43"/>
      <c r="AA39" s="43"/>
      <c r="AB39" s="45"/>
    </row>
    <row r="40" spans="1:28" s="39" customFormat="1" hidden="1" x14ac:dyDescent="0.25">
      <c r="A40" s="40"/>
      <c r="B40" s="41" t="e">
        <f>VLOOKUP(A40,'Listas deplegables'!$A$2:$B$19,2,0)</f>
        <v>#N/A</v>
      </c>
      <c r="C40" s="43"/>
      <c r="D40" s="43"/>
      <c r="E40" s="43"/>
      <c r="F40" s="43"/>
      <c r="G40" s="43"/>
      <c r="H40" s="43"/>
      <c r="I40" s="17"/>
      <c r="J40" s="44"/>
      <c r="K40" s="43"/>
      <c r="L40" s="43"/>
      <c r="M40" s="43"/>
      <c r="N40" s="43"/>
      <c r="O40" s="43"/>
      <c r="P40" s="12"/>
      <c r="Q40" s="12"/>
      <c r="R40" s="46"/>
      <c r="S40" s="40"/>
      <c r="T40" s="43"/>
      <c r="U40" s="43"/>
      <c r="V40" s="45"/>
      <c r="W40" s="40"/>
      <c r="X40" s="43"/>
      <c r="Y40" s="43"/>
      <c r="Z40" s="43"/>
      <c r="AA40" s="43"/>
      <c r="AB40" s="45"/>
    </row>
    <row r="41" spans="1:28" s="39" customFormat="1" hidden="1" x14ac:dyDescent="0.25">
      <c r="A41" s="40"/>
      <c r="B41" s="41" t="e">
        <f>VLOOKUP(A41,'Listas deplegables'!$A$2:$B$19,2,0)</f>
        <v>#N/A</v>
      </c>
      <c r="C41" s="43"/>
      <c r="D41" s="43"/>
      <c r="E41" s="43"/>
      <c r="F41" s="43"/>
      <c r="G41" s="43"/>
      <c r="H41" s="43"/>
      <c r="I41" s="17"/>
      <c r="J41" s="44"/>
      <c r="K41" s="43"/>
      <c r="L41" s="43"/>
      <c r="M41" s="43"/>
      <c r="N41" s="43"/>
      <c r="O41" s="43"/>
      <c r="P41" s="12"/>
      <c r="Q41" s="12"/>
      <c r="R41" s="46"/>
      <c r="S41" s="40"/>
      <c r="T41" s="43"/>
      <c r="U41" s="43"/>
      <c r="V41" s="45"/>
      <c r="W41" s="40"/>
      <c r="X41" s="43"/>
      <c r="Y41" s="43"/>
      <c r="Z41" s="43"/>
      <c r="AA41" s="43"/>
      <c r="AB41" s="45"/>
    </row>
    <row r="42" spans="1:28" s="39" customFormat="1" hidden="1" x14ac:dyDescent="0.25">
      <c r="A42" s="40"/>
      <c r="B42" s="41" t="e">
        <f>VLOOKUP(A42,'Listas deplegables'!$A$2:$B$19,2,0)</f>
        <v>#N/A</v>
      </c>
      <c r="C42" s="43"/>
      <c r="D42" s="43"/>
      <c r="E42" s="43"/>
      <c r="F42" s="43"/>
      <c r="G42" s="43"/>
      <c r="H42" s="43"/>
      <c r="I42" s="17"/>
      <c r="J42" s="44"/>
      <c r="K42" s="43"/>
      <c r="L42" s="43"/>
      <c r="M42" s="43"/>
      <c r="N42" s="43"/>
      <c r="O42" s="43"/>
      <c r="P42" s="12"/>
      <c r="Q42" s="12"/>
      <c r="R42" s="46"/>
      <c r="S42" s="40"/>
      <c r="T42" s="43"/>
      <c r="U42" s="43"/>
      <c r="V42" s="45"/>
      <c r="W42" s="40"/>
      <c r="X42" s="43"/>
      <c r="Y42" s="43"/>
      <c r="Z42" s="43"/>
      <c r="AA42" s="43"/>
      <c r="AB42" s="45"/>
    </row>
    <row r="43" spans="1:28" s="39" customFormat="1" hidden="1" x14ac:dyDescent="0.25">
      <c r="A43" s="40"/>
      <c r="B43" s="41" t="e">
        <f>VLOOKUP(A43,'Listas deplegables'!$A$2:$B$19,2,0)</f>
        <v>#N/A</v>
      </c>
      <c r="C43" s="43"/>
      <c r="D43" s="43"/>
      <c r="E43" s="43"/>
      <c r="F43" s="43"/>
      <c r="G43" s="43"/>
      <c r="H43" s="43"/>
      <c r="I43" s="17"/>
      <c r="J43" s="44"/>
      <c r="K43" s="43"/>
      <c r="L43" s="43"/>
      <c r="M43" s="43"/>
      <c r="N43" s="43"/>
      <c r="O43" s="43"/>
      <c r="P43" s="12"/>
      <c r="Q43" s="12"/>
      <c r="R43" s="46"/>
      <c r="S43" s="40"/>
      <c r="T43" s="43"/>
      <c r="U43" s="43"/>
      <c r="V43" s="45"/>
      <c r="W43" s="40"/>
      <c r="X43" s="43"/>
      <c r="Y43" s="43"/>
      <c r="Z43" s="43"/>
      <c r="AA43" s="43"/>
      <c r="AB43" s="45"/>
    </row>
    <row r="44" spans="1:28" s="39" customFormat="1" hidden="1" x14ac:dyDescent="0.25">
      <c r="A44" s="40"/>
      <c r="B44" s="41" t="e">
        <f>VLOOKUP(A44,'Listas deplegables'!$A$2:$B$19,2,0)</f>
        <v>#N/A</v>
      </c>
      <c r="C44" s="43"/>
      <c r="D44" s="43"/>
      <c r="E44" s="43"/>
      <c r="F44" s="43"/>
      <c r="G44" s="43"/>
      <c r="H44" s="43"/>
      <c r="I44" s="17"/>
      <c r="J44" s="44"/>
      <c r="K44" s="43"/>
      <c r="L44" s="43"/>
      <c r="M44" s="43"/>
      <c r="N44" s="43"/>
      <c r="O44" s="43"/>
      <c r="P44" s="12"/>
      <c r="Q44" s="12"/>
      <c r="R44" s="46"/>
      <c r="S44" s="40"/>
      <c r="T44" s="43"/>
      <c r="U44" s="43"/>
      <c r="V44" s="45"/>
      <c r="W44" s="40"/>
      <c r="X44" s="43"/>
      <c r="Y44" s="43"/>
      <c r="Z44" s="43"/>
      <c r="AA44" s="43"/>
      <c r="AB44" s="45"/>
    </row>
    <row r="45" spans="1:28" s="39" customFormat="1" hidden="1" x14ac:dyDescent="0.25">
      <c r="A45" s="40"/>
      <c r="B45" s="41" t="e">
        <f>VLOOKUP(A45,'Listas deplegables'!$A$2:$B$19,2,0)</f>
        <v>#N/A</v>
      </c>
      <c r="C45" s="43"/>
      <c r="D45" s="43"/>
      <c r="E45" s="43"/>
      <c r="F45" s="43"/>
      <c r="G45" s="43"/>
      <c r="H45" s="43"/>
      <c r="I45" s="17"/>
      <c r="J45" s="44"/>
      <c r="K45" s="43"/>
      <c r="L45" s="43"/>
      <c r="M45" s="43"/>
      <c r="N45" s="43"/>
      <c r="O45" s="43"/>
      <c r="P45" s="12"/>
      <c r="Q45" s="12"/>
      <c r="R45" s="46"/>
      <c r="S45" s="40"/>
      <c r="T45" s="43"/>
      <c r="U45" s="43"/>
      <c r="V45" s="45"/>
      <c r="W45" s="40"/>
      <c r="X45" s="43"/>
      <c r="Y45" s="43"/>
      <c r="Z45" s="43"/>
      <c r="AA45" s="43"/>
      <c r="AB45" s="45"/>
    </row>
    <row r="46" spans="1:28" s="39" customFormat="1" hidden="1" x14ac:dyDescent="0.25">
      <c r="A46" s="40"/>
      <c r="B46" s="41" t="e">
        <f>VLOOKUP(A46,'Listas deplegables'!$A$2:$B$19,2,0)</f>
        <v>#N/A</v>
      </c>
      <c r="C46" s="43"/>
      <c r="D46" s="43"/>
      <c r="E46" s="43"/>
      <c r="F46" s="43"/>
      <c r="G46" s="43"/>
      <c r="H46" s="43"/>
      <c r="I46" s="17"/>
      <c r="J46" s="44"/>
      <c r="K46" s="43"/>
      <c r="L46" s="43"/>
      <c r="M46" s="43"/>
      <c r="N46" s="43"/>
      <c r="O46" s="43"/>
      <c r="P46" s="12"/>
      <c r="Q46" s="12"/>
      <c r="R46" s="46"/>
      <c r="S46" s="40"/>
      <c r="T46" s="43"/>
      <c r="U46" s="43"/>
      <c r="V46" s="45"/>
      <c r="W46" s="40"/>
      <c r="X46" s="43"/>
      <c r="Y46" s="43"/>
      <c r="Z46" s="43"/>
      <c r="AA46" s="43"/>
      <c r="AB46" s="45"/>
    </row>
    <row r="47" spans="1:28" s="39" customFormat="1" hidden="1" x14ac:dyDescent="0.25">
      <c r="A47" s="40"/>
      <c r="B47" s="41" t="e">
        <f>VLOOKUP(A47,'Listas deplegables'!$A$2:$B$19,2,0)</f>
        <v>#N/A</v>
      </c>
      <c r="C47" s="43"/>
      <c r="D47" s="43"/>
      <c r="E47" s="43"/>
      <c r="F47" s="43"/>
      <c r="G47" s="43"/>
      <c r="H47" s="43"/>
      <c r="I47" s="17"/>
      <c r="J47" s="44"/>
      <c r="K47" s="43"/>
      <c r="L47" s="43"/>
      <c r="M47" s="43"/>
      <c r="N47" s="43"/>
      <c r="O47" s="43"/>
      <c r="P47" s="12"/>
      <c r="Q47" s="12"/>
      <c r="R47" s="46"/>
      <c r="S47" s="40"/>
      <c r="T47" s="43"/>
      <c r="U47" s="43"/>
      <c r="V47" s="45"/>
      <c r="W47" s="40"/>
      <c r="X47" s="43"/>
      <c r="Y47" s="43"/>
      <c r="Z47" s="43"/>
      <c r="AA47" s="43"/>
      <c r="AB47" s="45"/>
    </row>
    <row r="48" spans="1:28" s="39" customFormat="1" hidden="1" x14ac:dyDescent="0.25">
      <c r="A48" s="40"/>
      <c r="B48" s="41" t="e">
        <f>VLOOKUP(A48,'Listas deplegables'!$A$2:$B$19,2,0)</f>
        <v>#N/A</v>
      </c>
      <c r="C48" s="43"/>
      <c r="D48" s="43"/>
      <c r="E48" s="43"/>
      <c r="F48" s="43"/>
      <c r="G48" s="43"/>
      <c r="H48" s="43"/>
      <c r="I48" s="17"/>
      <c r="J48" s="44"/>
      <c r="K48" s="43"/>
      <c r="L48" s="43"/>
      <c r="M48" s="43"/>
      <c r="N48" s="43"/>
      <c r="O48" s="43"/>
      <c r="P48" s="12"/>
      <c r="Q48" s="12"/>
      <c r="R48" s="46"/>
      <c r="S48" s="40"/>
      <c r="T48" s="43"/>
      <c r="U48" s="43"/>
      <c r="V48" s="45"/>
      <c r="W48" s="40"/>
      <c r="X48" s="43"/>
      <c r="Y48" s="43"/>
      <c r="Z48" s="43"/>
      <c r="AA48" s="43"/>
      <c r="AB48" s="45"/>
    </row>
    <row r="49" spans="1:28" s="39" customFormat="1" hidden="1" x14ac:dyDescent="0.25">
      <c r="A49" s="40"/>
      <c r="B49" s="41" t="e">
        <f>VLOOKUP(A49,'Listas deplegables'!$A$2:$B$19,2,0)</f>
        <v>#N/A</v>
      </c>
      <c r="C49" s="43"/>
      <c r="D49" s="43"/>
      <c r="E49" s="43"/>
      <c r="F49" s="43"/>
      <c r="G49" s="43"/>
      <c r="H49" s="43"/>
      <c r="I49" s="17"/>
      <c r="J49" s="44"/>
      <c r="K49" s="43"/>
      <c r="L49" s="43"/>
      <c r="M49" s="43"/>
      <c r="N49" s="43"/>
      <c r="O49" s="43"/>
      <c r="P49" s="12"/>
      <c r="Q49" s="12"/>
      <c r="R49" s="46"/>
      <c r="S49" s="40"/>
      <c r="T49" s="43"/>
      <c r="U49" s="43"/>
      <c r="V49" s="45"/>
      <c r="W49" s="40"/>
      <c r="X49" s="43"/>
      <c r="Y49" s="43"/>
      <c r="Z49" s="43"/>
      <c r="AA49" s="43"/>
      <c r="AB49" s="45"/>
    </row>
    <row r="50" spans="1:28" s="39" customFormat="1" hidden="1" x14ac:dyDescent="0.25">
      <c r="A50" s="40"/>
      <c r="B50" s="41" t="e">
        <f>VLOOKUP(A50,'Listas deplegables'!$A$2:$B$19,2,0)</f>
        <v>#N/A</v>
      </c>
      <c r="C50" s="43"/>
      <c r="D50" s="43"/>
      <c r="E50" s="43"/>
      <c r="F50" s="43"/>
      <c r="G50" s="43"/>
      <c r="H50" s="43"/>
      <c r="I50" s="17"/>
      <c r="J50" s="44"/>
      <c r="K50" s="43"/>
      <c r="L50" s="43"/>
      <c r="M50" s="43"/>
      <c r="N50" s="43"/>
      <c r="O50" s="43"/>
      <c r="P50" s="12"/>
      <c r="Q50" s="12"/>
      <c r="R50" s="46"/>
      <c r="S50" s="40"/>
      <c r="T50" s="43"/>
      <c r="U50" s="43"/>
      <c r="V50" s="45"/>
      <c r="W50" s="40"/>
      <c r="X50" s="43"/>
      <c r="Y50" s="43"/>
      <c r="Z50" s="43"/>
      <c r="AA50" s="43"/>
      <c r="AB50" s="45"/>
    </row>
    <row r="51" spans="1:28" s="39" customFormat="1" hidden="1" x14ac:dyDescent="0.25">
      <c r="A51" s="40"/>
      <c r="B51" s="41" t="e">
        <f>VLOOKUP(A51,'Listas deplegables'!$A$2:$B$19,2,0)</f>
        <v>#N/A</v>
      </c>
      <c r="C51" s="43"/>
      <c r="D51" s="43"/>
      <c r="E51" s="43"/>
      <c r="F51" s="43"/>
      <c r="G51" s="43"/>
      <c r="H51" s="43"/>
      <c r="I51" s="17"/>
      <c r="J51" s="44"/>
      <c r="K51" s="43"/>
      <c r="L51" s="43"/>
      <c r="M51" s="43"/>
      <c r="N51" s="43"/>
      <c r="O51" s="43"/>
      <c r="P51" s="12"/>
      <c r="Q51" s="12"/>
      <c r="R51" s="46"/>
      <c r="S51" s="40"/>
      <c r="T51" s="43"/>
      <c r="U51" s="43"/>
      <c r="V51" s="45"/>
      <c r="W51" s="40"/>
      <c r="X51" s="43"/>
      <c r="Y51" s="43"/>
      <c r="Z51" s="43"/>
      <c r="AA51" s="43"/>
      <c r="AB51" s="45"/>
    </row>
    <row r="52" spans="1:28" s="39" customFormat="1" hidden="1" x14ac:dyDescent="0.25">
      <c r="A52" s="40"/>
      <c r="B52" s="41" t="e">
        <f>VLOOKUP(A52,'Listas deplegables'!$A$2:$B$19,2,0)</f>
        <v>#N/A</v>
      </c>
      <c r="C52" s="43"/>
      <c r="D52" s="43"/>
      <c r="E52" s="43"/>
      <c r="F52" s="43"/>
      <c r="G52" s="43"/>
      <c r="H52" s="43"/>
      <c r="I52" s="17"/>
      <c r="J52" s="44"/>
      <c r="K52" s="43"/>
      <c r="L52" s="43"/>
      <c r="M52" s="43"/>
      <c r="N52" s="43"/>
      <c r="O52" s="43"/>
      <c r="P52" s="12"/>
      <c r="Q52" s="12"/>
      <c r="R52" s="46"/>
      <c r="S52" s="40"/>
      <c r="T52" s="43"/>
      <c r="U52" s="43"/>
      <c r="V52" s="45"/>
      <c r="W52" s="40"/>
      <c r="X52" s="43"/>
      <c r="Y52" s="43"/>
      <c r="Z52" s="43"/>
      <c r="AA52" s="43"/>
      <c r="AB52" s="45"/>
    </row>
    <row r="53" spans="1:28" s="39" customFormat="1" hidden="1" x14ac:dyDescent="0.25">
      <c r="A53" s="40"/>
      <c r="B53" s="41" t="e">
        <f>VLOOKUP(A53,'Listas deplegables'!$A$2:$B$19,2,0)</f>
        <v>#N/A</v>
      </c>
      <c r="C53" s="43"/>
      <c r="D53" s="43"/>
      <c r="E53" s="43"/>
      <c r="F53" s="43"/>
      <c r="G53" s="43"/>
      <c r="H53" s="43"/>
      <c r="I53" s="17"/>
      <c r="J53" s="44"/>
      <c r="K53" s="43"/>
      <c r="L53" s="43"/>
      <c r="M53" s="43"/>
      <c r="N53" s="43"/>
      <c r="O53" s="43"/>
      <c r="P53" s="12"/>
      <c r="Q53" s="12"/>
      <c r="R53" s="46"/>
      <c r="S53" s="40"/>
      <c r="T53" s="43"/>
      <c r="U53" s="43"/>
      <c r="V53" s="45"/>
      <c r="W53" s="40"/>
      <c r="X53" s="43"/>
      <c r="Y53" s="43"/>
      <c r="Z53" s="43"/>
      <c r="AA53" s="43"/>
      <c r="AB53" s="45"/>
    </row>
    <row r="54" spans="1:28" s="39" customFormat="1" hidden="1" x14ac:dyDescent="0.25">
      <c r="A54" s="40"/>
      <c r="B54" s="41" t="e">
        <f>VLOOKUP(A54,'Listas deplegables'!$A$2:$B$19,2,0)</f>
        <v>#N/A</v>
      </c>
      <c r="C54" s="43"/>
      <c r="D54" s="43"/>
      <c r="E54" s="43"/>
      <c r="F54" s="43"/>
      <c r="G54" s="43"/>
      <c r="H54" s="43"/>
      <c r="I54" s="17"/>
      <c r="J54" s="44"/>
      <c r="K54" s="43"/>
      <c r="L54" s="43"/>
      <c r="M54" s="43"/>
      <c r="N54" s="43"/>
      <c r="O54" s="43"/>
      <c r="P54" s="12"/>
      <c r="Q54" s="12"/>
      <c r="R54" s="46"/>
      <c r="S54" s="40"/>
      <c r="T54" s="43"/>
      <c r="U54" s="43"/>
      <c r="V54" s="45"/>
      <c r="W54" s="40"/>
      <c r="X54" s="43"/>
      <c r="Y54" s="43"/>
      <c r="Z54" s="43"/>
      <c r="AA54" s="43"/>
      <c r="AB54" s="45"/>
    </row>
    <row r="55" spans="1:28" s="39" customFormat="1" hidden="1" x14ac:dyDescent="0.25">
      <c r="A55" s="40"/>
      <c r="B55" s="41" t="e">
        <f>VLOOKUP(A55,'Listas deplegables'!$A$2:$B$19,2,0)</f>
        <v>#N/A</v>
      </c>
      <c r="C55" s="43"/>
      <c r="D55" s="43"/>
      <c r="E55" s="43"/>
      <c r="F55" s="43"/>
      <c r="G55" s="43"/>
      <c r="H55" s="43"/>
      <c r="I55" s="17"/>
      <c r="J55" s="44"/>
      <c r="K55" s="43"/>
      <c r="L55" s="43"/>
      <c r="M55" s="43"/>
      <c r="N55" s="43"/>
      <c r="O55" s="43"/>
      <c r="P55" s="12"/>
      <c r="Q55" s="12"/>
      <c r="R55" s="46"/>
      <c r="S55" s="40"/>
      <c r="T55" s="43"/>
      <c r="U55" s="43"/>
      <c r="V55" s="45"/>
      <c r="W55" s="40"/>
      <c r="X55" s="43"/>
      <c r="Y55" s="43"/>
      <c r="Z55" s="43"/>
      <c r="AA55" s="43"/>
      <c r="AB55" s="45"/>
    </row>
    <row r="56" spans="1:28" s="39" customFormat="1" hidden="1" x14ac:dyDescent="0.25">
      <c r="A56" s="40"/>
      <c r="B56" s="41" t="e">
        <f>VLOOKUP(A56,'Listas deplegables'!$A$2:$B$19,2,0)</f>
        <v>#N/A</v>
      </c>
      <c r="C56" s="43"/>
      <c r="D56" s="43"/>
      <c r="E56" s="43"/>
      <c r="F56" s="43"/>
      <c r="G56" s="43"/>
      <c r="H56" s="43"/>
      <c r="I56" s="17"/>
      <c r="J56" s="44"/>
      <c r="K56" s="43"/>
      <c r="L56" s="43"/>
      <c r="M56" s="43"/>
      <c r="N56" s="43"/>
      <c r="O56" s="43"/>
      <c r="P56" s="12"/>
      <c r="Q56" s="12"/>
      <c r="R56" s="46"/>
      <c r="S56" s="40"/>
      <c r="T56" s="43"/>
      <c r="U56" s="43"/>
      <c r="V56" s="45"/>
      <c r="W56" s="40"/>
      <c r="X56" s="43"/>
      <c r="Y56" s="43"/>
      <c r="Z56" s="43"/>
      <c r="AA56" s="43"/>
      <c r="AB56" s="45"/>
    </row>
    <row r="57" spans="1:28" s="39" customFormat="1" hidden="1" x14ac:dyDescent="0.25">
      <c r="A57" s="40"/>
      <c r="B57" s="41" t="e">
        <f>VLOOKUP(A57,'Listas deplegables'!$A$2:$B$19,2,0)</f>
        <v>#N/A</v>
      </c>
      <c r="C57" s="43"/>
      <c r="D57" s="43"/>
      <c r="E57" s="43"/>
      <c r="F57" s="43"/>
      <c r="G57" s="43"/>
      <c r="H57" s="43"/>
      <c r="I57" s="17"/>
      <c r="J57" s="44"/>
      <c r="K57" s="43"/>
      <c r="L57" s="43"/>
      <c r="M57" s="43"/>
      <c r="N57" s="43"/>
      <c r="O57" s="43"/>
      <c r="P57" s="12"/>
      <c r="Q57" s="12"/>
      <c r="R57" s="46"/>
      <c r="S57" s="40"/>
      <c r="T57" s="43"/>
      <c r="U57" s="43"/>
      <c r="V57" s="45"/>
      <c r="W57" s="40"/>
      <c r="X57" s="43"/>
      <c r="Y57" s="43"/>
      <c r="Z57" s="43"/>
      <c r="AA57" s="43"/>
      <c r="AB57" s="45"/>
    </row>
    <row r="58" spans="1:28" s="39" customFormat="1" hidden="1" x14ac:dyDescent="0.25">
      <c r="A58" s="40"/>
      <c r="B58" s="41" t="e">
        <f>VLOOKUP(A58,'Listas deplegables'!$A$2:$B$19,2,0)</f>
        <v>#N/A</v>
      </c>
      <c r="C58" s="43"/>
      <c r="D58" s="43"/>
      <c r="E58" s="43"/>
      <c r="F58" s="43"/>
      <c r="G58" s="43"/>
      <c r="H58" s="43"/>
      <c r="I58" s="17"/>
      <c r="J58" s="44"/>
      <c r="K58" s="43"/>
      <c r="L58" s="43"/>
      <c r="M58" s="43"/>
      <c r="N58" s="43"/>
      <c r="O58" s="43"/>
      <c r="P58" s="12"/>
      <c r="Q58" s="12"/>
      <c r="R58" s="46"/>
      <c r="S58" s="40"/>
      <c r="T58" s="43"/>
      <c r="U58" s="43"/>
      <c r="V58" s="45"/>
      <c r="W58" s="40"/>
      <c r="X58" s="43"/>
      <c r="Y58" s="43"/>
      <c r="Z58" s="43"/>
      <c r="AA58" s="43"/>
      <c r="AB58" s="45"/>
    </row>
    <row r="59" spans="1:28" s="39" customFormat="1" hidden="1" x14ac:dyDescent="0.25">
      <c r="A59" s="40"/>
      <c r="B59" s="41" t="e">
        <f>VLOOKUP(A59,'Listas deplegables'!$A$2:$B$19,2,0)</f>
        <v>#N/A</v>
      </c>
      <c r="C59" s="43"/>
      <c r="D59" s="43"/>
      <c r="E59" s="43"/>
      <c r="F59" s="43"/>
      <c r="G59" s="43"/>
      <c r="H59" s="43"/>
      <c r="I59" s="17"/>
      <c r="J59" s="44"/>
      <c r="K59" s="43"/>
      <c r="L59" s="43"/>
      <c r="M59" s="43"/>
      <c r="N59" s="43"/>
      <c r="O59" s="43"/>
      <c r="P59" s="12"/>
      <c r="Q59" s="12"/>
      <c r="R59" s="46"/>
      <c r="S59" s="40"/>
      <c r="T59" s="43"/>
      <c r="U59" s="43"/>
      <c r="V59" s="45"/>
      <c r="W59" s="40"/>
      <c r="X59" s="43"/>
      <c r="Y59" s="43"/>
      <c r="Z59" s="43"/>
      <c r="AA59" s="43"/>
      <c r="AB59" s="45"/>
    </row>
    <row r="60" spans="1:28" s="39" customFormat="1" hidden="1" x14ac:dyDescent="0.25">
      <c r="A60" s="40"/>
      <c r="B60" s="41" t="e">
        <f>VLOOKUP(A60,'Listas deplegables'!$A$2:$B$19,2,0)</f>
        <v>#N/A</v>
      </c>
      <c r="C60" s="43"/>
      <c r="D60" s="43"/>
      <c r="E60" s="43"/>
      <c r="F60" s="43"/>
      <c r="G60" s="43"/>
      <c r="H60" s="43"/>
      <c r="I60" s="17"/>
      <c r="J60" s="44"/>
      <c r="K60" s="43"/>
      <c r="L60" s="43"/>
      <c r="M60" s="43"/>
      <c r="N60" s="43"/>
      <c r="O60" s="43"/>
      <c r="P60" s="12"/>
      <c r="Q60" s="12"/>
      <c r="R60" s="46"/>
      <c r="S60" s="40"/>
      <c r="T60" s="43"/>
      <c r="U60" s="43"/>
      <c r="V60" s="45"/>
      <c r="W60" s="40"/>
      <c r="X60" s="43"/>
      <c r="Y60" s="43"/>
      <c r="Z60" s="43"/>
      <c r="AA60" s="43"/>
      <c r="AB60" s="45"/>
    </row>
    <row r="61" spans="1:28" s="39" customFormat="1" hidden="1" x14ac:dyDescent="0.25">
      <c r="A61" s="40"/>
      <c r="B61" s="41" t="e">
        <f>VLOOKUP(A61,'Listas deplegables'!$A$2:$B$19,2,0)</f>
        <v>#N/A</v>
      </c>
      <c r="C61" s="43"/>
      <c r="D61" s="43"/>
      <c r="E61" s="43"/>
      <c r="F61" s="43"/>
      <c r="G61" s="43"/>
      <c r="H61" s="43"/>
      <c r="I61" s="17"/>
      <c r="J61" s="44"/>
      <c r="K61" s="43"/>
      <c r="L61" s="43"/>
      <c r="M61" s="43"/>
      <c r="N61" s="43"/>
      <c r="O61" s="43"/>
      <c r="P61" s="12"/>
      <c r="Q61" s="12"/>
      <c r="R61" s="46"/>
      <c r="S61" s="40"/>
      <c r="T61" s="43"/>
      <c r="U61" s="43"/>
      <c r="V61" s="45"/>
      <c r="W61" s="40"/>
      <c r="X61" s="43"/>
      <c r="Y61" s="43"/>
      <c r="Z61" s="43"/>
      <c r="AA61" s="43"/>
      <c r="AB61" s="45"/>
    </row>
    <row r="62" spans="1:28" s="39" customFormat="1" hidden="1" x14ac:dyDescent="0.25">
      <c r="A62" s="40"/>
      <c r="B62" s="41" t="e">
        <f>VLOOKUP(A62,'Listas deplegables'!$A$2:$B$19,2,0)</f>
        <v>#N/A</v>
      </c>
      <c r="C62" s="43"/>
      <c r="D62" s="43"/>
      <c r="E62" s="43"/>
      <c r="F62" s="43"/>
      <c r="G62" s="43"/>
      <c r="H62" s="43"/>
      <c r="I62" s="17"/>
      <c r="J62" s="44"/>
      <c r="K62" s="43"/>
      <c r="L62" s="43"/>
      <c r="M62" s="43"/>
      <c r="N62" s="43"/>
      <c r="O62" s="43"/>
      <c r="P62" s="12"/>
      <c r="Q62" s="12"/>
      <c r="R62" s="46"/>
      <c r="S62" s="40"/>
      <c r="T62" s="43"/>
      <c r="U62" s="43"/>
      <c r="V62" s="45"/>
      <c r="W62" s="40"/>
      <c r="X62" s="43"/>
      <c r="Y62" s="43"/>
      <c r="Z62" s="43"/>
      <c r="AA62" s="43"/>
      <c r="AB62" s="45"/>
    </row>
    <row r="63" spans="1:28" s="39" customFormat="1" hidden="1" x14ac:dyDescent="0.25">
      <c r="A63" s="40"/>
      <c r="B63" s="41" t="e">
        <f>VLOOKUP(A63,'Listas deplegables'!$A$2:$B$19,2,0)</f>
        <v>#N/A</v>
      </c>
      <c r="C63" s="43"/>
      <c r="D63" s="43"/>
      <c r="E63" s="43"/>
      <c r="F63" s="43"/>
      <c r="G63" s="43"/>
      <c r="H63" s="43"/>
      <c r="I63" s="17"/>
      <c r="J63" s="44"/>
      <c r="K63" s="43"/>
      <c r="L63" s="43"/>
      <c r="M63" s="43"/>
      <c r="N63" s="43"/>
      <c r="O63" s="43"/>
      <c r="P63" s="12"/>
      <c r="Q63" s="12"/>
      <c r="R63" s="46"/>
      <c r="S63" s="40"/>
      <c r="T63" s="43"/>
      <c r="U63" s="43"/>
      <c r="V63" s="45"/>
      <c r="W63" s="40"/>
      <c r="X63" s="43"/>
      <c r="Y63" s="43"/>
      <c r="Z63" s="43"/>
      <c r="AA63" s="43"/>
      <c r="AB63" s="45"/>
    </row>
    <row r="64" spans="1:28" s="39" customFormat="1" hidden="1" x14ac:dyDescent="0.25">
      <c r="A64" s="40"/>
      <c r="B64" s="41" t="e">
        <f>VLOOKUP(A64,'Listas deplegables'!$A$2:$B$19,2,0)</f>
        <v>#N/A</v>
      </c>
      <c r="C64" s="43"/>
      <c r="D64" s="43"/>
      <c r="E64" s="43"/>
      <c r="F64" s="43"/>
      <c r="G64" s="43"/>
      <c r="H64" s="43"/>
      <c r="I64" s="17"/>
      <c r="J64" s="44"/>
      <c r="K64" s="43"/>
      <c r="L64" s="43"/>
      <c r="M64" s="43"/>
      <c r="N64" s="43"/>
      <c r="O64" s="43"/>
      <c r="P64" s="12"/>
      <c r="Q64" s="12"/>
      <c r="R64" s="46"/>
      <c r="S64" s="40"/>
      <c r="T64" s="43"/>
      <c r="U64" s="43"/>
      <c r="V64" s="45"/>
      <c r="W64" s="40"/>
      <c r="X64" s="43"/>
      <c r="Y64" s="43"/>
      <c r="Z64" s="43"/>
      <c r="AA64" s="43"/>
      <c r="AB64" s="45"/>
    </row>
    <row r="65" spans="1:28" s="39" customFormat="1" hidden="1" x14ac:dyDescent="0.25">
      <c r="A65" s="40"/>
      <c r="B65" s="41" t="e">
        <f>VLOOKUP(A65,'Listas deplegables'!$A$2:$B$19,2,0)</f>
        <v>#N/A</v>
      </c>
      <c r="C65" s="43"/>
      <c r="D65" s="43"/>
      <c r="E65" s="43"/>
      <c r="F65" s="43"/>
      <c r="G65" s="43"/>
      <c r="H65" s="43"/>
      <c r="I65" s="17"/>
      <c r="J65" s="44"/>
      <c r="K65" s="43"/>
      <c r="L65" s="43"/>
      <c r="M65" s="43"/>
      <c r="N65" s="43"/>
      <c r="O65" s="43"/>
      <c r="P65" s="12"/>
      <c r="Q65" s="12"/>
      <c r="R65" s="46"/>
      <c r="S65" s="40"/>
      <c r="T65" s="43"/>
      <c r="U65" s="43"/>
      <c r="V65" s="45"/>
      <c r="W65" s="40"/>
      <c r="X65" s="43"/>
      <c r="Y65" s="43"/>
      <c r="Z65" s="43"/>
      <c r="AA65" s="43"/>
      <c r="AB65" s="45"/>
    </row>
    <row r="66" spans="1:28" s="39" customFormat="1" hidden="1" x14ac:dyDescent="0.25">
      <c r="A66" s="40"/>
      <c r="B66" s="41" t="e">
        <f>VLOOKUP(A66,'Listas deplegables'!$A$2:$B$19,2,0)</f>
        <v>#N/A</v>
      </c>
      <c r="C66" s="43"/>
      <c r="D66" s="43"/>
      <c r="E66" s="43"/>
      <c r="F66" s="43"/>
      <c r="G66" s="43"/>
      <c r="H66" s="43"/>
      <c r="I66" s="17"/>
      <c r="J66" s="44"/>
      <c r="K66" s="43"/>
      <c r="L66" s="43"/>
      <c r="M66" s="43"/>
      <c r="N66" s="43"/>
      <c r="O66" s="43"/>
      <c r="P66" s="12"/>
      <c r="Q66" s="12"/>
      <c r="R66" s="46"/>
      <c r="S66" s="40"/>
      <c r="T66" s="43"/>
      <c r="U66" s="43"/>
      <c r="V66" s="45"/>
      <c r="W66" s="40"/>
      <c r="X66" s="43"/>
      <c r="Y66" s="43"/>
      <c r="Z66" s="43"/>
      <c r="AA66" s="43"/>
      <c r="AB66" s="45"/>
    </row>
    <row r="67" spans="1:28" s="39" customFormat="1" hidden="1" x14ac:dyDescent="0.25">
      <c r="A67" s="40"/>
      <c r="B67" s="41" t="e">
        <f>VLOOKUP(A67,'Listas deplegables'!$A$2:$B$19,2,0)</f>
        <v>#N/A</v>
      </c>
      <c r="C67" s="43"/>
      <c r="D67" s="43"/>
      <c r="E67" s="43"/>
      <c r="F67" s="43"/>
      <c r="G67" s="43"/>
      <c r="H67" s="43"/>
      <c r="I67" s="17"/>
      <c r="J67" s="44"/>
      <c r="K67" s="43"/>
      <c r="L67" s="43"/>
      <c r="M67" s="43"/>
      <c r="N67" s="43"/>
      <c r="O67" s="43"/>
      <c r="P67" s="12"/>
      <c r="Q67" s="12"/>
      <c r="R67" s="46"/>
      <c r="S67" s="40"/>
      <c r="T67" s="43"/>
      <c r="U67" s="43"/>
      <c r="V67" s="45"/>
      <c r="W67" s="40"/>
      <c r="X67" s="43"/>
      <c r="Y67" s="43"/>
      <c r="Z67" s="43"/>
      <c r="AA67" s="43"/>
      <c r="AB67" s="45"/>
    </row>
    <row r="68" spans="1:28" s="39" customFormat="1" hidden="1" x14ac:dyDescent="0.25">
      <c r="A68" s="40"/>
      <c r="B68" s="41" t="e">
        <f>VLOOKUP(A68,'Listas deplegables'!$A$2:$B$19,2,0)</f>
        <v>#N/A</v>
      </c>
      <c r="C68" s="43"/>
      <c r="D68" s="43"/>
      <c r="E68" s="43"/>
      <c r="F68" s="43"/>
      <c r="G68" s="43"/>
      <c r="H68" s="43"/>
      <c r="I68" s="17"/>
      <c r="J68" s="44"/>
      <c r="K68" s="43"/>
      <c r="L68" s="43"/>
      <c r="M68" s="43"/>
      <c r="N68" s="43"/>
      <c r="O68" s="43"/>
      <c r="P68" s="12"/>
      <c r="Q68" s="12"/>
      <c r="R68" s="46"/>
      <c r="S68" s="40"/>
      <c r="T68" s="43"/>
      <c r="U68" s="43"/>
      <c r="V68" s="45"/>
      <c r="W68" s="40"/>
      <c r="X68" s="43"/>
      <c r="Y68" s="43"/>
      <c r="Z68" s="43"/>
      <c r="AA68" s="43"/>
      <c r="AB68" s="45"/>
    </row>
    <row r="69" spans="1:28" s="39" customFormat="1" hidden="1" x14ac:dyDescent="0.25">
      <c r="A69" s="40"/>
      <c r="B69" s="41" t="e">
        <f>VLOOKUP(A69,'Listas deplegables'!$A$2:$B$19,2,0)</f>
        <v>#N/A</v>
      </c>
      <c r="C69" s="43"/>
      <c r="D69" s="43"/>
      <c r="E69" s="43"/>
      <c r="F69" s="43"/>
      <c r="G69" s="43"/>
      <c r="H69" s="43"/>
      <c r="I69" s="17"/>
      <c r="J69" s="44"/>
      <c r="K69" s="43"/>
      <c r="L69" s="43"/>
      <c r="M69" s="43"/>
      <c r="N69" s="43"/>
      <c r="O69" s="43"/>
      <c r="P69" s="12"/>
      <c r="Q69" s="12"/>
      <c r="R69" s="46"/>
      <c r="S69" s="40"/>
      <c r="T69" s="43"/>
      <c r="U69" s="43"/>
      <c r="V69" s="45"/>
      <c r="W69" s="40"/>
      <c r="X69" s="43"/>
      <c r="Y69" s="43"/>
      <c r="Z69" s="43"/>
      <c r="AA69" s="43"/>
      <c r="AB69" s="45"/>
    </row>
    <row r="70" spans="1:28" s="39" customFormat="1" hidden="1" x14ac:dyDescent="0.25">
      <c r="A70" s="40"/>
      <c r="B70" s="41" t="e">
        <f>VLOOKUP(A70,'Listas deplegables'!$A$2:$B$19,2,0)</f>
        <v>#N/A</v>
      </c>
      <c r="C70" s="43"/>
      <c r="D70" s="43"/>
      <c r="E70" s="43"/>
      <c r="F70" s="43"/>
      <c r="G70" s="43"/>
      <c r="H70" s="43"/>
      <c r="I70" s="17"/>
      <c r="J70" s="44"/>
      <c r="K70" s="43"/>
      <c r="L70" s="43"/>
      <c r="M70" s="43"/>
      <c r="N70" s="43"/>
      <c r="O70" s="43"/>
      <c r="P70" s="12"/>
      <c r="Q70" s="12"/>
      <c r="R70" s="46"/>
      <c r="S70" s="40"/>
      <c r="T70" s="43"/>
      <c r="U70" s="43"/>
      <c r="V70" s="45"/>
      <c r="W70" s="40"/>
      <c r="X70" s="43"/>
      <c r="Y70" s="43"/>
      <c r="Z70" s="43"/>
      <c r="AA70" s="43"/>
      <c r="AB70" s="45"/>
    </row>
    <row r="71" spans="1:28" s="39" customFormat="1" hidden="1" x14ac:dyDescent="0.25">
      <c r="A71" s="40"/>
      <c r="B71" s="41" t="e">
        <f>VLOOKUP(A71,'Listas deplegables'!$A$2:$B$19,2,0)</f>
        <v>#N/A</v>
      </c>
      <c r="C71" s="43"/>
      <c r="D71" s="43"/>
      <c r="E71" s="43"/>
      <c r="F71" s="43"/>
      <c r="G71" s="43"/>
      <c r="H71" s="43"/>
      <c r="I71" s="17"/>
      <c r="J71" s="44"/>
      <c r="K71" s="43"/>
      <c r="L71" s="43"/>
      <c r="M71" s="43"/>
      <c r="N71" s="43"/>
      <c r="O71" s="43"/>
      <c r="P71" s="12"/>
      <c r="Q71" s="12"/>
      <c r="R71" s="46"/>
      <c r="S71" s="40"/>
      <c r="T71" s="43"/>
      <c r="U71" s="43"/>
      <c r="V71" s="45"/>
      <c r="W71" s="40"/>
      <c r="X71" s="43"/>
      <c r="Y71" s="43"/>
      <c r="Z71" s="43"/>
      <c r="AA71" s="43"/>
      <c r="AB71" s="45"/>
    </row>
    <row r="72" spans="1:28" s="39" customFormat="1" hidden="1" x14ac:dyDescent="0.25">
      <c r="A72" s="40"/>
      <c r="B72" s="41" t="e">
        <f>VLOOKUP(A72,'Listas deplegables'!$A$2:$B$19,2,0)</f>
        <v>#N/A</v>
      </c>
      <c r="C72" s="43"/>
      <c r="D72" s="43"/>
      <c r="E72" s="43"/>
      <c r="F72" s="43"/>
      <c r="G72" s="43"/>
      <c r="H72" s="43"/>
      <c r="I72" s="17"/>
      <c r="J72" s="44"/>
      <c r="K72" s="43"/>
      <c r="L72" s="43"/>
      <c r="M72" s="43"/>
      <c r="N72" s="43"/>
      <c r="O72" s="43"/>
      <c r="P72" s="12"/>
      <c r="Q72" s="12"/>
      <c r="R72" s="46"/>
      <c r="S72" s="40"/>
      <c r="T72" s="43"/>
      <c r="U72" s="43"/>
      <c r="V72" s="45"/>
      <c r="W72" s="40"/>
      <c r="X72" s="43"/>
      <c r="Y72" s="43"/>
      <c r="Z72" s="43"/>
      <c r="AA72" s="43"/>
      <c r="AB72" s="45"/>
    </row>
    <row r="73" spans="1:28" s="39" customFormat="1" hidden="1" x14ac:dyDescent="0.25">
      <c r="A73" s="40"/>
      <c r="B73" s="41" t="e">
        <f>VLOOKUP(A73,'Listas deplegables'!$A$2:$B$19,2,0)</f>
        <v>#N/A</v>
      </c>
      <c r="C73" s="43"/>
      <c r="D73" s="43"/>
      <c r="E73" s="43"/>
      <c r="F73" s="43"/>
      <c r="G73" s="43"/>
      <c r="H73" s="43"/>
      <c r="I73" s="17"/>
      <c r="J73" s="44"/>
      <c r="K73" s="43"/>
      <c r="L73" s="43"/>
      <c r="M73" s="43"/>
      <c r="N73" s="43"/>
      <c r="O73" s="43"/>
      <c r="P73" s="12"/>
      <c r="Q73" s="12"/>
      <c r="R73" s="46"/>
      <c r="S73" s="40"/>
      <c r="T73" s="43"/>
      <c r="U73" s="43"/>
      <c r="V73" s="45"/>
      <c r="W73" s="40"/>
      <c r="X73" s="43"/>
      <c r="Y73" s="43"/>
      <c r="Z73" s="43"/>
      <c r="AA73" s="43"/>
      <c r="AB73" s="45"/>
    </row>
    <row r="74" spans="1:28" s="39" customFormat="1" hidden="1" x14ac:dyDescent="0.25">
      <c r="A74" s="40"/>
      <c r="B74" s="41" t="e">
        <f>VLOOKUP(A74,'Listas deplegables'!$A$2:$B$19,2,0)</f>
        <v>#N/A</v>
      </c>
      <c r="C74" s="43"/>
      <c r="D74" s="43"/>
      <c r="E74" s="43"/>
      <c r="F74" s="43"/>
      <c r="G74" s="43"/>
      <c r="H74" s="43"/>
      <c r="I74" s="17"/>
      <c r="J74" s="44"/>
      <c r="K74" s="43"/>
      <c r="L74" s="43"/>
      <c r="M74" s="43"/>
      <c r="N74" s="43"/>
      <c r="O74" s="43"/>
      <c r="P74" s="12"/>
      <c r="Q74" s="12"/>
      <c r="R74" s="46"/>
      <c r="S74" s="40"/>
      <c r="T74" s="43"/>
      <c r="U74" s="43"/>
      <c r="V74" s="45"/>
      <c r="W74" s="40"/>
      <c r="X74" s="43"/>
      <c r="Y74" s="43"/>
      <c r="Z74" s="43"/>
      <c r="AA74" s="43"/>
      <c r="AB74" s="45"/>
    </row>
    <row r="75" spans="1:28" s="39" customFormat="1" hidden="1" x14ac:dyDescent="0.25">
      <c r="A75" s="40"/>
      <c r="B75" s="41" t="e">
        <f>VLOOKUP(A75,'Listas deplegables'!$A$2:$B$19,2,0)</f>
        <v>#N/A</v>
      </c>
      <c r="C75" s="43"/>
      <c r="D75" s="43"/>
      <c r="E75" s="43"/>
      <c r="F75" s="43"/>
      <c r="G75" s="43"/>
      <c r="H75" s="43"/>
      <c r="I75" s="17"/>
      <c r="J75" s="44"/>
      <c r="K75" s="43"/>
      <c r="L75" s="43"/>
      <c r="M75" s="43"/>
      <c r="N75" s="43"/>
      <c r="O75" s="43"/>
      <c r="P75" s="12"/>
      <c r="Q75" s="12"/>
      <c r="R75" s="46"/>
      <c r="S75" s="40"/>
      <c r="T75" s="43"/>
      <c r="U75" s="43"/>
      <c r="V75" s="45"/>
      <c r="W75" s="40"/>
      <c r="X75" s="43"/>
      <c r="Y75" s="43"/>
      <c r="Z75" s="43"/>
      <c r="AA75" s="43"/>
      <c r="AB75" s="45"/>
    </row>
    <row r="76" spans="1:28" s="39" customFormat="1" hidden="1" x14ac:dyDescent="0.25">
      <c r="A76" s="40"/>
      <c r="B76" s="41" t="e">
        <f>VLOOKUP(A76,'Listas deplegables'!$A$2:$B$19,2,0)</f>
        <v>#N/A</v>
      </c>
      <c r="C76" s="43"/>
      <c r="D76" s="43"/>
      <c r="E76" s="43"/>
      <c r="F76" s="43"/>
      <c r="G76" s="43"/>
      <c r="H76" s="43"/>
      <c r="I76" s="17"/>
      <c r="J76" s="44"/>
      <c r="K76" s="43"/>
      <c r="L76" s="43"/>
      <c r="M76" s="43"/>
      <c r="N76" s="43"/>
      <c r="O76" s="43"/>
      <c r="P76" s="12"/>
      <c r="Q76" s="12"/>
      <c r="R76" s="46"/>
      <c r="S76" s="40"/>
      <c r="T76" s="43"/>
      <c r="U76" s="43"/>
      <c r="V76" s="45"/>
      <c r="W76" s="40"/>
      <c r="X76" s="43"/>
      <c r="Y76" s="43"/>
      <c r="Z76" s="43"/>
      <c r="AA76" s="43"/>
      <c r="AB76" s="45"/>
    </row>
    <row r="77" spans="1:28" s="39" customFormat="1" hidden="1" x14ac:dyDescent="0.25">
      <c r="A77" s="40"/>
      <c r="B77" s="41" t="e">
        <f>VLOOKUP(A77,'Listas deplegables'!$A$2:$B$19,2,0)</f>
        <v>#N/A</v>
      </c>
      <c r="C77" s="43"/>
      <c r="D77" s="43"/>
      <c r="E77" s="43"/>
      <c r="F77" s="43"/>
      <c r="G77" s="43"/>
      <c r="H77" s="43"/>
      <c r="I77" s="17"/>
      <c r="J77" s="44"/>
      <c r="K77" s="43"/>
      <c r="L77" s="43"/>
      <c r="M77" s="43"/>
      <c r="N77" s="43"/>
      <c r="O77" s="43"/>
      <c r="P77" s="12"/>
      <c r="Q77" s="12"/>
      <c r="R77" s="46"/>
      <c r="S77" s="40"/>
      <c r="T77" s="43"/>
      <c r="U77" s="43"/>
      <c r="V77" s="45"/>
      <c r="W77" s="40"/>
      <c r="X77" s="43"/>
      <c r="Y77" s="43"/>
      <c r="Z77" s="43"/>
      <c r="AA77" s="43"/>
      <c r="AB77" s="45"/>
    </row>
    <row r="78" spans="1:28" s="39" customFormat="1" hidden="1" x14ac:dyDescent="0.25">
      <c r="A78" s="40"/>
      <c r="B78" s="41" t="e">
        <f>VLOOKUP(A78,'Listas deplegables'!$A$2:$B$19,2,0)</f>
        <v>#N/A</v>
      </c>
      <c r="C78" s="43"/>
      <c r="D78" s="43"/>
      <c r="E78" s="43"/>
      <c r="F78" s="43"/>
      <c r="G78" s="43"/>
      <c r="H78" s="43"/>
      <c r="I78" s="17"/>
      <c r="J78" s="44"/>
      <c r="K78" s="43"/>
      <c r="L78" s="43"/>
      <c r="M78" s="43"/>
      <c r="N78" s="43"/>
      <c r="O78" s="43"/>
      <c r="P78" s="12"/>
      <c r="Q78" s="12"/>
      <c r="R78" s="46"/>
      <c r="S78" s="40"/>
      <c r="T78" s="43"/>
      <c r="U78" s="43"/>
      <c r="V78" s="45"/>
      <c r="W78" s="40"/>
      <c r="X78" s="43"/>
      <c r="Y78" s="43"/>
      <c r="Z78" s="43"/>
      <c r="AA78" s="43"/>
      <c r="AB78" s="45"/>
    </row>
    <row r="79" spans="1:28" s="39" customFormat="1" hidden="1" x14ac:dyDescent="0.25">
      <c r="A79" s="40"/>
      <c r="B79" s="41" t="e">
        <f>VLOOKUP(A79,'Listas deplegables'!$A$2:$B$19,2,0)</f>
        <v>#N/A</v>
      </c>
      <c r="C79" s="43"/>
      <c r="D79" s="43"/>
      <c r="E79" s="43"/>
      <c r="F79" s="43"/>
      <c r="G79" s="43"/>
      <c r="H79" s="43"/>
      <c r="I79" s="17"/>
      <c r="J79" s="44"/>
      <c r="K79" s="43"/>
      <c r="L79" s="43"/>
      <c r="M79" s="43"/>
      <c r="N79" s="43"/>
      <c r="O79" s="43"/>
      <c r="P79" s="12"/>
      <c r="Q79" s="12"/>
      <c r="R79" s="46"/>
      <c r="S79" s="40"/>
      <c r="T79" s="43"/>
      <c r="U79" s="43"/>
      <c r="V79" s="45"/>
      <c r="W79" s="40"/>
      <c r="X79" s="43"/>
      <c r="Y79" s="43"/>
      <c r="Z79" s="43"/>
      <c r="AA79" s="43"/>
      <c r="AB79" s="45"/>
    </row>
    <row r="80" spans="1:28" s="39" customFormat="1" hidden="1" x14ac:dyDescent="0.25">
      <c r="A80" s="40"/>
      <c r="B80" s="41" t="e">
        <f>VLOOKUP(A80,'Listas deplegables'!$A$2:$B$19,2,0)</f>
        <v>#N/A</v>
      </c>
      <c r="C80" s="43"/>
      <c r="D80" s="43"/>
      <c r="E80" s="43"/>
      <c r="F80" s="43"/>
      <c r="G80" s="43"/>
      <c r="H80" s="43"/>
      <c r="I80" s="17"/>
      <c r="J80" s="44"/>
      <c r="K80" s="43"/>
      <c r="L80" s="43"/>
      <c r="M80" s="43"/>
      <c r="N80" s="43"/>
      <c r="O80" s="43"/>
      <c r="P80" s="12"/>
      <c r="Q80" s="12"/>
      <c r="R80" s="46"/>
      <c r="S80" s="40"/>
      <c r="T80" s="43"/>
      <c r="U80" s="43"/>
      <c r="V80" s="45"/>
      <c r="W80" s="40"/>
      <c r="X80" s="43"/>
      <c r="Y80" s="43"/>
      <c r="Z80" s="43"/>
      <c r="AA80" s="43"/>
      <c r="AB80" s="45"/>
    </row>
    <row r="81" spans="1:28" s="39" customFormat="1" hidden="1" x14ac:dyDescent="0.25">
      <c r="A81" s="40"/>
      <c r="B81" s="41" t="e">
        <f>VLOOKUP(A81,'Listas deplegables'!$A$2:$B$19,2,0)</f>
        <v>#N/A</v>
      </c>
      <c r="C81" s="43"/>
      <c r="D81" s="43"/>
      <c r="E81" s="43"/>
      <c r="F81" s="43"/>
      <c r="G81" s="43"/>
      <c r="H81" s="43"/>
      <c r="I81" s="17"/>
      <c r="J81" s="44"/>
      <c r="K81" s="43"/>
      <c r="L81" s="43"/>
      <c r="M81" s="43"/>
      <c r="N81" s="43"/>
      <c r="O81" s="43"/>
      <c r="P81" s="12"/>
      <c r="Q81" s="12"/>
      <c r="R81" s="46"/>
      <c r="S81" s="40"/>
      <c r="T81" s="43"/>
      <c r="U81" s="43"/>
      <c r="V81" s="45"/>
      <c r="W81" s="40"/>
      <c r="X81" s="43"/>
      <c r="Y81" s="43"/>
      <c r="Z81" s="43"/>
      <c r="AA81" s="43"/>
      <c r="AB81" s="45"/>
    </row>
    <row r="82" spans="1:28" s="39" customFormat="1" hidden="1" x14ac:dyDescent="0.25">
      <c r="A82" s="40"/>
      <c r="B82" s="41" t="e">
        <f>VLOOKUP(A82,'Listas deplegables'!$A$2:$B$19,2,0)</f>
        <v>#N/A</v>
      </c>
      <c r="C82" s="43"/>
      <c r="D82" s="43"/>
      <c r="E82" s="43"/>
      <c r="F82" s="43"/>
      <c r="G82" s="43"/>
      <c r="H82" s="43"/>
      <c r="I82" s="17"/>
      <c r="J82" s="44"/>
      <c r="K82" s="43"/>
      <c r="L82" s="43"/>
      <c r="M82" s="43"/>
      <c r="N82" s="43"/>
      <c r="O82" s="43"/>
      <c r="P82" s="12"/>
      <c r="Q82" s="12"/>
      <c r="R82" s="46"/>
      <c r="S82" s="40"/>
      <c r="T82" s="43"/>
      <c r="U82" s="43"/>
      <c r="V82" s="45"/>
      <c r="W82" s="40"/>
      <c r="X82" s="43"/>
      <c r="Y82" s="43"/>
      <c r="Z82" s="43"/>
      <c r="AA82" s="43"/>
      <c r="AB82" s="45"/>
    </row>
    <row r="83" spans="1:28" s="39" customFormat="1" hidden="1" x14ac:dyDescent="0.25">
      <c r="A83" s="40"/>
      <c r="B83" s="41" t="e">
        <f>VLOOKUP(A83,'Listas deplegables'!$A$2:$B$19,2,0)</f>
        <v>#N/A</v>
      </c>
      <c r="C83" s="43"/>
      <c r="D83" s="43"/>
      <c r="E83" s="43"/>
      <c r="F83" s="43"/>
      <c r="G83" s="43"/>
      <c r="H83" s="43"/>
      <c r="I83" s="17"/>
      <c r="J83" s="44"/>
      <c r="K83" s="43"/>
      <c r="L83" s="43"/>
      <c r="M83" s="43"/>
      <c r="N83" s="43"/>
      <c r="O83" s="43"/>
      <c r="P83" s="12"/>
      <c r="Q83" s="12"/>
      <c r="R83" s="46"/>
      <c r="S83" s="40"/>
      <c r="T83" s="43"/>
      <c r="U83" s="43"/>
      <c r="V83" s="45"/>
      <c r="W83" s="40"/>
      <c r="X83" s="43"/>
      <c r="Y83" s="43"/>
      <c r="Z83" s="43"/>
      <c r="AA83" s="43"/>
      <c r="AB83" s="45"/>
    </row>
    <row r="84" spans="1:28" s="39" customFormat="1" hidden="1" x14ac:dyDescent="0.25">
      <c r="A84" s="40"/>
      <c r="B84" s="41" t="e">
        <f>VLOOKUP(A84,'Listas deplegables'!$A$2:$B$19,2,0)</f>
        <v>#N/A</v>
      </c>
      <c r="C84" s="43"/>
      <c r="D84" s="43"/>
      <c r="E84" s="43"/>
      <c r="F84" s="43"/>
      <c r="G84" s="43"/>
      <c r="H84" s="43"/>
      <c r="I84" s="17"/>
      <c r="J84" s="44"/>
      <c r="K84" s="43"/>
      <c r="L84" s="43"/>
      <c r="M84" s="43"/>
      <c r="N84" s="43"/>
      <c r="O84" s="43"/>
      <c r="P84" s="12"/>
      <c r="Q84" s="12"/>
      <c r="R84" s="46"/>
      <c r="S84" s="40"/>
      <c r="T84" s="43"/>
      <c r="U84" s="43"/>
      <c r="V84" s="45"/>
      <c r="W84" s="40"/>
      <c r="X84" s="43"/>
      <c r="Y84" s="43"/>
      <c r="Z84" s="43"/>
      <c r="AA84" s="43"/>
      <c r="AB84" s="45"/>
    </row>
    <row r="85" spans="1:28" s="39" customFormat="1" hidden="1" x14ac:dyDescent="0.25">
      <c r="A85" s="40"/>
      <c r="B85" s="41" t="e">
        <f>VLOOKUP(A85,'Listas deplegables'!$A$2:$B$19,2,0)</f>
        <v>#N/A</v>
      </c>
      <c r="C85" s="43"/>
      <c r="D85" s="43"/>
      <c r="E85" s="43"/>
      <c r="F85" s="43"/>
      <c r="G85" s="43"/>
      <c r="H85" s="43"/>
      <c r="I85" s="17"/>
      <c r="J85" s="44"/>
      <c r="K85" s="43"/>
      <c r="L85" s="43"/>
      <c r="M85" s="43"/>
      <c r="N85" s="43"/>
      <c r="O85" s="43"/>
      <c r="P85" s="12"/>
      <c r="Q85" s="12"/>
      <c r="R85" s="46"/>
      <c r="S85" s="40"/>
      <c r="T85" s="43"/>
      <c r="U85" s="43"/>
      <c r="V85" s="45"/>
      <c r="W85" s="40"/>
      <c r="X85" s="43"/>
      <c r="Y85" s="43"/>
      <c r="Z85" s="43"/>
      <c r="AA85" s="43"/>
      <c r="AB85" s="45"/>
    </row>
    <row r="86" spans="1:28" s="39" customFormat="1" hidden="1" x14ac:dyDescent="0.25">
      <c r="A86" s="40"/>
      <c r="B86" s="41" t="e">
        <f>VLOOKUP(A86,'Listas deplegables'!$A$2:$B$19,2,0)</f>
        <v>#N/A</v>
      </c>
      <c r="C86" s="43"/>
      <c r="D86" s="43"/>
      <c r="E86" s="43"/>
      <c r="F86" s="43"/>
      <c r="G86" s="43"/>
      <c r="H86" s="43"/>
      <c r="I86" s="17"/>
      <c r="J86" s="44"/>
      <c r="K86" s="43"/>
      <c r="L86" s="43"/>
      <c r="M86" s="43"/>
      <c r="N86" s="43"/>
      <c r="O86" s="43"/>
      <c r="P86" s="12"/>
      <c r="Q86" s="12"/>
      <c r="R86" s="46"/>
      <c r="S86" s="40"/>
      <c r="T86" s="43"/>
      <c r="U86" s="43"/>
      <c r="V86" s="45"/>
      <c r="W86" s="40"/>
      <c r="X86" s="43"/>
      <c r="Y86" s="43"/>
      <c r="Z86" s="43"/>
      <c r="AA86" s="43"/>
      <c r="AB86" s="45"/>
    </row>
    <row r="87" spans="1:28" s="39" customFormat="1" hidden="1" x14ac:dyDescent="0.25">
      <c r="A87" s="40"/>
      <c r="B87" s="41" t="e">
        <f>VLOOKUP(A87,'Listas deplegables'!$A$2:$B$19,2,0)</f>
        <v>#N/A</v>
      </c>
      <c r="C87" s="43"/>
      <c r="D87" s="43"/>
      <c r="E87" s="43"/>
      <c r="F87" s="43"/>
      <c r="G87" s="43"/>
      <c r="H87" s="43"/>
      <c r="I87" s="17"/>
      <c r="J87" s="44"/>
      <c r="K87" s="43"/>
      <c r="L87" s="43"/>
      <c r="M87" s="43"/>
      <c r="N87" s="43"/>
      <c r="O87" s="43"/>
      <c r="P87" s="12"/>
      <c r="Q87" s="12"/>
      <c r="R87" s="46"/>
      <c r="S87" s="40"/>
      <c r="T87" s="43"/>
      <c r="U87" s="43"/>
      <c r="V87" s="45"/>
      <c r="W87" s="40"/>
      <c r="X87" s="43"/>
      <c r="Y87" s="43"/>
      <c r="Z87" s="43"/>
      <c r="AA87" s="43"/>
      <c r="AB87" s="45"/>
    </row>
    <row r="88" spans="1:28" s="39" customFormat="1" hidden="1" x14ac:dyDescent="0.25">
      <c r="A88" s="40"/>
      <c r="B88" s="41" t="e">
        <f>VLOOKUP(A88,'Listas deplegables'!$A$2:$B$19,2,0)</f>
        <v>#N/A</v>
      </c>
      <c r="C88" s="43"/>
      <c r="D88" s="43"/>
      <c r="E88" s="43"/>
      <c r="F88" s="43"/>
      <c r="G88" s="43"/>
      <c r="H88" s="43"/>
      <c r="I88" s="17"/>
      <c r="J88" s="44"/>
      <c r="K88" s="43"/>
      <c r="L88" s="43"/>
      <c r="M88" s="43"/>
      <c r="N88" s="43"/>
      <c r="O88" s="43"/>
      <c r="P88" s="12"/>
      <c r="Q88" s="12"/>
      <c r="R88" s="46"/>
      <c r="S88" s="40"/>
      <c r="T88" s="43"/>
      <c r="U88" s="43"/>
      <c r="V88" s="45"/>
      <c r="W88" s="40"/>
      <c r="X88" s="43"/>
      <c r="Y88" s="43"/>
      <c r="Z88" s="43"/>
      <c r="AA88" s="43"/>
      <c r="AB88" s="45"/>
    </row>
    <row r="89" spans="1:28" s="39" customFormat="1" hidden="1" x14ac:dyDescent="0.25">
      <c r="A89" s="40"/>
      <c r="B89" s="41" t="e">
        <f>VLOOKUP(A89,'Listas deplegables'!$A$2:$B$19,2,0)</f>
        <v>#N/A</v>
      </c>
      <c r="C89" s="43"/>
      <c r="D89" s="43"/>
      <c r="E89" s="43"/>
      <c r="F89" s="43"/>
      <c r="G89" s="43"/>
      <c r="H89" s="43"/>
      <c r="I89" s="17"/>
      <c r="J89" s="44"/>
      <c r="K89" s="43"/>
      <c r="L89" s="43"/>
      <c r="M89" s="43"/>
      <c r="N89" s="43"/>
      <c r="O89" s="43"/>
      <c r="P89" s="12"/>
      <c r="Q89" s="12"/>
      <c r="R89" s="46"/>
      <c r="S89" s="40"/>
      <c r="T89" s="43"/>
      <c r="U89" s="43"/>
      <c r="V89" s="45"/>
      <c r="W89" s="40"/>
      <c r="X89" s="43"/>
      <c r="Y89" s="43"/>
      <c r="Z89" s="43"/>
      <c r="AA89" s="43"/>
      <c r="AB89" s="45"/>
    </row>
    <row r="90" spans="1:28" s="39" customFormat="1" hidden="1" x14ac:dyDescent="0.25">
      <c r="A90" s="40"/>
      <c r="B90" s="41" t="e">
        <f>VLOOKUP(A90,'Listas deplegables'!$A$2:$B$19,2,0)</f>
        <v>#N/A</v>
      </c>
      <c r="C90" s="43"/>
      <c r="D90" s="43"/>
      <c r="E90" s="43"/>
      <c r="F90" s="43"/>
      <c r="G90" s="43"/>
      <c r="H90" s="43"/>
      <c r="I90" s="17"/>
      <c r="J90" s="44"/>
      <c r="K90" s="43"/>
      <c r="L90" s="43"/>
      <c r="M90" s="43"/>
      <c r="N90" s="43"/>
      <c r="O90" s="43"/>
      <c r="P90" s="12"/>
      <c r="Q90" s="12"/>
      <c r="R90" s="46"/>
      <c r="S90" s="40"/>
      <c r="T90" s="43"/>
      <c r="U90" s="43"/>
      <c r="V90" s="45"/>
      <c r="W90" s="40"/>
      <c r="X90" s="43"/>
      <c r="Y90" s="43"/>
      <c r="Z90" s="43"/>
      <c r="AA90" s="43"/>
      <c r="AB90" s="45"/>
    </row>
    <row r="91" spans="1:28" s="39" customFormat="1" hidden="1" x14ac:dyDescent="0.25">
      <c r="A91" s="40"/>
      <c r="B91" s="41" t="e">
        <f>VLOOKUP(A91,'Listas deplegables'!$A$2:$B$19,2,0)</f>
        <v>#N/A</v>
      </c>
      <c r="C91" s="43"/>
      <c r="D91" s="43"/>
      <c r="E91" s="43"/>
      <c r="F91" s="43"/>
      <c r="G91" s="43"/>
      <c r="H91" s="43"/>
      <c r="I91" s="17"/>
      <c r="J91" s="44"/>
      <c r="K91" s="43"/>
      <c r="L91" s="43"/>
      <c r="M91" s="43"/>
      <c r="N91" s="43"/>
      <c r="O91" s="43"/>
      <c r="P91" s="12"/>
      <c r="Q91" s="12"/>
      <c r="R91" s="46"/>
      <c r="S91" s="40"/>
      <c r="T91" s="43"/>
      <c r="U91" s="43"/>
      <c r="V91" s="45"/>
      <c r="W91" s="40"/>
      <c r="X91" s="43"/>
      <c r="Y91" s="43"/>
      <c r="Z91" s="43"/>
      <c r="AA91" s="43"/>
      <c r="AB91" s="45"/>
    </row>
    <row r="92" spans="1:28" s="39" customFormat="1" hidden="1" x14ac:dyDescent="0.25">
      <c r="A92" s="40"/>
      <c r="B92" s="41" t="e">
        <f>VLOOKUP(A92,'Listas deplegables'!$A$2:$B$19,2,0)</f>
        <v>#N/A</v>
      </c>
      <c r="C92" s="43"/>
      <c r="D92" s="43"/>
      <c r="E92" s="43"/>
      <c r="F92" s="43"/>
      <c r="G92" s="43"/>
      <c r="H92" s="43"/>
      <c r="I92" s="17"/>
      <c r="J92" s="44"/>
      <c r="K92" s="43"/>
      <c r="L92" s="43"/>
      <c r="M92" s="43"/>
      <c r="N92" s="43"/>
      <c r="O92" s="43"/>
      <c r="P92" s="12"/>
      <c r="Q92" s="12"/>
      <c r="R92" s="46"/>
      <c r="S92" s="40"/>
      <c r="T92" s="43"/>
      <c r="U92" s="43"/>
      <c r="V92" s="45"/>
      <c r="W92" s="40"/>
      <c r="X92" s="43"/>
      <c r="Y92" s="43"/>
      <c r="Z92" s="43"/>
      <c r="AA92" s="43"/>
      <c r="AB92" s="45"/>
    </row>
    <row r="93" spans="1:28" s="39" customFormat="1" hidden="1" x14ac:dyDescent="0.25">
      <c r="A93" s="40"/>
      <c r="B93" s="41" t="e">
        <f>VLOOKUP(A93,'Listas deplegables'!$A$2:$B$19,2,0)</f>
        <v>#N/A</v>
      </c>
      <c r="C93" s="43"/>
      <c r="D93" s="43"/>
      <c r="E93" s="43"/>
      <c r="F93" s="43"/>
      <c r="G93" s="43"/>
      <c r="H93" s="43"/>
      <c r="I93" s="17"/>
      <c r="J93" s="44"/>
      <c r="K93" s="43"/>
      <c r="L93" s="43"/>
      <c r="M93" s="43"/>
      <c r="N93" s="43"/>
      <c r="O93" s="43"/>
      <c r="P93" s="12"/>
      <c r="Q93" s="12"/>
      <c r="R93" s="46"/>
      <c r="S93" s="40"/>
      <c r="T93" s="43"/>
      <c r="U93" s="43"/>
      <c r="V93" s="45"/>
      <c r="W93" s="40"/>
      <c r="X93" s="43"/>
      <c r="Y93" s="43"/>
      <c r="Z93" s="43"/>
      <c r="AA93" s="43"/>
      <c r="AB93" s="45"/>
    </row>
    <row r="94" spans="1:28" s="39" customFormat="1" hidden="1" x14ac:dyDescent="0.25">
      <c r="A94" s="40"/>
      <c r="B94" s="41" t="e">
        <f>VLOOKUP(A94,'Listas deplegables'!$A$2:$B$19,2,0)</f>
        <v>#N/A</v>
      </c>
      <c r="C94" s="43"/>
      <c r="D94" s="43"/>
      <c r="E94" s="43"/>
      <c r="F94" s="43"/>
      <c r="G94" s="43"/>
      <c r="H94" s="43"/>
      <c r="I94" s="17"/>
      <c r="J94" s="44"/>
      <c r="K94" s="43"/>
      <c r="L94" s="43"/>
      <c r="M94" s="43"/>
      <c r="N94" s="43"/>
      <c r="O94" s="43"/>
      <c r="P94" s="12"/>
      <c r="Q94" s="12"/>
      <c r="R94" s="46"/>
      <c r="S94" s="40"/>
      <c r="T94" s="43"/>
      <c r="U94" s="43"/>
      <c r="V94" s="45"/>
      <c r="W94" s="40"/>
      <c r="X94" s="43"/>
      <c r="Y94" s="43"/>
      <c r="Z94" s="43"/>
      <c r="AA94" s="43"/>
      <c r="AB94" s="45"/>
    </row>
    <row r="95" spans="1:28" s="39" customFormat="1" hidden="1" x14ac:dyDescent="0.25">
      <c r="A95" s="40"/>
      <c r="B95" s="41" t="e">
        <f>VLOOKUP(A95,'Listas deplegables'!$A$2:$B$19,2,0)</f>
        <v>#N/A</v>
      </c>
      <c r="C95" s="43"/>
      <c r="D95" s="43"/>
      <c r="E95" s="43"/>
      <c r="F95" s="43"/>
      <c r="G95" s="43"/>
      <c r="H95" s="43"/>
      <c r="I95" s="17"/>
      <c r="J95" s="44"/>
      <c r="K95" s="43"/>
      <c r="L95" s="43"/>
      <c r="M95" s="43"/>
      <c r="N95" s="43"/>
      <c r="O95" s="43"/>
      <c r="P95" s="12"/>
      <c r="Q95" s="12"/>
      <c r="R95" s="46"/>
      <c r="S95" s="40"/>
      <c r="T95" s="43"/>
      <c r="U95" s="43"/>
      <c r="V95" s="45"/>
      <c r="W95" s="40"/>
      <c r="X95" s="43"/>
      <c r="Y95" s="43"/>
      <c r="Z95" s="43"/>
      <c r="AA95" s="43"/>
      <c r="AB95" s="45"/>
    </row>
    <row r="96" spans="1:28" s="39" customFormat="1" hidden="1" x14ac:dyDescent="0.25">
      <c r="A96" s="40"/>
      <c r="B96" s="41" t="e">
        <f>VLOOKUP(A96,'Listas deplegables'!$A$2:$B$19,2,0)</f>
        <v>#N/A</v>
      </c>
      <c r="C96" s="43"/>
      <c r="D96" s="43"/>
      <c r="E96" s="43"/>
      <c r="F96" s="43"/>
      <c r="G96" s="43"/>
      <c r="H96" s="43"/>
      <c r="I96" s="17"/>
      <c r="J96" s="44"/>
      <c r="K96" s="43"/>
      <c r="L96" s="43"/>
      <c r="M96" s="43"/>
      <c r="N96" s="43"/>
      <c r="O96" s="43"/>
      <c r="P96" s="12"/>
      <c r="Q96" s="12"/>
      <c r="R96" s="46"/>
      <c r="S96" s="40"/>
      <c r="T96" s="43"/>
      <c r="U96" s="43"/>
      <c r="V96" s="45"/>
      <c r="W96" s="40"/>
      <c r="X96" s="43"/>
      <c r="Y96" s="43"/>
      <c r="Z96" s="43"/>
      <c r="AA96" s="43"/>
      <c r="AB96" s="45"/>
    </row>
    <row r="97" spans="1:28" s="39" customFormat="1" hidden="1" x14ac:dyDescent="0.25">
      <c r="A97" s="40"/>
      <c r="B97" s="41" t="e">
        <f>VLOOKUP(A97,'Listas deplegables'!$A$2:$B$19,2,0)</f>
        <v>#N/A</v>
      </c>
      <c r="C97" s="43"/>
      <c r="D97" s="43"/>
      <c r="E97" s="43"/>
      <c r="F97" s="43"/>
      <c r="G97" s="43"/>
      <c r="H97" s="43"/>
      <c r="I97" s="17"/>
      <c r="J97" s="44"/>
      <c r="K97" s="43"/>
      <c r="L97" s="43"/>
      <c r="M97" s="43"/>
      <c r="N97" s="43"/>
      <c r="O97" s="43"/>
      <c r="P97" s="12"/>
      <c r="Q97" s="12"/>
      <c r="R97" s="46"/>
      <c r="S97" s="40"/>
      <c r="T97" s="43"/>
      <c r="U97" s="43"/>
      <c r="V97" s="45"/>
      <c r="W97" s="40"/>
      <c r="X97" s="43"/>
      <c r="Y97" s="43"/>
      <c r="Z97" s="43"/>
      <c r="AA97" s="43"/>
      <c r="AB97" s="45"/>
    </row>
    <row r="98" spans="1:28" s="39" customFormat="1" hidden="1" x14ac:dyDescent="0.25">
      <c r="A98" s="40"/>
      <c r="B98" s="41" t="e">
        <f>VLOOKUP(A98,'Listas deplegables'!$A$2:$B$19,2,0)</f>
        <v>#N/A</v>
      </c>
      <c r="C98" s="43"/>
      <c r="D98" s="43"/>
      <c r="E98" s="43"/>
      <c r="F98" s="43"/>
      <c r="G98" s="43"/>
      <c r="H98" s="43"/>
      <c r="I98" s="17"/>
      <c r="J98" s="44"/>
      <c r="K98" s="43"/>
      <c r="L98" s="43"/>
      <c r="M98" s="43"/>
      <c r="N98" s="43"/>
      <c r="O98" s="43"/>
      <c r="P98" s="12"/>
      <c r="Q98" s="12"/>
      <c r="R98" s="46"/>
      <c r="S98" s="40"/>
      <c r="T98" s="43"/>
      <c r="U98" s="43"/>
      <c r="V98" s="45"/>
      <c r="W98" s="40"/>
      <c r="X98" s="43"/>
      <c r="Y98" s="43"/>
      <c r="Z98" s="43"/>
      <c r="AA98" s="43"/>
      <c r="AB98" s="45"/>
    </row>
    <row r="99" spans="1:28" s="39" customFormat="1" ht="13.5" hidden="1" thickBot="1" x14ac:dyDescent="0.3">
      <c r="A99" s="47"/>
      <c r="B99" s="48" t="e">
        <f>VLOOKUP(A99,'Listas deplegables'!$A$2:$B$19,2,0)</f>
        <v>#N/A</v>
      </c>
      <c r="C99" s="50"/>
      <c r="D99" s="50"/>
      <c r="E99" s="50"/>
      <c r="F99" s="50"/>
      <c r="G99" s="50"/>
      <c r="H99" s="50"/>
      <c r="I99" s="18"/>
      <c r="J99" s="51"/>
      <c r="K99" s="50"/>
      <c r="L99" s="50"/>
      <c r="M99" s="50"/>
      <c r="N99" s="50"/>
      <c r="O99" s="50"/>
      <c r="P99" s="13"/>
      <c r="Q99" s="13"/>
      <c r="R99" s="52"/>
      <c r="S99" s="47"/>
      <c r="T99" s="50"/>
      <c r="U99" s="50"/>
      <c r="V99" s="53"/>
      <c r="W99" s="47"/>
      <c r="X99" s="50"/>
      <c r="Y99" s="50"/>
      <c r="Z99" s="50"/>
      <c r="AA99" s="50"/>
      <c r="AB99" s="53"/>
    </row>
    <row r="100" spans="1:28" s="10" customFormat="1" hidden="1" x14ac:dyDescent="0.2">
      <c r="A100" s="10" t="s">
        <v>168</v>
      </c>
      <c r="B100" s="20" t="s">
        <v>168</v>
      </c>
      <c r="C100" s="10" t="s">
        <v>168</v>
      </c>
      <c r="D100" s="10" t="s">
        <v>214</v>
      </c>
      <c r="E100" s="10" t="s">
        <v>168</v>
      </c>
      <c r="G100" s="10" t="s">
        <v>168</v>
      </c>
      <c r="H100" s="10" t="s">
        <v>168</v>
      </c>
      <c r="I100" s="10" t="s">
        <v>168</v>
      </c>
      <c r="J100" s="10" t="s">
        <v>168</v>
      </c>
      <c r="K100" s="10" t="s">
        <v>168</v>
      </c>
      <c r="L100" s="10" t="s">
        <v>168</v>
      </c>
      <c r="M100" s="10" t="s">
        <v>168</v>
      </c>
      <c r="N100" s="10" t="s">
        <v>168</v>
      </c>
      <c r="O100" s="10" t="s">
        <v>168</v>
      </c>
      <c r="P100" s="10" t="s">
        <v>168</v>
      </c>
      <c r="Q100" s="10" t="s">
        <v>168</v>
      </c>
      <c r="R100" s="10" t="s">
        <v>168</v>
      </c>
      <c r="S100" s="10" t="s">
        <v>168</v>
      </c>
      <c r="T100" s="10" t="s">
        <v>168</v>
      </c>
      <c r="U100" s="10" t="s">
        <v>168</v>
      </c>
      <c r="V100" s="10" t="s">
        <v>168</v>
      </c>
      <c r="W100" s="10" t="s">
        <v>168</v>
      </c>
      <c r="X100" s="10" t="s">
        <v>168</v>
      </c>
      <c r="Y100" s="10" t="s">
        <v>168</v>
      </c>
      <c r="Z100" s="10" t="s">
        <v>168</v>
      </c>
      <c r="AA100" s="10" t="s">
        <v>168</v>
      </c>
      <c r="AB100" s="10" t="s">
        <v>168</v>
      </c>
    </row>
  </sheetData>
  <sheetProtection algorithmName="SHA-512" hashValue="cip9mKpLxCNmZxzIQmfs1nPAJ9cNv8rkqlNJljsLSd2uMFakttgf6fCEnOex7QGzG4D0ptHfJAaR66jergU91A==" saltValue="W/VXHU6VEv/BqlwKUuAuVQ==" spinCount="100000" sheet="1" objects="1" scenarios="1"/>
  <autoFilter ref="A9:AB100" xr:uid="{2B529E87-1A0D-4927-8ABB-7B4F9E4C9F91}">
    <filterColumn colId="1">
      <filters>
        <filter val="AL"/>
        <filter val="ATC"/>
        <filter val="FD"/>
        <filter val="GF"/>
        <filter val="GH"/>
        <filter val="GJ"/>
        <filter val="RF"/>
      </filters>
    </filterColumn>
  </autoFilter>
  <mergeCells count="13">
    <mergeCell ref="AB10:AB11"/>
    <mergeCell ref="AB12:AB13"/>
    <mergeCell ref="AB14:AB16"/>
    <mergeCell ref="AB20:AB21"/>
    <mergeCell ref="A8:I8"/>
    <mergeCell ref="J8:R8"/>
    <mergeCell ref="S8:V8"/>
    <mergeCell ref="W8:AB8"/>
    <mergeCell ref="A1:AB1"/>
    <mergeCell ref="I2:K3"/>
    <mergeCell ref="I4:I5"/>
    <mergeCell ref="J4:K5"/>
    <mergeCell ref="A6:AB6"/>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1A725C73-9C89-43C9-86B6-9DAE4F3AD5FA}">
          <x14:formula1>
            <xm:f>'Listas deplegables'!$L$2:$L$4</xm:f>
          </x14:formula1>
          <xm:sqref>J4</xm:sqref>
        </x14:dataValidation>
        <x14:dataValidation type="list" allowBlank="1" showInputMessage="1" showErrorMessage="1" xr:uid="{081B03B5-7E20-437C-A868-983BAC1C8883}">
          <x14:formula1>
            <xm:f>'Listas deplegables'!$K$2:$K$3</xm:f>
          </x14:formula1>
          <xm:sqref>I4 D10:D99</xm:sqref>
        </x14:dataValidation>
        <x14:dataValidation type="list" allowBlank="1" showInputMessage="1" showErrorMessage="1" xr:uid="{CBF4B150-A035-477F-8316-7F554AA5013A}">
          <x14:formula1>
            <xm:f>'Listas deplegables'!$K$2:$K$4</xm:f>
          </x14:formula1>
          <xm:sqref>AA10:AA13 AA18 AA20 AA22:AA99</xm:sqref>
        </x14:dataValidation>
        <x14:dataValidation type="list" allowBlank="1" showInputMessage="1" showErrorMessage="1" xr:uid="{4BE19297-D8F5-42C2-AF1A-5BED357E0B5E}">
          <x14:formula1>
            <xm:f>'Listas deplegables'!$J$2:$J$5</xm:f>
          </x14:formula1>
          <xm:sqref>X10:Z99</xm:sqref>
        </x14:dataValidation>
        <x14:dataValidation type="list" allowBlank="1" showInputMessage="1" showErrorMessage="1" xr:uid="{7D8498A8-DA56-42F4-B9C5-5A3F47EC4A9C}">
          <x14:formula1>
            <xm:f>'Listas deplegables'!$J$2:$J$4</xm:f>
          </x14:formula1>
          <xm:sqref>W10:W99</xm:sqref>
        </x14:dataValidation>
        <x14:dataValidation type="list" allowBlank="1" showInputMessage="1" showErrorMessage="1" xr:uid="{C49F1592-D2B0-4D98-941B-3810D1E36EEA}">
          <x14:formula1>
            <xm:f>'Listas deplegables'!$I$2:$I$5</xm:f>
          </x14:formula1>
          <xm:sqref>P10:P99</xm:sqref>
        </x14:dataValidation>
        <x14:dataValidation type="list" allowBlank="1" showInputMessage="1" showErrorMessage="1" xr:uid="{8A488FC1-8B86-4E49-8116-F28228CAE24B}">
          <x14:formula1>
            <xm:f>'Listas deplegables'!$H$2:$H$4</xm:f>
          </x14:formula1>
          <xm:sqref>U14:U15 U10:V10 U12:V12 S10:S99 U18:U99 V18 V20:V99</xm:sqref>
        </x14:dataValidation>
        <x14:dataValidation type="list" allowBlank="1" showInputMessage="1" showErrorMessage="1" xr:uid="{77017CB4-50DB-4F33-8D7B-3BE8EAAF9ACC}">
          <x14:formula1>
            <xm:f>'Listas deplegables'!$G$2:$G$5</xm:f>
          </x14:formula1>
          <xm:sqref>I10:I99 Q10:Q99</xm:sqref>
        </x14:dataValidation>
        <x14:dataValidation type="list" allowBlank="1" showInputMessage="1" showErrorMessage="1" xr:uid="{9A90A7ED-779F-482E-89AE-E9D86DCB4E1F}">
          <x14:formula1>
            <xm:f>'Listas deplegables'!$F$2:$F$5</xm:f>
          </x14:formula1>
          <xm:sqref>L10:L99</xm:sqref>
        </x14:dataValidation>
        <x14:dataValidation type="list" allowBlank="1" showInputMessage="1" showErrorMessage="1" xr:uid="{5C70ADED-3D9B-456A-B3F5-5B7D7E38D10E}">
          <x14:formula1>
            <xm:f>'Listas deplegables'!$E$2:$E$4</xm:f>
          </x14:formula1>
          <xm:sqref>M10:O99 J10:J99 R10:R20 R22:R99</xm:sqref>
        </x14:dataValidation>
        <x14:dataValidation type="list" allowBlank="1" showInputMessage="1" showErrorMessage="1" xr:uid="{747D7904-9630-4B2A-8D46-23869947D31D}">
          <x14:formula1>
            <xm:f>'Listas deplegables'!$D$2:$D$5</xm:f>
          </x14:formula1>
          <xm:sqref>H10:H99</xm:sqref>
        </x14:dataValidation>
        <x14:dataValidation type="list" allowBlank="1" showInputMessage="1" showErrorMessage="1" xr:uid="{A5F4CDBF-0758-40A5-8002-A4E3638AC215}">
          <x14:formula1>
            <xm:f>'Listas deplegables'!$A$2:$A$19</xm:f>
          </x14:formula1>
          <xm:sqref>A10:A99 A101:A136</xm:sqref>
        </x14:dataValidation>
        <x14:dataValidation type="list" allowBlank="1" showInputMessage="1" showErrorMessage="1" xr:uid="{6F18CEC6-7016-4B74-8BC5-5E669BDF7DCD}">
          <x14:formula1>
            <xm:f>'Listas deplegables'!$H$2:$H$5</xm:f>
          </x14:formula1>
          <xm:sqref>V14 V15 V16 U17 V17 V19</xm:sqref>
        </x14:dataValidation>
        <x14:dataValidation type="list" allowBlank="1" showInputMessage="1" showErrorMessage="1" xr:uid="{0B15F3A0-FF6D-42A6-8B01-9FABAFFF3EC0}">
          <x14:formula1>
            <xm:f>'Listas deplegables'!$K$2:$K$5</xm:f>
          </x14:formula1>
          <xm:sqref>AA14 AA15 AA16 AA17 AA19 AA21</xm:sqref>
        </x14:dataValidation>
        <x14:dataValidation type="list" allowBlank="1" showInputMessage="1" showErrorMessage="1" xr:uid="{7111DFDF-67F6-4D77-8028-9A5C96B28B39}">
          <x14:formula1>
            <xm:f>'Listas deplegables'!$E$2:$E$5</xm:f>
          </x14:formula1>
          <xm:sqref>R21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EDE5-37F8-4698-B169-CDBF25EF06EF}">
  <dimension ref="A1:L19"/>
  <sheetViews>
    <sheetView workbookViewId="0">
      <selection activeCell="E7" sqref="E7"/>
    </sheetView>
  </sheetViews>
  <sheetFormatPr baseColWidth="10" defaultColWidth="11.42578125" defaultRowHeight="15" x14ac:dyDescent="0.25"/>
  <cols>
    <col min="1" max="1" width="54.5703125" bestFit="1" customWidth="1"/>
    <col min="4" max="4" width="12.140625" bestFit="1" customWidth="1"/>
    <col min="5" max="5" width="17.140625" bestFit="1" customWidth="1"/>
    <col min="7" max="7" width="15.42578125" bestFit="1" customWidth="1"/>
  </cols>
  <sheetData>
    <row r="1" spans="1:12" s="9" customFormat="1" x14ac:dyDescent="0.25">
      <c r="A1" s="9" t="s">
        <v>215</v>
      </c>
      <c r="B1" s="9" t="s">
        <v>14</v>
      </c>
      <c r="D1" s="9" t="s">
        <v>216</v>
      </c>
      <c r="E1" s="9" t="s">
        <v>217</v>
      </c>
      <c r="F1" s="9" t="s">
        <v>218</v>
      </c>
      <c r="G1" s="9" t="s">
        <v>219</v>
      </c>
      <c r="H1" s="9" t="s">
        <v>217</v>
      </c>
      <c r="I1" s="9" t="s">
        <v>28</v>
      </c>
      <c r="J1" s="9" t="s">
        <v>220</v>
      </c>
      <c r="K1" s="9" t="s">
        <v>220</v>
      </c>
    </row>
    <row r="2" spans="1:12" x14ac:dyDescent="0.25">
      <c r="A2" t="s">
        <v>221</v>
      </c>
      <c r="B2" t="s">
        <v>222</v>
      </c>
      <c r="D2" t="s">
        <v>45</v>
      </c>
      <c r="E2" t="s">
        <v>5</v>
      </c>
      <c r="F2" t="s">
        <v>56</v>
      </c>
      <c r="G2" t="s">
        <v>46</v>
      </c>
      <c r="H2" t="s">
        <v>5</v>
      </c>
      <c r="I2" t="s">
        <v>178</v>
      </c>
      <c r="J2" t="s">
        <v>5</v>
      </c>
      <c r="K2" t="s">
        <v>5</v>
      </c>
      <c r="L2" t="s">
        <v>223</v>
      </c>
    </row>
    <row r="3" spans="1:12" x14ac:dyDescent="0.25">
      <c r="A3" t="s">
        <v>42</v>
      </c>
      <c r="B3" t="s">
        <v>224</v>
      </c>
      <c r="D3" t="s">
        <v>60</v>
      </c>
      <c r="E3" t="s">
        <v>44</v>
      </c>
      <c r="F3" t="s">
        <v>48</v>
      </c>
      <c r="G3" t="s">
        <v>61</v>
      </c>
      <c r="H3" t="s">
        <v>44</v>
      </c>
      <c r="I3" t="s">
        <v>225</v>
      </c>
      <c r="J3" t="s">
        <v>44</v>
      </c>
      <c r="K3" t="s">
        <v>44</v>
      </c>
      <c r="L3" t="s">
        <v>226</v>
      </c>
    </row>
    <row r="4" spans="1:12" x14ac:dyDescent="0.25">
      <c r="A4" t="s">
        <v>58</v>
      </c>
      <c r="B4" t="s">
        <v>227</v>
      </c>
      <c r="D4" t="s">
        <v>104</v>
      </c>
      <c r="E4" t="s">
        <v>228</v>
      </c>
      <c r="F4" t="s">
        <v>229</v>
      </c>
      <c r="G4" t="s">
        <v>71</v>
      </c>
      <c r="H4" t="s">
        <v>230</v>
      </c>
      <c r="I4" t="s">
        <v>201</v>
      </c>
      <c r="J4" t="s">
        <v>122</v>
      </c>
      <c r="K4" t="s">
        <v>231</v>
      </c>
      <c r="L4" t="s">
        <v>6</v>
      </c>
    </row>
    <row r="5" spans="1:12" ht="15" customHeight="1" x14ac:dyDescent="0.25">
      <c r="A5" t="s">
        <v>69</v>
      </c>
      <c r="B5" t="s">
        <v>232</v>
      </c>
      <c r="D5" t="s">
        <v>157</v>
      </c>
      <c r="E5" t="s">
        <v>212</v>
      </c>
      <c r="F5" t="s">
        <v>51</v>
      </c>
      <c r="G5" t="s">
        <v>179</v>
      </c>
      <c r="H5" t="s">
        <v>51</v>
      </c>
      <c r="I5" t="s">
        <v>49</v>
      </c>
      <c r="J5" t="s">
        <v>51</v>
      </c>
      <c r="K5" t="s">
        <v>51</v>
      </c>
    </row>
    <row r="6" spans="1:12" x14ac:dyDescent="0.25">
      <c r="A6" t="s">
        <v>76</v>
      </c>
      <c r="B6" t="s">
        <v>233</v>
      </c>
      <c r="E6" t="s">
        <v>51</v>
      </c>
    </row>
    <row r="7" spans="1:12" x14ac:dyDescent="0.25">
      <c r="A7" t="s">
        <v>86</v>
      </c>
      <c r="B7" t="s">
        <v>234</v>
      </c>
    </row>
    <row r="8" spans="1:12" x14ac:dyDescent="0.25">
      <c r="A8" t="s">
        <v>93</v>
      </c>
      <c r="B8" t="s">
        <v>235</v>
      </c>
    </row>
    <row r="9" spans="1:12" x14ac:dyDescent="0.25">
      <c r="A9" t="s">
        <v>102</v>
      </c>
      <c r="B9" t="s">
        <v>236</v>
      </c>
    </row>
    <row r="10" spans="1:12" x14ac:dyDescent="0.25">
      <c r="A10" t="s">
        <v>108</v>
      </c>
      <c r="B10" t="s">
        <v>237</v>
      </c>
    </row>
    <row r="11" spans="1:12" ht="15" customHeight="1" x14ac:dyDescent="0.25">
      <c r="A11" t="s">
        <v>114</v>
      </c>
      <c r="B11" t="s">
        <v>238</v>
      </c>
    </row>
    <row r="12" spans="1:12" x14ac:dyDescent="0.25">
      <c r="A12" t="s">
        <v>118</v>
      </c>
      <c r="B12" t="s">
        <v>239</v>
      </c>
    </row>
    <row r="13" spans="1:12" x14ac:dyDescent="0.25">
      <c r="A13" t="s">
        <v>127</v>
      </c>
      <c r="B13" t="s">
        <v>240</v>
      </c>
    </row>
    <row r="14" spans="1:12" x14ac:dyDescent="0.25">
      <c r="A14" t="s">
        <v>133</v>
      </c>
      <c r="B14" t="s">
        <v>241</v>
      </c>
    </row>
    <row r="15" spans="1:12" x14ac:dyDescent="0.25">
      <c r="A15" t="s">
        <v>140</v>
      </c>
      <c r="B15" t="s">
        <v>242</v>
      </c>
    </row>
    <row r="16" spans="1:12" x14ac:dyDescent="0.25">
      <c r="A16" t="s">
        <v>148</v>
      </c>
      <c r="B16" t="s">
        <v>243</v>
      </c>
    </row>
    <row r="17" spans="1:2" x14ac:dyDescent="0.25">
      <c r="A17" t="s">
        <v>155</v>
      </c>
      <c r="B17" t="s">
        <v>244</v>
      </c>
    </row>
    <row r="18" spans="1:2" x14ac:dyDescent="0.25">
      <c r="A18" t="s">
        <v>162</v>
      </c>
      <c r="B18" t="s">
        <v>245</v>
      </c>
    </row>
    <row r="19" spans="1:2" x14ac:dyDescent="0.25">
      <c r="A19" t="s">
        <v>246</v>
      </c>
      <c r="B19" t="s">
        <v>247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F6D0-EFF4-4792-86C5-C115C4F5B5B2}">
  <dimension ref="A1"/>
  <sheetViews>
    <sheetView workbookViewId="0">
      <selection activeCell="D7" sqref="D7"/>
    </sheetView>
  </sheetViews>
  <sheetFormatPr baseColWidth="10" defaultColWidth="9.140625"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A28EE-C0E7-483F-801C-44D435B27EB5}">
  <dimension ref="A1:L27"/>
  <sheetViews>
    <sheetView workbookViewId="0">
      <selection activeCell="C8" sqref="C8:D8"/>
    </sheetView>
  </sheetViews>
  <sheetFormatPr baseColWidth="10" defaultColWidth="9.140625" defaultRowHeight="15" x14ac:dyDescent="0.25"/>
  <cols>
    <col min="1" max="1" width="36.28515625" bestFit="1" customWidth="1"/>
    <col min="5" max="5" width="14.7109375" bestFit="1" customWidth="1"/>
  </cols>
  <sheetData>
    <row r="1" spans="1:12" x14ac:dyDescent="0.25">
      <c r="A1" s="167"/>
      <c r="B1" s="169" t="s">
        <v>248</v>
      </c>
      <c r="C1" s="169" t="s">
        <v>249</v>
      </c>
      <c r="D1" s="169" t="s">
        <v>250</v>
      </c>
    </row>
    <row r="2" spans="1:12" x14ac:dyDescent="0.25">
      <c r="A2" s="170" t="s">
        <v>251</v>
      </c>
      <c r="B2" s="167">
        <v>12</v>
      </c>
      <c r="C2" s="167">
        <f>41-C3</f>
        <v>17</v>
      </c>
      <c r="D2" s="167">
        <f>33-D3</f>
        <v>15</v>
      </c>
    </row>
    <row r="3" spans="1:12" x14ac:dyDescent="0.25">
      <c r="A3" s="170" t="s">
        <v>252</v>
      </c>
      <c r="B3" s="167">
        <v>5</v>
      </c>
      <c r="C3" s="167">
        <v>24</v>
      </c>
      <c r="D3" s="167">
        <v>18</v>
      </c>
    </row>
    <row r="4" spans="1:12" x14ac:dyDescent="0.25">
      <c r="A4" s="168" t="s">
        <v>253</v>
      </c>
      <c r="B4" s="168">
        <f>SUM(B2:B3)</f>
        <v>17</v>
      </c>
      <c r="C4" s="168">
        <f t="shared" ref="C4" si="0">SUM(C2:C3)</f>
        <v>41</v>
      </c>
      <c r="D4" s="168">
        <f>SUM(D2:D3)</f>
        <v>33</v>
      </c>
    </row>
    <row r="6" spans="1:12" x14ac:dyDescent="0.25">
      <c r="A6" s="167"/>
      <c r="B6" s="169" t="s">
        <v>248</v>
      </c>
      <c r="C6" s="169" t="s">
        <v>249</v>
      </c>
      <c r="D6" s="169" t="s">
        <v>250</v>
      </c>
    </row>
    <row r="7" spans="1:12" x14ac:dyDescent="0.25">
      <c r="A7" s="170" t="s">
        <v>254</v>
      </c>
      <c r="B7" s="167">
        <v>0</v>
      </c>
      <c r="C7" s="167">
        <v>0</v>
      </c>
      <c r="D7" s="167">
        <v>0</v>
      </c>
    </row>
    <row r="8" spans="1:12" x14ac:dyDescent="0.25">
      <c r="A8" s="170" t="s">
        <v>255</v>
      </c>
      <c r="B8" s="167">
        <v>7</v>
      </c>
      <c r="C8" s="167">
        <v>12</v>
      </c>
      <c r="D8" s="167">
        <v>9</v>
      </c>
    </row>
    <row r="9" spans="1:12" x14ac:dyDescent="0.25">
      <c r="A9" s="168" t="s">
        <v>256</v>
      </c>
      <c r="B9" s="168">
        <f>SUM(B7:B8)</f>
        <v>7</v>
      </c>
      <c r="C9" s="168">
        <f t="shared" ref="C9:D9" si="1">SUM(C7:C8)</f>
        <v>12</v>
      </c>
      <c r="D9" s="168">
        <f t="shared" si="1"/>
        <v>9</v>
      </c>
    </row>
    <row r="11" spans="1:12" x14ac:dyDescent="0.25">
      <c r="A11" s="167"/>
      <c r="B11" s="169" t="s">
        <v>248</v>
      </c>
      <c r="C11" s="169" t="s">
        <v>249</v>
      </c>
      <c r="D11" s="169" t="s">
        <v>250</v>
      </c>
      <c r="E11" s="175" t="s">
        <v>257</v>
      </c>
      <c r="L11" s="329">
        <f>2/17</f>
        <v>0.11764705882352941</v>
      </c>
    </row>
    <row r="12" spans="1:12" x14ac:dyDescent="0.25">
      <c r="A12" s="170" t="s">
        <v>258</v>
      </c>
      <c r="B12" s="167">
        <f>+B2+B7</f>
        <v>12</v>
      </c>
      <c r="C12" s="167">
        <f t="shared" ref="C12" si="2">+C2+C7</f>
        <v>17</v>
      </c>
      <c r="D12" s="167">
        <f>+D2+D7</f>
        <v>15</v>
      </c>
      <c r="E12" s="174">
        <f>SUM(B12:D12)</f>
        <v>44</v>
      </c>
    </row>
    <row r="13" spans="1:12" x14ac:dyDescent="0.25">
      <c r="A13" s="170" t="s">
        <v>259</v>
      </c>
      <c r="B13" s="167">
        <f>+B3+B8</f>
        <v>12</v>
      </c>
      <c r="C13" s="172">
        <f t="shared" ref="C13" si="3">+C3+C8</f>
        <v>36</v>
      </c>
      <c r="D13" s="172">
        <f>+D3+D8</f>
        <v>27</v>
      </c>
      <c r="E13" s="174">
        <f>SUM(B13:D13)</f>
        <v>75</v>
      </c>
    </row>
    <row r="14" spans="1:12" x14ac:dyDescent="0.25">
      <c r="A14" s="168" t="s">
        <v>260</v>
      </c>
      <c r="B14" s="168">
        <f>SUM(B12:B13)</f>
        <v>24</v>
      </c>
      <c r="C14" s="168">
        <f t="shared" ref="C14" si="4">SUM(C12:C13)</f>
        <v>53</v>
      </c>
      <c r="D14" s="168">
        <f>SUM(D12:D13)</f>
        <v>42</v>
      </c>
      <c r="E14" s="175">
        <f>SUM(E12:E13)</f>
        <v>119</v>
      </c>
    </row>
    <row r="16" spans="1:12" x14ac:dyDescent="0.25">
      <c r="A16" t="s">
        <v>261</v>
      </c>
      <c r="B16">
        <f>+B12-B13</f>
        <v>0</v>
      </c>
      <c r="C16" s="171">
        <f>+C12-C13</f>
        <v>-19</v>
      </c>
      <c r="D16" s="171">
        <f>+D12-D13</f>
        <v>-12</v>
      </c>
    </row>
    <row r="19" spans="1:3" x14ac:dyDescent="0.25">
      <c r="A19" t="s">
        <v>262</v>
      </c>
      <c r="B19" t="s">
        <v>263</v>
      </c>
      <c r="C19">
        <v>1</v>
      </c>
    </row>
    <row r="20" spans="1:3" x14ac:dyDescent="0.25">
      <c r="A20" t="s">
        <v>264</v>
      </c>
      <c r="B20" t="s">
        <v>263</v>
      </c>
      <c r="C20">
        <v>2</v>
      </c>
    </row>
    <row r="21" spans="1:3" x14ac:dyDescent="0.25">
      <c r="A21" t="s">
        <v>265</v>
      </c>
      <c r="B21" t="s">
        <v>263</v>
      </c>
      <c r="C21">
        <v>3</v>
      </c>
    </row>
    <row r="22" spans="1:3" x14ac:dyDescent="0.25">
      <c r="A22" t="s">
        <v>266</v>
      </c>
      <c r="B22" t="s">
        <v>263</v>
      </c>
      <c r="C22">
        <v>4</v>
      </c>
    </row>
    <row r="23" spans="1:3" x14ac:dyDescent="0.25">
      <c r="A23" s="173" t="s">
        <v>267</v>
      </c>
      <c r="B23" s="173" t="s">
        <v>263</v>
      </c>
      <c r="C23" s="173">
        <v>5</v>
      </c>
    </row>
    <row r="24" spans="1:3" x14ac:dyDescent="0.25">
      <c r="A24" t="s">
        <v>268</v>
      </c>
      <c r="B24" t="s">
        <v>269</v>
      </c>
      <c r="C24">
        <v>1</v>
      </c>
    </row>
    <row r="25" spans="1:3" x14ac:dyDescent="0.25">
      <c r="A25" t="s">
        <v>270</v>
      </c>
      <c r="B25" t="s">
        <v>269</v>
      </c>
      <c r="C25">
        <v>2</v>
      </c>
    </row>
    <row r="26" spans="1:3" x14ac:dyDescent="0.25">
      <c r="A26" t="s">
        <v>271</v>
      </c>
      <c r="B26" t="s">
        <v>269</v>
      </c>
      <c r="C26">
        <v>3</v>
      </c>
    </row>
    <row r="27" spans="1:3" x14ac:dyDescent="0.25">
      <c r="A27" t="s">
        <v>272</v>
      </c>
      <c r="B27" t="s">
        <v>269</v>
      </c>
      <c r="C27">
        <v>4</v>
      </c>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A724-5BAA-4713-BE88-FD57891892E8}">
  <dimension ref="A1:I19"/>
  <sheetViews>
    <sheetView topLeftCell="A16" workbookViewId="0">
      <selection sqref="A1:AB1"/>
    </sheetView>
  </sheetViews>
  <sheetFormatPr baseColWidth="10" defaultRowHeight="15" x14ac:dyDescent="0.25"/>
  <cols>
    <col min="2" max="2" width="55.42578125" bestFit="1" customWidth="1"/>
    <col min="3" max="3" width="8.5703125" bestFit="1" customWidth="1"/>
    <col min="4" max="4" width="11.140625" bestFit="1" customWidth="1"/>
  </cols>
  <sheetData>
    <row r="1" spans="1:9" x14ac:dyDescent="0.25">
      <c r="B1" s="239" t="s">
        <v>281</v>
      </c>
      <c r="C1" s="239">
        <f>+C20+DinamicaMRF!C11</f>
        <v>7</v>
      </c>
    </row>
    <row r="2" spans="1:9" x14ac:dyDescent="0.25">
      <c r="A2" t="s">
        <v>280</v>
      </c>
    </row>
    <row r="3" spans="1:9" x14ac:dyDescent="0.25">
      <c r="B3" s="235" t="s">
        <v>13</v>
      </c>
      <c r="C3" s="235" t="s">
        <v>14</v>
      </c>
      <c r="D3" t="s">
        <v>282</v>
      </c>
      <c r="E3" s="237" t="s">
        <v>283</v>
      </c>
      <c r="G3" s="274" t="s">
        <v>14</v>
      </c>
      <c r="H3" s="274" t="s">
        <v>282</v>
      </c>
      <c r="I3" s="274" t="s">
        <v>283</v>
      </c>
    </row>
    <row r="4" spans="1:9" x14ac:dyDescent="0.25">
      <c r="A4">
        <v>1</v>
      </c>
      <c r="B4" t="s">
        <v>127</v>
      </c>
      <c r="C4" t="s">
        <v>240</v>
      </c>
      <c r="D4">
        <v>1</v>
      </c>
      <c r="E4">
        <f>IFERROR(VLOOKUP(B4,DinamicaMRF!$B$4:$C$10,2,0),0)</f>
        <v>0</v>
      </c>
      <c r="G4" s="273" t="s">
        <v>240</v>
      </c>
      <c r="H4" s="273">
        <v>1</v>
      </c>
      <c r="I4" s="273">
        <v>0</v>
      </c>
    </row>
    <row r="5" spans="1:9" x14ac:dyDescent="0.25">
      <c r="A5">
        <v>2</v>
      </c>
      <c r="B5" t="s">
        <v>69</v>
      </c>
      <c r="C5" t="s">
        <v>232</v>
      </c>
      <c r="D5">
        <v>1</v>
      </c>
      <c r="E5">
        <f>IFERROR(VLOOKUP(B5,DinamicaMRF!$B$4:$C$10,2,0),0)</f>
        <v>1</v>
      </c>
      <c r="G5" s="273" t="s">
        <v>232</v>
      </c>
      <c r="H5" s="273">
        <v>1</v>
      </c>
      <c r="I5" s="273">
        <v>1</v>
      </c>
    </row>
    <row r="6" spans="1:9" x14ac:dyDescent="0.25">
      <c r="A6">
        <v>3</v>
      </c>
      <c r="B6" t="s">
        <v>93</v>
      </c>
      <c r="C6" t="s">
        <v>235</v>
      </c>
      <c r="D6">
        <v>2</v>
      </c>
      <c r="E6">
        <f>IFERROR(VLOOKUP(B6,DinamicaMRF!$B$4:$C$10,2,0),0)</f>
        <v>1</v>
      </c>
      <c r="G6" s="273" t="s">
        <v>235</v>
      </c>
      <c r="H6" s="273">
        <v>2</v>
      </c>
      <c r="I6" s="273">
        <v>1</v>
      </c>
    </row>
    <row r="7" spans="1:9" x14ac:dyDescent="0.25">
      <c r="A7">
        <v>4</v>
      </c>
      <c r="B7" t="s">
        <v>155</v>
      </c>
      <c r="C7" t="s">
        <v>244</v>
      </c>
      <c r="D7">
        <v>1</v>
      </c>
      <c r="E7">
        <f>IFERROR(VLOOKUP(B7,DinamicaMRF!$B$4:$C$10,2,0),0)</f>
        <v>0</v>
      </c>
      <c r="G7" s="273" t="s">
        <v>244</v>
      </c>
      <c r="H7" s="273">
        <v>1</v>
      </c>
      <c r="I7" s="273">
        <v>0</v>
      </c>
    </row>
    <row r="8" spans="1:9" x14ac:dyDescent="0.25">
      <c r="A8">
        <v>5</v>
      </c>
      <c r="B8" t="s">
        <v>86</v>
      </c>
      <c r="C8" t="s">
        <v>234</v>
      </c>
      <c r="D8">
        <v>1</v>
      </c>
      <c r="E8">
        <f>IFERROR(VLOOKUP(B8,DinamicaMRF!$B$4:$C$10,2,0),0)</f>
        <v>1</v>
      </c>
      <c r="G8" s="273" t="s">
        <v>234</v>
      </c>
      <c r="H8" s="273">
        <v>1</v>
      </c>
      <c r="I8" s="273">
        <v>1</v>
      </c>
    </row>
    <row r="9" spans="1:9" x14ac:dyDescent="0.25">
      <c r="A9">
        <v>6</v>
      </c>
      <c r="B9" t="s">
        <v>58</v>
      </c>
      <c r="C9" t="s">
        <v>227</v>
      </c>
      <c r="D9">
        <v>1</v>
      </c>
      <c r="E9">
        <f>IFERROR(VLOOKUP(B9,DinamicaMRF!$B$4:$C$10,2,0),0)</f>
        <v>0</v>
      </c>
      <c r="G9" s="273" t="s">
        <v>227</v>
      </c>
      <c r="H9" s="273">
        <v>1</v>
      </c>
      <c r="I9" s="273">
        <v>0</v>
      </c>
    </row>
    <row r="10" spans="1:9" x14ac:dyDescent="0.25">
      <c r="A10">
        <v>7</v>
      </c>
      <c r="B10" t="s">
        <v>42</v>
      </c>
      <c r="C10" t="s">
        <v>224</v>
      </c>
      <c r="D10">
        <v>1</v>
      </c>
      <c r="E10">
        <f>IFERROR(VLOOKUP(B10,DinamicaMRF!$B$4:$C$10,2,0),0)</f>
        <v>0</v>
      </c>
      <c r="G10" s="273" t="s">
        <v>224</v>
      </c>
      <c r="H10" s="273">
        <v>1</v>
      </c>
      <c r="I10" s="273">
        <v>0</v>
      </c>
    </row>
    <row r="11" spans="1:9" x14ac:dyDescent="0.25">
      <c r="A11">
        <v>8</v>
      </c>
      <c r="B11" t="s">
        <v>148</v>
      </c>
      <c r="C11" t="s">
        <v>243</v>
      </c>
      <c r="D11">
        <v>1</v>
      </c>
      <c r="E11">
        <f>IFERROR(VLOOKUP(B11,DinamicaMRF!$B$4:$C$10,2,0),0)</f>
        <v>1</v>
      </c>
      <c r="G11" s="273" t="s">
        <v>243</v>
      </c>
      <c r="H11" s="273">
        <v>1</v>
      </c>
      <c r="I11" s="273">
        <v>1</v>
      </c>
    </row>
    <row r="12" spans="1:9" x14ac:dyDescent="0.25">
      <c r="A12">
        <v>9</v>
      </c>
      <c r="B12" t="s">
        <v>108</v>
      </c>
      <c r="C12" t="s">
        <v>237</v>
      </c>
      <c r="D12">
        <v>1</v>
      </c>
      <c r="E12">
        <f>IFERROR(VLOOKUP(B12,DinamicaMRF!$B$4:$C$10,2,0),0)</f>
        <v>0</v>
      </c>
      <c r="G12" s="273" t="s">
        <v>237</v>
      </c>
      <c r="H12" s="273">
        <v>1</v>
      </c>
      <c r="I12" s="273">
        <v>0</v>
      </c>
    </row>
    <row r="13" spans="1:9" x14ac:dyDescent="0.25">
      <c r="A13">
        <v>10</v>
      </c>
      <c r="B13" t="s">
        <v>114</v>
      </c>
      <c r="C13" t="s">
        <v>238</v>
      </c>
      <c r="D13">
        <v>1</v>
      </c>
      <c r="E13">
        <f>IFERROR(VLOOKUP(B13,DinamicaMRF!$B$4:$C$10,2,0),0)</f>
        <v>1</v>
      </c>
      <c r="G13" s="273" t="s">
        <v>238</v>
      </c>
      <c r="H13" s="273">
        <v>1</v>
      </c>
      <c r="I13" s="273">
        <v>1</v>
      </c>
    </row>
    <row r="14" spans="1:9" x14ac:dyDescent="0.25">
      <c r="A14">
        <v>11</v>
      </c>
      <c r="B14" t="s">
        <v>118</v>
      </c>
      <c r="C14" t="s">
        <v>239</v>
      </c>
      <c r="D14">
        <v>1</v>
      </c>
      <c r="E14">
        <f>IFERROR(VLOOKUP(B14,DinamicaMRF!$B$4:$C$10,2,0),0)</f>
        <v>0</v>
      </c>
      <c r="G14" s="273" t="s">
        <v>239</v>
      </c>
      <c r="H14" s="273">
        <v>1</v>
      </c>
      <c r="I14" s="273">
        <v>0</v>
      </c>
    </row>
    <row r="15" spans="1:9" x14ac:dyDescent="0.25">
      <c r="A15">
        <v>12</v>
      </c>
      <c r="B15" t="s">
        <v>133</v>
      </c>
      <c r="C15" t="s">
        <v>241</v>
      </c>
      <c r="D15">
        <v>1</v>
      </c>
      <c r="E15">
        <f>IFERROR(VLOOKUP(B15,DinamicaMRF!$B$4:$C$10,2,0),0)</f>
        <v>1</v>
      </c>
      <c r="G15" s="273" t="s">
        <v>241</v>
      </c>
      <c r="H15" s="273">
        <v>1</v>
      </c>
      <c r="I15" s="273">
        <v>1</v>
      </c>
    </row>
    <row r="16" spans="1:9" x14ac:dyDescent="0.25">
      <c r="A16">
        <v>13</v>
      </c>
      <c r="B16" t="s">
        <v>140</v>
      </c>
      <c r="C16" t="s">
        <v>242</v>
      </c>
      <c r="D16">
        <v>1</v>
      </c>
      <c r="E16">
        <f>IFERROR(VLOOKUP(B16,DinamicaMRF!$B$4:$C$10,2,0),0)</f>
        <v>1</v>
      </c>
      <c r="G16" s="273" t="s">
        <v>242</v>
      </c>
      <c r="H16" s="273">
        <v>1</v>
      </c>
      <c r="I16" s="273">
        <v>1</v>
      </c>
    </row>
    <row r="17" spans="1:9" x14ac:dyDescent="0.25">
      <c r="A17">
        <v>14</v>
      </c>
      <c r="B17" t="s">
        <v>162</v>
      </c>
      <c r="C17" t="s">
        <v>245</v>
      </c>
      <c r="D17">
        <v>1</v>
      </c>
      <c r="E17">
        <f>IFERROR(VLOOKUP(B17,DinamicaMRF!$B$4:$C$10,2,0),0)</f>
        <v>0</v>
      </c>
      <c r="G17" s="273" t="s">
        <v>245</v>
      </c>
      <c r="H17" s="273">
        <v>1</v>
      </c>
      <c r="I17" s="273">
        <v>0</v>
      </c>
    </row>
    <row r="18" spans="1:9" x14ac:dyDescent="0.25">
      <c r="A18">
        <v>15</v>
      </c>
      <c r="B18" t="s">
        <v>76</v>
      </c>
      <c r="C18" t="s">
        <v>233</v>
      </c>
      <c r="D18">
        <v>1</v>
      </c>
      <c r="E18">
        <f>IFERROR(VLOOKUP(B18,DinamicaMRF!$B$4:$C$10,2,0),0)</f>
        <v>0</v>
      </c>
      <c r="G18" s="273" t="s">
        <v>233</v>
      </c>
      <c r="H18" s="273">
        <v>1</v>
      </c>
      <c r="I18" s="273">
        <v>0</v>
      </c>
    </row>
    <row r="19" spans="1:9" x14ac:dyDescent="0.25">
      <c r="A19">
        <v>16</v>
      </c>
      <c r="B19" t="s">
        <v>102</v>
      </c>
      <c r="C19" t="s">
        <v>236</v>
      </c>
      <c r="D19">
        <v>1</v>
      </c>
      <c r="E19">
        <f>IFERROR(VLOOKUP(B19,DinamicaMRF!$B$4:$C$10,2,0),0)</f>
        <v>0</v>
      </c>
      <c r="G19" s="273" t="s">
        <v>236</v>
      </c>
      <c r="H19" s="273">
        <v>1</v>
      </c>
      <c r="I19" s="273">
        <v>0</v>
      </c>
    </row>
  </sheetData>
  <autoFilter ref="A3:C22" xr:uid="{C4C7A724-5BAA-4713-BE88-FD57891892E8}"/>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2051B-9F75-44EB-B905-763870DCB43F}">
  <dimension ref="A3:C11"/>
  <sheetViews>
    <sheetView workbookViewId="0">
      <selection sqref="A1:AB1"/>
    </sheetView>
  </sheetViews>
  <sheetFormatPr baseColWidth="10" defaultRowHeight="15" x14ac:dyDescent="0.25"/>
  <cols>
    <col min="2" max="2" width="42.28515625" bestFit="1" customWidth="1"/>
    <col min="3" max="3" width="28.5703125" bestFit="1" customWidth="1"/>
  </cols>
  <sheetData>
    <row r="3" spans="1:3" x14ac:dyDescent="0.25">
      <c r="B3" s="235" t="s">
        <v>273</v>
      </c>
      <c r="C3" t="s">
        <v>279</v>
      </c>
    </row>
    <row r="4" spans="1:3" x14ac:dyDescent="0.25">
      <c r="A4">
        <v>1</v>
      </c>
      <c r="B4" s="236" t="s">
        <v>69</v>
      </c>
      <c r="C4">
        <v>1</v>
      </c>
    </row>
    <row r="5" spans="1:3" x14ac:dyDescent="0.25">
      <c r="A5">
        <v>2</v>
      </c>
      <c r="B5" s="236" t="s">
        <v>93</v>
      </c>
      <c r="C5">
        <v>1</v>
      </c>
    </row>
    <row r="6" spans="1:3" x14ac:dyDescent="0.25">
      <c r="A6">
        <v>3</v>
      </c>
      <c r="B6" s="236" t="s">
        <v>86</v>
      </c>
      <c r="C6">
        <v>1</v>
      </c>
    </row>
    <row r="7" spans="1:3" x14ac:dyDescent="0.25">
      <c r="A7">
        <v>4</v>
      </c>
      <c r="B7" s="236" t="s">
        <v>148</v>
      </c>
      <c r="C7">
        <v>1</v>
      </c>
    </row>
    <row r="8" spans="1:3" x14ac:dyDescent="0.25">
      <c r="A8">
        <v>5</v>
      </c>
      <c r="B8" s="236" t="s">
        <v>114</v>
      </c>
      <c r="C8">
        <v>1</v>
      </c>
    </row>
    <row r="9" spans="1:3" x14ac:dyDescent="0.25">
      <c r="A9">
        <v>6</v>
      </c>
      <c r="B9" s="236" t="s">
        <v>133</v>
      </c>
      <c r="C9">
        <v>1</v>
      </c>
    </row>
    <row r="10" spans="1:3" x14ac:dyDescent="0.25">
      <c r="A10">
        <v>7</v>
      </c>
      <c r="B10" s="236" t="s">
        <v>140</v>
      </c>
      <c r="C10">
        <v>1</v>
      </c>
    </row>
    <row r="11" spans="1:3" x14ac:dyDescent="0.25">
      <c r="B11" s="236" t="s">
        <v>275</v>
      </c>
      <c r="C11">
        <v>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7FE0D-5516-4342-BAEE-49D18A7EBD68}">
  <dimension ref="A1:N17"/>
  <sheetViews>
    <sheetView topLeftCell="J1" workbookViewId="0">
      <selection sqref="A1:AB1"/>
    </sheetView>
  </sheetViews>
  <sheetFormatPr baseColWidth="10" defaultRowHeight="15" x14ac:dyDescent="0.25"/>
  <cols>
    <col min="1" max="1" width="51.42578125" bestFit="1" customWidth="1"/>
    <col min="9" max="9" width="33.85546875" customWidth="1"/>
    <col min="11" max="11" width="17.85546875" bestFit="1" customWidth="1"/>
    <col min="12" max="12" width="22.7109375" bestFit="1" customWidth="1"/>
    <col min="13" max="13" width="19.28515625" bestFit="1" customWidth="1"/>
    <col min="14" max="14" width="16.85546875" bestFit="1" customWidth="1"/>
  </cols>
  <sheetData>
    <row r="1" spans="1:14" ht="26.25" thickBot="1" x14ac:dyDescent="0.3">
      <c r="A1" s="240" t="s">
        <v>13</v>
      </c>
      <c r="B1" s="241" t="s">
        <v>14</v>
      </c>
      <c r="C1" s="241" t="s">
        <v>285</v>
      </c>
      <c r="D1" s="120" t="s">
        <v>20</v>
      </c>
      <c r="F1" s="120" t="s">
        <v>14</v>
      </c>
      <c r="G1" s="120" t="s">
        <v>282</v>
      </c>
      <c r="H1" s="120" t="s">
        <v>283</v>
      </c>
      <c r="I1" s="120" t="s">
        <v>20</v>
      </c>
      <c r="K1" s="235" t="s">
        <v>273</v>
      </c>
      <c r="L1" t="s">
        <v>288</v>
      </c>
      <c r="M1" t="s">
        <v>289</v>
      </c>
      <c r="N1" s="237" t="s">
        <v>290</v>
      </c>
    </row>
    <row r="2" spans="1:14" ht="15.75" thickBot="1" x14ac:dyDescent="0.3">
      <c r="A2" s="28" t="s">
        <v>127</v>
      </c>
      <c r="B2" s="29" t="s">
        <v>240</v>
      </c>
      <c r="C2" s="29" t="s">
        <v>282</v>
      </c>
      <c r="D2" s="32" t="s">
        <v>104</v>
      </c>
      <c r="F2" s="88" t="s">
        <v>240</v>
      </c>
      <c r="G2" s="88">
        <v>1</v>
      </c>
      <c r="H2" s="88">
        <v>0</v>
      </c>
      <c r="I2" s="88" t="s">
        <v>104</v>
      </c>
      <c r="K2" s="236" t="s">
        <v>104</v>
      </c>
      <c r="L2">
        <v>8</v>
      </c>
      <c r="M2">
        <v>4</v>
      </c>
      <c r="N2">
        <f>SUM(L2:M2)</f>
        <v>12</v>
      </c>
    </row>
    <row r="3" spans="1:14" ht="15.75" thickBot="1" x14ac:dyDescent="0.3">
      <c r="A3" s="28" t="s">
        <v>69</v>
      </c>
      <c r="B3" s="29" t="s">
        <v>232</v>
      </c>
      <c r="C3" s="29" t="s">
        <v>282</v>
      </c>
      <c r="D3" s="31" t="s">
        <v>60</v>
      </c>
      <c r="F3" s="85" t="s">
        <v>232</v>
      </c>
      <c r="G3" s="85">
        <v>1</v>
      </c>
      <c r="H3" s="85">
        <v>1</v>
      </c>
      <c r="I3" s="85" t="s">
        <v>60</v>
      </c>
      <c r="K3" s="236" t="s">
        <v>45</v>
      </c>
      <c r="L3">
        <v>1</v>
      </c>
      <c r="M3">
        <v>0</v>
      </c>
      <c r="N3">
        <f t="shared" ref="N3:N5" si="0">SUM(L3:M3)</f>
        <v>1</v>
      </c>
    </row>
    <row r="4" spans="1:14" ht="15.75" thickBot="1" x14ac:dyDescent="0.3">
      <c r="A4" s="28" t="s">
        <v>93</v>
      </c>
      <c r="B4" s="29" t="s">
        <v>235</v>
      </c>
      <c r="C4" s="29" t="s">
        <v>282</v>
      </c>
      <c r="D4" s="31" t="s">
        <v>60</v>
      </c>
      <c r="F4" s="85" t="s">
        <v>235</v>
      </c>
      <c r="G4" s="85">
        <v>2</v>
      </c>
      <c r="H4" s="85">
        <v>1</v>
      </c>
      <c r="I4" s="85" t="s">
        <v>60</v>
      </c>
      <c r="K4" s="236" t="s">
        <v>157</v>
      </c>
      <c r="L4">
        <v>2</v>
      </c>
      <c r="M4">
        <v>0</v>
      </c>
      <c r="N4">
        <f t="shared" si="0"/>
        <v>2</v>
      </c>
    </row>
    <row r="5" spans="1:14" ht="15.75" thickBot="1" x14ac:dyDescent="0.3">
      <c r="A5" s="28" t="s">
        <v>155</v>
      </c>
      <c r="B5" s="29" t="s">
        <v>244</v>
      </c>
      <c r="C5" s="29" t="s">
        <v>282</v>
      </c>
      <c r="D5" s="85" t="s">
        <v>157</v>
      </c>
      <c r="F5" s="85" t="s">
        <v>244</v>
      </c>
      <c r="G5" s="85">
        <v>1</v>
      </c>
      <c r="H5" s="85">
        <v>0</v>
      </c>
      <c r="I5" s="85" t="s">
        <v>157</v>
      </c>
      <c r="K5" s="236" t="s">
        <v>60</v>
      </c>
      <c r="L5">
        <v>6</v>
      </c>
      <c r="M5">
        <v>3</v>
      </c>
      <c r="N5">
        <f t="shared" si="0"/>
        <v>9</v>
      </c>
    </row>
    <row r="6" spans="1:14" ht="15.75" thickBot="1" x14ac:dyDescent="0.3">
      <c r="A6" s="28" t="s">
        <v>86</v>
      </c>
      <c r="B6" s="29" t="s">
        <v>234</v>
      </c>
      <c r="C6" s="29" t="s">
        <v>282</v>
      </c>
      <c r="D6" s="31" t="s">
        <v>60</v>
      </c>
      <c r="F6" s="85" t="s">
        <v>234</v>
      </c>
      <c r="G6" s="85">
        <v>1</v>
      </c>
      <c r="H6" s="85">
        <v>1</v>
      </c>
      <c r="I6" s="85" t="s">
        <v>60</v>
      </c>
      <c r="K6" s="236" t="s">
        <v>275</v>
      </c>
      <c r="L6">
        <v>17</v>
      </c>
      <c r="M6">
        <v>7</v>
      </c>
      <c r="N6" s="242">
        <f>SUM(N2:N5)</f>
        <v>24</v>
      </c>
    </row>
    <row r="7" spans="1:14" ht="15.75" thickBot="1" x14ac:dyDescent="0.3">
      <c r="A7" s="47" t="s">
        <v>58</v>
      </c>
      <c r="B7" s="48" t="s">
        <v>227</v>
      </c>
      <c r="C7" s="29" t="s">
        <v>282</v>
      </c>
      <c r="D7" s="50" t="s">
        <v>60</v>
      </c>
      <c r="F7" s="97" t="s">
        <v>227</v>
      </c>
      <c r="G7" s="97">
        <v>1</v>
      </c>
      <c r="H7" s="97">
        <v>0</v>
      </c>
      <c r="I7" s="97" t="s">
        <v>60</v>
      </c>
    </row>
    <row r="8" spans="1:14" ht="15.75" thickBot="1" x14ac:dyDescent="0.3">
      <c r="A8" s="71" t="s">
        <v>42</v>
      </c>
      <c r="B8" s="79" t="s">
        <v>224</v>
      </c>
      <c r="C8" s="29" t="s">
        <v>282</v>
      </c>
      <c r="D8" s="73" t="s">
        <v>45</v>
      </c>
      <c r="F8" s="103" t="s">
        <v>224</v>
      </c>
      <c r="G8" s="103">
        <v>1</v>
      </c>
      <c r="H8" s="103">
        <v>0</v>
      </c>
      <c r="I8" s="103" t="s">
        <v>45</v>
      </c>
    </row>
    <row r="9" spans="1:14" ht="15.75" thickBot="1" x14ac:dyDescent="0.3">
      <c r="A9" s="28" t="s">
        <v>148</v>
      </c>
      <c r="B9" s="29" t="s">
        <v>243</v>
      </c>
      <c r="C9" s="29" t="s">
        <v>282</v>
      </c>
      <c r="D9" s="85" t="s">
        <v>104</v>
      </c>
      <c r="F9" s="85" t="s">
        <v>243</v>
      </c>
      <c r="G9" s="85">
        <v>1</v>
      </c>
      <c r="H9" s="85">
        <v>1</v>
      </c>
      <c r="I9" s="85" t="s">
        <v>104</v>
      </c>
      <c r="K9" s="243" t="s">
        <v>291</v>
      </c>
      <c r="L9" s="244" t="s">
        <v>294</v>
      </c>
      <c r="M9" s="244" t="s">
        <v>295</v>
      </c>
      <c r="N9" s="244" t="s">
        <v>292</v>
      </c>
    </row>
    <row r="10" spans="1:14" ht="15.75" thickBot="1" x14ac:dyDescent="0.3">
      <c r="A10" s="35" t="s">
        <v>108</v>
      </c>
      <c r="B10" s="82" t="s">
        <v>237</v>
      </c>
      <c r="C10" s="29" t="s">
        <v>282</v>
      </c>
      <c r="D10" s="32" t="s">
        <v>104</v>
      </c>
      <c r="F10" s="88" t="s">
        <v>237</v>
      </c>
      <c r="G10" s="88">
        <v>1</v>
      </c>
      <c r="H10" s="88">
        <v>0</v>
      </c>
      <c r="I10" s="88" t="s">
        <v>104</v>
      </c>
      <c r="K10" s="245" t="s">
        <v>104</v>
      </c>
      <c r="L10" s="246">
        <v>8</v>
      </c>
      <c r="M10" s="246">
        <v>4</v>
      </c>
      <c r="N10" s="246">
        <f>SUM(L10:M10)</f>
        <v>12</v>
      </c>
    </row>
    <row r="11" spans="1:14" ht="15.75" thickBot="1" x14ac:dyDescent="0.3">
      <c r="A11" s="28" t="s">
        <v>114</v>
      </c>
      <c r="B11" s="29" t="s">
        <v>238</v>
      </c>
      <c r="C11" s="29" t="s">
        <v>282</v>
      </c>
      <c r="D11" s="31" t="s">
        <v>104</v>
      </c>
      <c r="F11" s="85" t="s">
        <v>238</v>
      </c>
      <c r="G11" s="85">
        <v>1</v>
      </c>
      <c r="H11" s="85">
        <v>1</v>
      </c>
      <c r="I11" s="85" t="s">
        <v>104</v>
      </c>
      <c r="K11" s="247" t="s">
        <v>45</v>
      </c>
      <c r="L11" s="248">
        <v>1</v>
      </c>
      <c r="M11" s="248">
        <v>0</v>
      </c>
      <c r="N11" s="246">
        <f t="shared" ref="N11:N14" si="1">SUM(L11:M11)</f>
        <v>1</v>
      </c>
    </row>
    <row r="12" spans="1:14" ht="15.75" thickBot="1" x14ac:dyDescent="0.3">
      <c r="A12" s="28" t="s">
        <v>118</v>
      </c>
      <c r="B12" s="29" t="s">
        <v>239</v>
      </c>
      <c r="C12" s="29" t="s">
        <v>282</v>
      </c>
      <c r="D12" s="31" t="s">
        <v>104</v>
      </c>
      <c r="F12" s="85" t="s">
        <v>239</v>
      </c>
      <c r="G12" s="85">
        <v>1</v>
      </c>
      <c r="H12" s="85">
        <v>0</v>
      </c>
      <c r="I12" s="85" t="s">
        <v>104</v>
      </c>
      <c r="K12" s="245" t="s">
        <v>157</v>
      </c>
      <c r="L12" s="246">
        <v>2</v>
      </c>
      <c r="M12" s="246">
        <v>0</v>
      </c>
      <c r="N12" s="246">
        <f t="shared" si="1"/>
        <v>2</v>
      </c>
    </row>
    <row r="13" spans="1:14" ht="15.75" thickBot="1" x14ac:dyDescent="0.3">
      <c r="A13" s="28" t="s">
        <v>133</v>
      </c>
      <c r="B13" s="29" t="s">
        <v>241</v>
      </c>
      <c r="C13" s="29" t="s">
        <v>282</v>
      </c>
      <c r="D13" s="31" t="s">
        <v>104</v>
      </c>
      <c r="F13" s="85" t="s">
        <v>241</v>
      </c>
      <c r="G13" s="85">
        <v>1</v>
      </c>
      <c r="H13" s="85">
        <v>1</v>
      </c>
      <c r="I13" s="85" t="s">
        <v>104</v>
      </c>
      <c r="K13" s="247" t="s">
        <v>60</v>
      </c>
      <c r="L13" s="248">
        <v>6</v>
      </c>
      <c r="M13" s="248">
        <v>3</v>
      </c>
      <c r="N13" s="246">
        <f t="shared" si="1"/>
        <v>9</v>
      </c>
    </row>
    <row r="14" spans="1:14" ht="15.75" thickBot="1" x14ac:dyDescent="0.3">
      <c r="A14" s="189" t="s">
        <v>140</v>
      </c>
      <c r="B14" s="190" t="s">
        <v>242</v>
      </c>
      <c r="C14" s="29" t="s">
        <v>282</v>
      </c>
      <c r="D14" s="193" t="s">
        <v>104</v>
      </c>
      <c r="F14" s="208" t="s">
        <v>242</v>
      </c>
      <c r="G14" s="208">
        <v>1</v>
      </c>
      <c r="H14" s="208">
        <v>1</v>
      </c>
      <c r="I14" s="208" t="s">
        <v>104</v>
      </c>
      <c r="K14" s="245" t="s">
        <v>293</v>
      </c>
      <c r="L14" s="246">
        <v>17</v>
      </c>
      <c r="M14" s="246">
        <v>7</v>
      </c>
      <c r="N14" s="246">
        <f t="shared" si="1"/>
        <v>24</v>
      </c>
    </row>
    <row r="15" spans="1:14" ht="15.75" thickBot="1" x14ac:dyDescent="0.3">
      <c r="A15" s="63" t="s">
        <v>162</v>
      </c>
      <c r="B15" s="56" t="s">
        <v>245</v>
      </c>
      <c r="C15" s="29" t="s">
        <v>282</v>
      </c>
      <c r="D15" s="36" t="s">
        <v>157</v>
      </c>
      <c r="F15" s="111" t="s">
        <v>245</v>
      </c>
      <c r="G15" s="111">
        <v>1</v>
      </c>
      <c r="H15" s="111">
        <v>0</v>
      </c>
      <c r="I15" s="111" t="s">
        <v>157</v>
      </c>
    </row>
    <row r="16" spans="1:14" ht="15.75" thickBot="1" x14ac:dyDescent="0.3">
      <c r="A16" s="63" t="s">
        <v>76</v>
      </c>
      <c r="B16" s="56" t="s">
        <v>233</v>
      </c>
      <c r="C16" s="29" t="s">
        <v>282</v>
      </c>
      <c r="D16" s="36" t="s">
        <v>60</v>
      </c>
      <c r="F16" s="111" t="s">
        <v>233</v>
      </c>
      <c r="G16" s="111">
        <v>1</v>
      </c>
      <c r="H16" s="111">
        <v>0</v>
      </c>
      <c r="I16" s="111" t="s">
        <v>60</v>
      </c>
    </row>
    <row r="17" spans="1:9" x14ac:dyDescent="0.25">
      <c r="A17" s="28" t="s">
        <v>102</v>
      </c>
      <c r="B17" s="29" t="s">
        <v>236</v>
      </c>
      <c r="C17" s="29" t="s">
        <v>282</v>
      </c>
      <c r="D17" s="31" t="s">
        <v>104</v>
      </c>
      <c r="F17" s="85" t="s">
        <v>236</v>
      </c>
      <c r="G17" s="85">
        <v>1</v>
      </c>
      <c r="H17" s="85">
        <v>0</v>
      </c>
      <c r="I17" s="85" t="s">
        <v>104</v>
      </c>
    </row>
  </sheetData>
  <sortState xmlns:xlrd2="http://schemas.microsoft.com/office/spreadsheetml/2017/richdata2" ref="A2:D18">
    <sortCondition ref="A2:A18"/>
  </sortState>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285AD658-7093-40ED-A622-C901AF74778F}">
          <x14:formula1>
            <xm:f>'Listas deplegables'!$A$2:$A$19</xm:f>
          </x14:formula1>
          <xm:sqref>A2:A17</xm:sqref>
        </x14:dataValidation>
        <x14:dataValidation type="list" allowBlank="1" showInputMessage="1" showErrorMessage="1" xr:uid="{32D2159A-B647-4E49-877B-AE8E27E8742B}">
          <x14:formula1>
            <xm:f>'Listas deplegables'!$D$2:$D$5</xm:f>
          </x14:formula1>
          <xm:sqref>D2:D17 I2:I17</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2F89-3435-4599-B9BA-29C02148E8AA}">
  <dimension ref="B1:Q28"/>
  <sheetViews>
    <sheetView topLeftCell="J3" workbookViewId="0">
      <selection sqref="A1:AB1"/>
    </sheetView>
  </sheetViews>
  <sheetFormatPr baseColWidth="10" defaultRowHeight="15" x14ac:dyDescent="0.25"/>
  <cols>
    <col min="2" max="2" width="17.85546875" bestFit="1" customWidth="1"/>
    <col min="3" max="3" width="28.5703125" bestFit="1" customWidth="1"/>
    <col min="4" max="4" width="32.7109375" bestFit="1" customWidth="1"/>
    <col min="5" max="5" width="44" bestFit="1" customWidth="1"/>
    <col min="7" max="7" width="17.85546875" bestFit="1" customWidth="1"/>
    <col min="8" max="8" width="28.5703125" bestFit="1" customWidth="1"/>
    <col min="9" max="9" width="32.7109375" bestFit="1" customWidth="1"/>
    <col min="10" max="10" width="44" bestFit="1" customWidth="1"/>
    <col min="13" max="13" width="11.42578125" style="262"/>
    <col min="14" max="14" width="10.42578125" style="262" bestFit="1" customWidth="1"/>
    <col min="15" max="15" width="12.5703125" style="262" bestFit="1" customWidth="1"/>
    <col min="16" max="16" width="18.7109375" style="262" bestFit="1" customWidth="1"/>
    <col min="17" max="17" width="17.85546875" style="262" bestFit="1" customWidth="1"/>
  </cols>
  <sheetData>
    <row r="1" spans="2:17" x14ac:dyDescent="0.25">
      <c r="C1" t="s">
        <v>306</v>
      </c>
      <c r="H1" t="s">
        <v>305</v>
      </c>
    </row>
    <row r="2" spans="2:17" x14ac:dyDescent="0.25">
      <c r="B2" s="235" t="s">
        <v>273</v>
      </c>
      <c r="C2" t="s">
        <v>279</v>
      </c>
      <c r="D2" t="s">
        <v>299</v>
      </c>
      <c r="E2" t="s">
        <v>300</v>
      </c>
      <c r="G2" s="235" t="s">
        <v>273</v>
      </c>
      <c r="H2" t="s">
        <v>279</v>
      </c>
      <c r="I2" t="s">
        <v>299</v>
      </c>
      <c r="J2" t="s">
        <v>300</v>
      </c>
    </row>
    <row r="3" spans="2:17" ht="30" x14ac:dyDescent="0.25">
      <c r="B3" s="236" t="s">
        <v>232</v>
      </c>
      <c r="C3">
        <v>1</v>
      </c>
      <c r="D3">
        <v>8</v>
      </c>
      <c r="E3">
        <v>1</v>
      </c>
      <c r="G3" s="236" t="s">
        <v>232</v>
      </c>
      <c r="H3">
        <v>1</v>
      </c>
      <c r="I3">
        <v>2</v>
      </c>
      <c r="J3">
        <v>1</v>
      </c>
      <c r="M3" s="270" t="s">
        <v>307</v>
      </c>
      <c r="N3" s="270" t="s">
        <v>301</v>
      </c>
      <c r="O3" s="270" t="s">
        <v>302</v>
      </c>
      <c r="P3" s="271" t="s">
        <v>308</v>
      </c>
      <c r="Q3" s="271" t="s">
        <v>309</v>
      </c>
    </row>
    <row r="4" spans="2:17" x14ac:dyDescent="0.25">
      <c r="B4" s="238" t="s">
        <v>235</v>
      </c>
      <c r="C4" s="259">
        <v>2</v>
      </c>
      <c r="D4" s="259">
        <v>3</v>
      </c>
      <c r="E4" s="259">
        <v>3</v>
      </c>
      <c r="G4" s="236" t="s">
        <v>235</v>
      </c>
      <c r="H4">
        <v>1</v>
      </c>
      <c r="I4">
        <v>3</v>
      </c>
      <c r="J4">
        <v>2</v>
      </c>
      <c r="M4" s="272">
        <v>1</v>
      </c>
      <c r="N4" s="416" t="s">
        <v>232</v>
      </c>
      <c r="O4" s="272" t="s">
        <v>282</v>
      </c>
      <c r="P4" s="272">
        <v>8</v>
      </c>
      <c r="Q4" s="272">
        <v>1</v>
      </c>
    </row>
    <row r="5" spans="2:17" x14ac:dyDescent="0.25">
      <c r="B5" s="236" t="s">
        <v>240</v>
      </c>
      <c r="C5">
        <v>1</v>
      </c>
      <c r="D5">
        <v>2</v>
      </c>
      <c r="E5">
        <v>1</v>
      </c>
      <c r="G5" s="236" t="s">
        <v>234</v>
      </c>
      <c r="H5">
        <v>1</v>
      </c>
      <c r="I5">
        <v>2</v>
      </c>
      <c r="J5">
        <v>1</v>
      </c>
      <c r="M5" s="272">
        <v>2</v>
      </c>
      <c r="N5" s="416"/>
      <c r="O5" s="272" t="s">
        <v>283</v>
      </c>
      <c r="P5" s="272">
        <v>2</v>
      </c>
      <c r="Q5" s="272">
        <v>1</v>
      </c>
    </row>
    <row r="6" spans="2:17" x14ac:dyDescent="0.25">
      <c r="B6" s="236" t="s">
        <v>244</v>
      </c>
      <c r="C6">
        <v>1</v>
      </c>
      <c r="D6">
        <v>2</v>
      </c>
      <c r="E6">
        <v>1</v>
      </c>
      <c r="G6" s="236" t="s">
        <v>241</v>
      </c>
      <c r="H6">
        <v>1</v>
      </c>
      <c r="I6">
        <v>1</v>
      </c>
      <c r="J6">
        <v>1</v>
      </c>
      <c r="M6" s="272">
        <v>3</v>
      </c>
      <c r="N6" s="416" t="s">
        <v>235</v>
      </c>
      <c r="O6" s="272" t="s">
        <v>304</v>
      </c>
      <c r="P6" s="272">
        <v>2</v>
      </c>
      <c r="Q6" s="272">
        <v>2</v>
      </c>
    </row>
    <row r="7" spans="2:17" x14ac:dyDescent="0.25">
      <c r="B7" s="236" t="s">
        <v>234</v>
      </c>
      <c r="C7">
        <v>1</v>
      </c>
      <c r="D7">
        <v>2</v>
      </c>
      <c r="E7">
        <v>2</v>
      </c>
      <c r="G7" s="236" t="s">
        <v>238</v>
      </c>
      <c r="H7">
        <v>1</v>
      </c>
      <c r="I7">
        <v>1</v>
      </c>
      <c r="J7">
        <v>1</v>
      </c>
      <c r="M7" s="272">
        <v>4</v>
      </c>
      <c r="N7" s="416"/>
      <c r="O7" s="272" t="s">
        <v>303</v>
      </c>
      <c r="P7" s="272">
        <v>1</v>
      </c>
      <c r="Q7" s="272">
        <v>1</v>
      </c>
    </row>
    <row r="8" spans="2:17" x14ac:dyDescent="0.25">
      <c r="B8" s="236" t="s">
        <v>227</v>
      </c>
      <c r="C8">
        <v>1</v>
      </c>
      <c r="D8">
        <v>3</v>
      </c>
      <c r="E8">
        <v>3</v>
      </c>
      <c r="G8" s="236" t="s">
        <v>242</v>
      </c>
      <c r="H8">
        <v>1</v>
      </c>
      <c r="I8">
        <v>1</v>
      </c>
      <c r="J8">
        <v>1</v>
      </c>
      <c r="M8" s="272">
        <v>5</v>
      </c>
      <c r="N8" s="416"/>
      <c r="O8" s="272" t="s">
        <v>283</v>
      </c>
      <c r="P8" s="272">
        <v>3</v>
      </c>
      <c r="Q8" s="272">
        <v>2</v>
      </c>
    </row>
    <row r="9" spans="2:17" x14ac:dyDescent="0.25">
      <c r="B9" s="236" t="s">
        <v>224</v>
      </c>
      <c r="C9">
        <v>1</v>
      </c>
      <c r="D9">
        <v>3</v>
      </c>
      <c r="E9">
        <v>3</v>
      </c>
      <c r="G9" s="236" t="s">
        <v>243</v>
      </c>
      <c r="H9">
        <v>1</v>
      </c>
      <c r="I9">
        <v>2</v>
      </c>
      <c r="J9">
        <v>2</v>
      </c>
      <c r="M9" s="272">
        <v>6</v>
      </c>
      <c r="N9" s="272" t="s">
        <v>240</v>
      </c>
      <c r="O9" s="272" t="s">
        <v>282</v>
      </c>
      <c r="P9" s="272">
        <v>2</v>
      </c>
      <c r="Q9" s="272">
        <v>1</v>
      </c>
    </row>
    <row r="10" spans="2:17" x14ac:dyDescent="0.25">
      <c r="B10" s="236" t="s">
        <v>239</v>
      </c>
      <c r="C10">
        <v>1</v>
      </c>
      <c r="D10">
        <v>3</v>
      </c>
      <c r="E10">
        <v>3</v>
      </c>
      <c r="G10" s="236" t="s">
        <v>275</v>
      </c>
      <c r="H10">
        <v>7</v>
      </c>
      <c r="I10">
        <v>12</v>
      </c>
      <c r="J10">
        <v>9</v>
      </c>
      <c r="M10" s="272">
        <v>7</v>
      </c>
      <c r="N10" s="272" t="s">
        <v>244</v>
      </c>
      <c r="O10" s="272" t="s">
        <v>282</v>
      </c>
      <c r="P10" s="272">
        <v>2</v>
      </c>
      <c r="Q10" s="272">
        <v>1</v>
      </c>
    </row>
    <row r="11" spans="2:17" x14ac:dyDescent="0.25">
      <c r="B11" s="236" t="s">
        <v>241</v>
      </c>
      <c r="C11">
        <v>1</v>
      </c>
      <c r="D11">
        <v>2</v>
      </c>
      <c r="E11">
        <v>2</v>
      </c>
      <c r="M11" s="272">
        <v>8</v>
      </c>
      <c r="N11" s="416" t="s">
        <v>234</v>
      </c>
      <c r="O11" s="272" t="s">
        <v>282</v>
      </c>
      <c r="P11" s="272">
        <v>2</v>
      </c>
      <c r="Q11" s="272">
        <v>2</v>
      </c>
    </row>
    <row r="12" spans="2:17" x14ac:dyDescent="0.25">
      <c r="B12" s="236" t="s">
        <v>238</v>
      </c>
      <c r="C12">
        <v>1</v>
      </c>
      <c r="D12">
        <v>1</v>
      </c>
      <c r="E12">
        <v>1</v>
      </c>
      <c r="M12" s="272">
        <v>9</v>
      </c>
      <c r="N12" s="416"/>
      <c r="O12" s="272" t="s">
        <v>283</v>
      </c>
      <c r="P12" s="272">
        <v>2</v>
      </c>
      <c r="Q12" s="272">
        <v>1</v>
      </c>
    </row>
    <row r="13" spans="2:17" x14ac:dyDescent="0.25">
      <c r="B13" s="236" t="s">
        <v>242</v>
      </c>
      <c r="C13">
        <v>1</v>
      </c>
      <c r="D13">
        <v>1</v>
      </c>
      <c r="E13">
        <v>4</v>
      </c>
      <c r="M13" s="272">
        <v>10</v>
      </c>
      <c r="N13" s="272" t="s">
        <v>227</v>
      </c>
      <c r="O13" s="272" t="s">
        <v>282</v>
      </c>
      <c r="P13" s="272">
        <v>3</v>
      </c>
      <c r="Q13" s="272">
        <v>3</v>
      </c>
    </row>
    <row r="14" spans="2:17" x14ac:dyDescent="0.25">
      <c r="B14" s="236" t="s">
        <v>237</v>
      </c>
      <c r="C14">
        <v>1</v>
      </c>
      <c r="D14">
        <v>2</v>
      </c>
      <c r="E14">
        <v>2</v>
      </c>
      <c r="M14" s="272">
        <v>11</v>
      </c>
      <c r="N14" s="272" t="s">
        <v>224</v>
      </c>
      <c r="O14" s="272" t="s">
        <v>282</v>
      </c>
      <c r="P14" s="272">
        <v>3</v>
      </c>
      <c r="Q14" s="272">
        <v>3</v>
      </c>
    </row>
    <row r="15" spans="2:17" x14ac:dyDescent="0.25">
      <c r="B15" s="236" t="s">
        <v>233</v>
      </c>
      <c r="C15">
        <v>1</v>
      </c>
      <c r="D15">
        <v>3</v>
      </c>
      <c r="E15">
        <v>3</v>
      </c>
      <c r="M15" s="272">
        <v>12</v>
      </c>
      <c r="N15" s="272" t="s">
        <v>239</v>
      </c>
      <c r="O15" s="272" t="s">
        <v>282</v>
      </c>
      <c r="P15" s="272">
        <v>3</v>
      </c>
      <c r="Q15" s="272">
        <v>3</v>
      </c>
    </row>
    <row r="16" spans="2:17" x14ac:dyDescent="0.25">
      <c r="B16" s="236" t="s">
        <v>245</v>
      </c>
      <c r="C16">
        <v>1</v>
      </c>
      <c r="D16">
        <v>2</v>
      </c>
      <c r="E16">
        <v>2</v>
      </c>
      <c r="M16" s="272">
        <v>13</v>
      </c>
      <c r="N16" s="416" t="s">
        <v>241</v>
      </c>
      <c r="O16" s="272" t="s">
        <v>282</v>
      </c>
      <c r="P16" s="272">
        <v>2</v>
      </c>
      <c r="Q16" s="272">
        <v>2</v>
      </c>
    </row>
    <row r="17" spans="2:17" x14ac:dyDescent="0.25">
      <c r="B17" s="236" t="s">
        <v>243</v>
      </c>
      <c r="C17">
        <v>1</v>
      </c>
      <c r="D17">
        <v>3</v>
      </c>
      <c r="E17">
        <v>1</v>
      </c>
      <c r="M17" s="272">
        <v>14</v>
      </c>
      <c r="N17" s="416"/>
      <c r="O17" s="272" t="s">
        <v>283</v>
      </c>
      <c r="P17" s="272">
        <v>1</v>
      </c>
      <c r="Q17" s="272">
        <v>1</v>
      </c>
    </row>
    <row r="18" spans="2:17" x14ac:dyDescent="0.25">
      <c r="B18" s="236" t="s">
        <v>236</v>
      </c>
      <c r="C18">
        <v>1</v>
      </c>
      <c r="D18">
        <v>1</v>
      </c>
      <c r="E18">
        <v>1</v>
      </c>
      <c r="M18" s="272">
        <v>15</v>
      </c>
      <c r="N18" s="416" t="s">
        <v>238</v>
      </c>
      <c r="O18" s="272" t="s">
        <v>282</v>
      </c>
      <c r="P18" s="272">
        <v>1</v>
      </c>
      <c r="Q18" s="272">
        <v>1</v>
      </c>
    </row>
    <row r="19" spans="2:17" x14ac:dyDescent="0.25">
      <c r="B19" s="236" t="s">
        <v>275</v>
      </c>
      <c r="C19">
        <v>17</v>
      </c>
      <c r="D19">
        <v>41</v>
      </c>
      <c r="E19">
        <v>33</v>
      </c>
      <c r="M19" s="272">
        <v>16</v>
      </c>
      <c r="N19" s="416"/>
      <c r="O19" s="272" t="s">
        <v>283</v>
      </c>
      <c r="P19" s="272">
        <v>1</v>
      </c>
      <c r="Q19" s="272">
        <v>1</v>
      </c>
    </row>
    <row r="20" spans="2:17" x14ac:dyDescent="0.25">
      <c r="M20" s="272">
        <v>17</v>
      </c>
      <c r="N20" s="416" t="s">
        <v>242</v>
      </c>
      <c r="O20" s="272" t="s">
        <v>282</v>
      </c>
      <c r="P20" s="272">
        <v>1</v>
      </c>
      <c r="Q20" s="272">
        <v>4</v>
      </c>
    </row>
    <row r="21" spans="2:17" x14ac:dyDescent="0.25">
      <c r="M21" s="272">
        <v>18</v>
      </c>
      <c r="N21" s="416"/>
      <c r="O21" s="272" t="s">
        <v>283</v>
      </c>
      <c r="P21" s="272">
        <v>1</v>
      </c>
      <c r="Q21" s="272">
        <v>1</v>
      </c>
    </row>
    <row r="22" spans="2:17" x14ac:dyDescent="0.25">
      <c r="M22" s="272">
        <v>19</v>
      </c>
      <c r="N22" s="272" t="s">
        <v>237</v>
      </c>
      <c r="O22" s="272" t="s">
        <v>282</v>
      </c>
      <c r="P22" s="272">
        <v>2</v>
      </c>
      <c r="Q22" s="272">
        <v>2</v>
      </c>
    </row>
    <row r="23" spans="2:17" x14ac:dyDescent="0.25">
      <c r="M23" s="272">
        <v>20</v>
      </c>
      <c r="N23" s="272" t="s">
        <v>233</v>
      </c>
      <c r="O23" s="272" t="s">
        <v>282</v>
      </c>
      <c r="P23" s="272">
        <v>3</v>
      </c>
      <c r="Q23" s="272">
        <v>3</v>
      </c>
    </row>
    <row r="24" spans="2:17" x14ac:dyDescent="0.25">
      <c r="M24" s="272">
        <v>21</v>
      </c>
      <c r="N24" s="272" t="s">
        <v>245</v>
      </c>
      <c r="O24" s="272" t="s">
        <v>282</v>
      </c>
      <c r="P24" s="272">
        <v>2</v>
      </c>
      <c r="Q24" s="272">
        <v>2</v>
      </c>
    </row>
    <row r="25" spans="2:17" x14ac:dyDescent="0.25">
      <c r="M25" s="272">
        <v>22</v>
      </c>
      <c r="N25" s="416" t="s">
        <v>243</v>
      </c>
      <c r="O25" s="272" t="s">
        <v>282</v>
      </c>
      <c r="P25" s="272">
        <v>3</v>
      </c>
      <c r="Q25" s="272">
        <v>1</v>
      </c>
    </row>
    <row r="26" spans="2:17" x14ac:dyDescent="0.25">
      <c r="M26" s="272">
        <v>23</v>
      </c>
      <c r="N26" s="416"/>
      <c r="O26" s="272" t="s">
        <v>283</v>
      </c>
      <c r="P26" s="272">
        <v>2</v>
      </c>
      <c r="Q26" s="272">
        <v>2</v>
      </c>
    </row>
    <row r="27" spans="2:17" x14ac:dyDescent="0.25">
      <c r="M27" s="272">
        <v>24</v>
      </c>
      <c r="N27" s="272" t="s">
        <v>236</v>
      </c>
      <c r="O27" s="272" t="s">
        <v>282</v>
      </c>
      <c r="P27" s="272">
        <v>1</v>
      </c>
      <c r="Q27" s="272">
        <v>1</v>
      </c>
    </row>
    <row r="28" spans="2:17" x14ac:dyDescent="0.25">
      <c r="M28" s="417" t="s">
        <v>290</v>
      </c>
      <c r="N28" s="417"/>
      <c r="O28" s="417"/>
      <c r="P28" s="270">
        <f>SUM(P4:P27)</f>
        <v>53</v>
      </c>
      <c r="Q28" s="270">
        <f>SUM(Q4:Q27)</f>
        <v>42</v>
      </c>
    </row>
  </sheetData>
  <sortState xmlns:xlrd2="http://schemas.microsoft.com/office/spreadsheetml/2017/richdata2" ref="N4:Q27">
    <sortCondition ref="N4:N27"/>
    <sortCondition ref="O4:O27"/>
    <sortCondition ref="P4:P27"/>
  </sortState>
  <mergeCells count="8">
    <mergeCell ref="N4:N5"/>
    <mergeCell ref="N6:N8"/>
    <mergeCell ref="N11:N12"/>
    <mergeCell ref="N25:N26"/>
    <mergeCell ref="M28:O28"/>
    <mergeCell ref="N20:N21"/>
    <mergeCell ref="N16:N17"/>
    <mergeCell ref="N18:N1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9C1DC-45EE-4CA8-902B-1CDF59B8242F}">
  <dimension ref="B1:D4"/>
  <sheetViews>
    <sheetView workbookViewId="0">
      <selection sqref="A1:AB1"/>
    </sheetView>
  </sheetViews>
  <sheetFormatPr baseColWidth="10" defaultRowHeight="15" x14ac:dyDescent="0.25"/>
  <cols>
    <col min="2" max="3" width="25.7109375" customWidth="1"/>
    <col min="4" max="4" width="100.140625" customWidth="1"/>
  </cols>
  <sheetData>
    <row r="1" spans="2:4" ht="26.25" thickBot="1" x14ac:dyDescent="0.3">
      <c r="B1" s="260" t="s">
        <v>310</v>
      </c>
      <c r="C1" s="261" t="s">
        <v>311</v>
      </c>
      <c r="D1" s="261" t="s">
        <v>313</v>
      </c>
    </row>
    <row r="2" spans="2:4" ht="26.25" thickBot="1" x14ac:dyDescent="0.3">
      <c r="B2" s="265" t="s">
        <v>317</v>
      </c>
      <c r="C2" s="268" t="s">
        <v>312</v>
      </c>
      <c r="D2" s="266" t="s">
        <v>318</v>
      </c>
    </row>
    <row r="3" spans="2:4" ht="102.75" thickBot="1" x14ac:dyDescent="0.3">
      <c r="B3" s="265" t="s">
        <v>317</v>
      </c>
      <c r="C3" s="268" t="s">
        <v>312</v>
      </c>
      <c r="D3" s="266" t="s">
        <v>316</v>
      </c>
    </row>
    <row r="4" spans="2:4" ht="141" thickBot="1" x14ac:dyDescent="0.3">
      <c r="B4" s="264" t="s">
        <v>315</v>
      </c>
      <c r="C4" s="269" t="s">
        <v>312</v>
      </c>
      <c r="D4" s="267" t="s">
        <v>314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AA5F6-38E6-4D44-9728-567EEC4C0B35}">
  <dimension ref="A1:J95"/>
  <sheetViews>
    <sheetView showGridLines="0" topLeftCell="A8" zoomScale="90" zoomScaleNormal="90" workbookViewId="0">
      <pane xSplit="6" ySplit="1" topLeftCell="G9" activePane="bottomRight" state="frozen"/>
      <selection sqref="A1:AB1"/>
      <selection pane="topRight" sqref="A1:AB1"/>
      <selection pane="bottomLeft" sqref="A1:AB1"/>
      <selection pane="bottomRight" sqref="A1:AB1"/>
    </sheetView>
  </sheetViews>
  <sheetFormatPr baseColWidth="10" defaultColWidth="11.42578125" defaultRowHeight="12.75" x14ac:dyDescent="0.2"/>
  <cols>
    <col min="1" max="1" width="28.28515625" style="4" customWidth="1"/>
    <col min="2" max="4" width="7" style="21" customWidth="1"/>
    <col min="5" max="5" width="7" style="147" customWidth="1"/>
    <col min="6" max="6" width="34.42578125" style="4" customWidth="1"/>
    <col min="7" max="7" width="15" style="21" customWidth="1"/>
    <col min="8" max="8" width="10.85546875" style="21" customWidth="1"/>
    <col min="9" max="9" width="14.7109375" style="21" customWidth="1"/>
    <col min="10" max="10" width="60.85546875" style="21" customWidth="1"/>
    <col min="11" max="16384" width="11.42578125" style="4"/>
  </cols>
  <sheetData>
    <row r="1" spans="1:10" ht="17.100000000000001" customHeight="1" thickBot="1" x14ac:dyDescent="0.25">
      <c r="A1" s="384" t="s">
        <v>0</v>
      </c>
      <c r="B1" s="384"/>
      <c r="C1" s="384"/>
      <c r="D1" s="384"/>
      <c r="E1" s="384"/>
      <c r="F1" s="384"/>
      <c r="G1" s="384"/>
      <c r="H1" s="384"/>
      <c r="I1" s="384"/>
      <c r="J1" s="384"/>
    </row>
    <row r="2" spans="1:10" ht="17.100000000000001" customHeight="1" x14ac:dyDescent="0.2">
      <c r="A2" s="5"/>
      <c r="B2" s="6" t="s">
        <v>1</v>
      </c>
      <c r="C2" s="296"/>
      <c r="D2" s="296"/>
      <c r="E2" s="6"/>
      <c r="F2" s="6"/>
      <c r="G2" s="5"/>
      <c r="H2" s="388" t="s">
        <v>2</v>
      </c>
      <c r="I2" s="7"/>
      <c r="J2" s="84"/>
    </row>
    <row r="3" spans="1:10" ht="17.100000000000001" customHeight="1" thickBot="1" x14ac:dyDescent="0.25">
      <c r="A3" s="5"/>
      <c r="B3" s="6" t="s">
        <v>3</v>
      </c>
      <c r="C3" s="296"/>
      <c r="D3" s="296"/>
      <c r="E3" s="6"/>
      <c r="F3" s="6"/>
      <c r="G3" s="5"/>
      <c r="H3" s="391"/>
      <c r="I3" s="7"/>
      <c r="J3" s="84"/>
    </row>
    <row r="4" spans="1:10" ht="17.100000000000001" customHeight="1" x14ac:dyDescent="0.2">
      <c r="A4" s="5"/>
      <c r="B4" s="6" t="s">
        <v>4</v>
      </c>
      <c r="C4" s="296"/>
      <c r="D4" s="296"/>
      <c r="E4" s="6"/>
      <c r="F4" s="6"/>
      <c r="G4" s="5"/>
      <c r="H4" s="386" t="s">
        <v>5</v>
      </c>
      <c r="I4" s="7"/>
      <c r="J4" s="84"/>
    </row>
    <row r="5" spans="1:10" ht="17.100000000000001" customHeight="1" thickBot="1" x14ac:dyDescent="0.25">
      <c r="A5" s="7"/>
      <c r="B5" s="8" t="s">
        <v>7</v>
      </c>
      <c r="C5" s="297"/>
      <c r="D5" s="297"/>
      <c r="E5" s="8"/>
      <c r="F5" s="2"/>
      <c r="G5" s="7"/>
      <c r="H5" s="387"/>
      <c r="I5" s="7"/>
      <c r="J5" s="84"/>
    </row>
    <row r="6" spans="1:10" ht="17.100000000000001" customHeight="1" x14ac:dyDescent="0.2">
      <c r="A6" s="385" t="s">
        <v>8</v>
      </c>
      <c r="B6" s="385"/>
      <c r="C6" s="385"/>
      <c r="D6" s="385"/>
      <c r="E6" s="385"/>
      <c r="F6" s="385"/>
      <c r="G6" s="385"/>
      <c r="H6" s="385"/>
      <c r="I6" s="385"/>
      <c r="J6" s="385"/>
    </row>
    <row r="7" spans="1:10" s="1" customFormat="1" ht="17.100000000000001" customHeight="1" thickBot="1" x14ac:dyDescent="0.25">
      <c r="A7" s="19"/>
      <c r="B7" s="19"/>
      <c r="C7" s="298"/>
      <c r="D7" s="298"/>
      <c r="E7" s="19"/>
      <c r="F7" s="19"/>
      <c r="G7" s="19"/>
      <c r="H7" s="19"/>
      <c r="I7" s="19"/>
      <c r="J7" s="19"/>
    </row>
    <row r="8" spans="1:10" ht="42.75" customHeight="1" thickBot="1" x14ac:dyDescent="0.25">
      <c r="A8" s="120" t="s">
        <v>13</v>
      </c>
      <c r="B8" s="121" t="s">
        <v>14</v>
      </c>
      <c r="C8" s="299"/>
      <c r="D8" s="299"/>
      <c r="E8" s="307" t="s">
        <v>328</v>
      </c>
      <c r="F8" s="308" t="s">
        <v>327</v>
      </c>
      <c r="G8" s="308" t="s">
        <v>319</v>
      </c>
      <c r="H8" s="308" t="s">
        <v>249</v>
      </c>
      <c r="I8" s="308" t="s">
        <v>322</v>
      </c>
      <c r="J8" s="308" t="s">
        <v>41</v>
      </c>
    </row>
    <row r="9" spans="1:10" s="39" customFormat="1" ht="68.25" customHeight="1" x14ac:dyDescent="0.25">
      <c r="A9" s="28" t="s">
        <v>42</v>
      </c>
      <c r="B9" s="279" t="str">
        <f>VLOOKUP(A9,'Listas deplegables'!$A$2:$B$19,2,0)</f>
        <v xml:space="preserve"> GC</v>
      </c>
      <c r="C9" s="14"/>
      <c r="D9" s="14"/>
      <c r="E9" s="426" t="s">
        <v>282</v>
      </c>
      <c r="F9" s="446" t="s">
        <v>43</v>
      </c>
      <c r="G9" s="448" t="s">
        <v>44</v>
      </c>
      <c r="H9" s="141" t="s">
        <v>320</v>
      </c>
      <c r="I9" s="141" t="s">
        <v>321</v>
      </c>
      <c r="J9" s="457" t="s">
        <v>52</v>
      </c>
    </row>
    <row r="10" spans="1:10" s="39" customFormat="1" ht="82.5" customHeight="1" x14ac:dyDescent="0.25">
      <c r="A10" s="40" t="s">
        <v>42</v>
      </c>
      <c r="B10" s="280" t="str">
        <f>VLOOKUP(A10,'Listas deplegables'!$A$2:$B$19,2,0)</f>
        <v xml:space="preserve"> GC</v>
      </c>
      <c r="C10" s="14"/>
      <c r="D10" s="14"/>
      <c r="E10" s="438"/>
      <c r="F10" s="446"/>
      <c r="G10" s="448"/>
      <c r="H10" s="141" t="s">
        <v>325</v>
      </c>
      <c r="I10" s="141" t="s">
        <v>323</v>
      </c>
      <c r="J10" s="457"/>
    </row>
    <row r="11" spans="1:10" s="39" customFormat="1" ht="56.25" customHeight="1" thickBot="1" x14ac:dyDescent="0.3">
      <c r="A11" s="184" t="s">
        <v>42</v>
      </c>
      <c r="B11" s="285" t="str">
        <f>VLOOKUP(A11,'Listas deplegables'!$A$2:$B$19,2,0)</f>
        <v xml:space="preserve"> GC</v>
      </c>
      <c r="C11" s="14"/>
      <c r="D11" s="14"/>
      <c r="E11" s="427"/>
      <c r="F11" s="447"/>
      <c r="G11" s="449"/>
      <c r="H11" s="118" t="s">
        <v>326</v>
      </c>
      <c r="I11" s="118" t="s">
        <v>324</v>
      </c>
      <c r="J11" s="458"/>
    </row>
    <row r="12" spans="1:10" s="39" customFormat="1" ht="13.5" thickBot="1" x14ac:dyDescent="0.3">
      <c r="B12" s="278"/>
      <c r="C12" s="14"/>
      <c r="D12" s="14"/>
      <c r="E12" s="300"/>
      <c r="F12" s="263"/>
      <c r="G12" s="263"/>
      <c r="H12" s="263"/>
      <c r="I12" s="263"/>
      <c r="J12" s="306"/>
    </row>
    <row r="13" spans="1:10" s="39" customFormat="1" ht="39" thickBot="1" x14ac:dyDescent="0.3">
      <c r="B13" s="278"/>
      <c r="C13" s="14"/>
      <c r="D13" s="14"/>
      <c r="E13" s="307" t="s">
        <v>328</v>
      </c>
      <c r="F13" s="308" t="s">
        <v>327</v>
      </c>
      <c r="G13" s="308" t="s">
        <v>319</v>
      </c>
      <c r="H13" s="308" t="s">
        <v>249</v>
      </c>
      <c r="I13" s="308" t="s">
        <v>322</v>
      </c>
      <c r="J13" s="308" t="s">
        <v>41</v>
      </c>
    </row>
    <row r="14" spans="1:10" s="39" customFormat="1" ht="111.75" customHeight="1" x14ac:dyDescent="0.25">
      <c r="A14" s="119" t="s">
        <v>58</v>
      </c>
      <c r="B14" s="292" t="str">
        <f>VLOOKUP(A14,'Listas deplegables'!$A$2:$B$19,2,0)</f>
        <v xml:space="preserve"> FP</v>
      </c>
      <c r="C14" s="14"/>
      <c r="D14" s="14"/>
      <c r="E14" s="426" t="s">
        <v>282</v>
      </c>
      <c r="F14" s="439" t="s">
        <v>59</v>
      </c>
      <c r="G14" s="418" t="s">
        <v>44</v>
      </c>
      <c r="H14" s="117" t="s">
        <v>320</v>
      </c>
      <c r="I14" s="117" t="s">
        <v>321</v>
      </c>
      <c r="J14" s="371" t="s">
        <v>64</v>
      </c>
    </row>
    <row r="15" spans="1:10" s="39" customFormat="1" ht="84.75" customHeight="1" x14ac:dyDescent="0.25">
      <c r="A15" s="153" t="s">
        <v>58</v>
      </c>
      <c r="B15" s="282" t="str">
        <f>VLOOKUP(A15,'Listas deplegables'!$A$2:$B$19,2,0)</f>
        <v xml:space="preserve"> FP</v>
      </c>
      <c r="C15" s="14"/>
      <c r="D15" s="14"/>
      <c r="E15" s="438"/>
      <c r="F15" s="440"/>
      <c r="G15" s="423"/>
      <c r="H15" s="141" t="s">
        <v>325</v>
      </c>
      <c r="I15" s="141" t="s">
        <v>323</v>
      </c>
      <c r="J15" s="372"/>
    </row>
    <row r="16" spans="1:10" s="39" customFormat="1" ht="108.75" customHeight="1" thickBot="1" x14ac:dyDescent="0.3">
      <c r="A16" s="68" t="s">
        <v>58</v>
      </c>
      <c r="B16" s="281" t="str">
        <f>VLOOKUP(A16,'Listas deplegables'!$A$2:$B$19,2,0)</f>
        <v xml:space="preserve"> FP</v>
      </c>
      <c r="C16" s="14"/>
      <c r="D16" s="14"/>
      <c r="E16" s="427"/>
      <c r="F16" s="441"/>
      <c r="G16" s="419"/>
      <c r="H16" s="118" t="s">
        <v>326</v>
      </c>
      <c r="I16" s="118" t="s">
        <v>324</v>
      </c>
      <c r="J16" s="379"/>
    </row>
    <row r="17" spans="1:10" s="39" customFormat="1" ht="13.5" thickBot="1" x14ac:dyDescent="0.3">
      <c r="A17" s="153"/>
      <c r="B17" s="282"/>
      <c r="C17" s="14"/>
      <c r="D17" s="14"/>
      <c r="E17" s="300"/>
      <c r="F17" s="263"/>
      <c r="G17" s="263"/>
      <c r="H17" s="263"/>
      <c r="I17" s="263"/>
      <c r="J17" s="306"/>
    </row>
    <row r="18" spans="1:10" s="39" customFormat="1" ht="63" customHeight="1" thickBot="1" x14ac:dyDescent="0.3">
      <c r="A18" s="153"/>
      <c r="B18" s="282"/>
      <c r="C18" s="14"/>
      <c r="D18" s="14"/>
      <c r="E18" s="307" t="s">
        <v>328</v>
      </c>
      <c r="F18" s="308" t="s">
        <v>327</v>
      </c>
      <c r="G18" s="308" t="s">
        <v>319</v>
      </c>
      <c r="H18" s="308" t="s">
        <v>249</v>
      </c>
      <c r="I18" s="308" t="s">
        <v>322</v>
      </c>
      <c r="J18" s="308" t="s">
        <v>41</v>
      </c>
    </row>
    <row r="19" spans="1:10" s="39" customFormat="1" ht="33" customHeight="1" x14ac:dyDescent="0.25">
      <c r="A19" s="28" t="s">
        <v>69</v>
      </c>
      <c r="B19" s="279" t="str">
        <f>VLOOKUP(A19,'Listas deplegables'!$A$2:$B$19,2,0)</f>
        <v xml:space="preserve"> AL</v>
      </c>
      <c r="C19" s="14"/>
      <c r="D19" s="14"/>
      <c r="E19" s="426" t="s">
        <v>282</v>
      </c>
      <c r="F19" s="439" t="s">
        <v>70</v>
      </c>
      <c r="G19" s="418" t="s">
        <v>44</v>
      </c>
      <c r="H19" s="144" t="s">
        <v>320</v>
      </c>
      <c r="I19" s="418" t="s">
        <v>321</v>
      </c>
      <c r="J19" s="371" t="s">
        <v>74</v>
      </c>
    </row>
    <row r="20" spans="1:10" s="39" customFormat="1" ht="33" customHeight="1" x14ac:dyDescent="0.25">
      <c r="A20" s="40" t="s">
        <v>69</v>
      </c>
      <c r="B20" s="280" t="str">
        <f>VLOOKUP(A20,'Listas deplegables'!$A$2:$B$19,2,0)</f>
        <v xml:space="preserve"> AL</v>
      </c>
      <c r="C20" s="14"/>
      <c r="D20" s="14"/>
      <c r="E20" s="438"/>
      <c r="F20" s="440"/>
      <c r="G20" s="423"/>
      <c r="H20" s="141" t="s">
        <v>325</v>
      </c>
      <c r="I20" s="423"/>
      <c r="J20" s="372"/>
    </row>
    <row r="21" spans="1:10" s="39" customFormat="1" ht="33" customHeight="1" x14ac:dyDescent="0.25">
      <c r="A21" s="40" t="s">
        <v>69</v>
      </c>
      <c r="B21" s="280" t="str">
        <f>VLOOKUP(A21,'Listas deplegables'!$A$2:$B$19,2,0)</f>
        <v xml:space="preserve"> AL</v>
      </c>
      <c r="C21" s="14"/>
      <c r="D21" s="14"/>
      <c r="E21" s="438"/>
      <c r="F21" s="440"/>
      <c r="G21" s="423"/>
      <c r="H21" s="141" t="s">
        <v>326</v>
      </c>
      <c r="I21" s="423"/>
      <c r="J21" s="372"/>
    </row>
    <row r="22" spans="1:10" s="39" customFormat="1" ht="33" customHeight="1" x14ac:dyDescent="0.25">
      <c r="A22" s="40" t="s">
        <v>69</v>
      </c>
      <c r="B22" s="280" t="str">
        <f>VLOOKUP(A22,'Listas deplegables'!$A$2:$B$19,2,0)</f>
        <v xml:space="preserve"> AL</v>
      </c>
      <c r="C22" s="14"/>
      <c r="D22" s="14"/>
      <c r="E22" s="438"/>
      <c r="F22" s="440"/>
      <c r="G22" s="423"/>
      <c r="H22" s="141" t="s">
        <v>329</v>
      </c>
      <c r="I22" s="423"/>
      <c r="J22" s="372"/>
    </row>
    <row r="23" spans="1:10" s="39" customFormat="1" ht="33" customHeight="1" x14ac:dyDescent="0.25">
      <c r="A23" s="40" t="s">
        <v>69</v>
      </c>
      <c r="B23" s="280" t="str">
        <f>VLOOKUP(A23,'Listas deplegables'!$A$2:$B$19,2,0)</f>
        <v xml:space="preserve"> AL</v>
      </c>
      <c r="C23" s="14"/>
      <c r="D23" s="14"/>
      <c r="E23" s="438"/>
      <c r="F23" s="440"/>
      <c r="G23" s="423"/>
      <c r="H23" s="141" t="s">
        <v>330</v>
      </c>
      <c r="I23" s="423"/>
      <c r="J23" s="372"/>
    </row>
    <row r="24" spans="1:10" s="39" customFormat="1" ht="33" customHeight="1" x14ac:dyDescent="0.25">
      <c r="A24" s="40" t="s">
        <v>69</v>
      </c>
      <c r="B24" s="280" t="str">
        <f>VLOOKUP(A24,'Listas deplegables'!$A$2:$B$19,2,0)</f>
        <v xml:space="preserve"> AL</v>
      </c>
      <c r="C24" s="14"/>
      <c r="D24" s="14"/>
      <c r="E24" s="438"/>
      <c r="F24" s="440"/>
      <c r="G24" s="423"/>
      <c r="H24" s="141" t="s">
        <v>331</v>
      </c>
      <c r="I24" s="423"/>
      <c r="J24" s="372"/>
    </row>
    <row r="25" spans="1:10" s="39" customFormat="1" ht="29.25" customHeight="1" x14ac:dyDescent="0.25">
      <c r="A25" s="40" t="s">
        <v>69</v>
      </c>
      <c r="B25" s="280" t="str">
        <f>VLOOKUP(A25,'Listas deplegables'!$A$2:$B$19,2,0)</f>
        <v xml:space="preserve"> AL</v>
      </c>
      <c r="C25" s="14"/>
      <c r="D25" s="14"/>
      <c r="E25" s="438"/>
      <c r="F25" s="440"/>
      <c r="G25" s="423"/>
      <c r="H25" s="141" t="s">
        <v>332</v>
      </c>
      <c r="I25" s="423"/>
      <c r="J25" s="372"/>
    </row>
    <row r="26" spans="1:10" s="39" customFormat="1" ht="149.25" customHeight="1" thickBot="1" x14ac:dyDescent="0.3">
      <c r="A26" s="47" t="s">
        <v>69</v>
      </c>
      <c r="B26" s="281" t="str">
        <f>VLOOKUP(A26,'Listas deplegables'!$A$2:$B$19,2,0)</f>
        <v xml:space="preserve"> AL</v>
      </c>
      <c r="C26" s="14"/>
      <c r="D26" s="14"/>
      <c r="E26" s="427"/>
      <c r="F26" s="441"/>
      <c r="G26" s="419"/>
      <c r="H26" s="118" t="s">
        <v>333</v>
      </c>
      <c r="I26" s="419"/>
      <c r="J26" s="379"/>
    </row>
    <row r="27" spans="1:10" s="39" customFormat="1" ht="233.25" customHeight="1" x14ac:dyDescent="0.25">
      <c r="A27" s="28" t="s">
        <v>69</v>
      </c>
      <c r="B27" s="279" t="str">
        <f>VLOOKUP(A27,'Listas deplegables'!$A$2:$B$19,2,0)</f>
        <v xml:space="preserve"> AL</v>
      </c>
      <c r="C27" s="14"/>
      <c r="D27" s="14"/>
      <c r="E27" s="426" t="s">
        <v>283</v>
      </c>
      <c r="F27" s="439" t="s">
        <v>176</v>
      </c>
      <c r="G27" s="424" t="s">
        <v>44</v>
      </c>
      <c r="H27" s="144" t="s">
        <v>320</v>
      </c>
      <c r="I27" s="418" t="s">
        <v>321</v>
      </c>
      <c r="J27" s="414" t="s">
        <v>181</v>
      </c>
    </row>
    <row r="28" spans="1:10" s="39" customFormat="1" ht="168.75" customHeight="1" thickBot="1" x14ac:dyDescent="0.3">
      <c r="A28" s="47" t="s">
        <v>69</v>
      </c>
      <c r="B28" s="281" t="str">
        <f>VLOOKUP(A28,'Listas deplegables'!$A$2:$B$19,2,0)</f>
        <v xml:space="preserve"> AL</v>
      </c>
      <c r="C28" s="14"/>
      <c r="D28" s="14"/>
      <c r="E28" s="427"/>
      <c r="F28" s="441"/>
      <c r="G28" s="425"/>
      <c r="H28" s="118" t="s">
        <v>325</v>
      </c>
      <c r="I28" s="419"/>
      <c r="J28" s="408"/>
    </row>
    <row r="29" spans="1:10" s="39" customFormat="1" ht="15.75" customHeight="1" thickBot="1" x14ac:dyDescent="0.3">
      <c r="B29" s="278"/>
      <c r="C29" s="14"/>
      <c r="D29" s="14"/>
      <c r="E29" s="300"/>
      <c r="F29" s="263"/>
      <c r="G29" s="263"/>
      <c r="H29" s="263"/>
      <c r="I29" s="263"/>
      <c r="J29" s="306"/>
    </row>
    <row r="30" spans="1:10" s="39" customFormat="1" ht="36.75" customHeight="1" thickBot="1" x14ac:dyDescent="0.3">
      <c r="B30" s="278"/>
      <c r="C30" s="14"/>
      <c r="D30" s="14"/>
      <c r="E30" s="307" t="s">
        <v>328</v>
      </c>
      <c r="F30" s="308" t="s">
        <v>327</v>
      </c>
      <c r="G30" s="308" t="s">
        <v>319</v>
      </c>
      <c r="H30" s="308" t="s">
        <v>249</v>
      </c>
      <c r="I30" s="308" t="s">
        <v>322</v>
      </c>
      <c r="J30" s="308" t="s">
        <v>41</v>
      </c>
    </row>
    <row r="31" spans="1:10" s="39" customFormat="1" ht="48.75" customHeight="1" x14ac:dyDescent="0.25">
      <c r="A31" s="28" t="s">
        <v>76</v>
      </c>
      <c r="B31" s="279" t="str">
        <f>VLOOKUP(A31,'Listas deplegables'!$A$2:$B$19,2,0)</f>
        <v xml:space="preserve"> IVC</v>
      </c>
      <c r="C31" s="14"/>
      <c r="D31" s="14"/>
      <c r="E31" s="426" t="s">
        <v>282</v>
      </c>
      <c r="F31" s="439" t="s">
        <v>77</v>
      </c>
      <c r="G31" s="418" t="s">
        <v>44</v>
      </c>
      <c r="H31" s="117" t="s">
        <v>320</v>
      </c>
      <c r="I31" s="117" t="s">
        <v>321</v>
      </c>
      <c r="J31" s="406" t="s">
        <v>81</v>
      </c>
    </row>
    <row r="32" spans="1:10" s="39" customFormat="1" ht="72" customHeight="1" x14ac:dyDescent="0.25">
      <c r="A32" s="40" t="s">
        <v>76</v>
      </c>
      <c r="B32" s="280" t="str">
        <f>VLOOKUP(A32,'Listas deplegables'!$A$2:$B$19,2,0)</f>
        <v xml:space="preserve"> IVC</v>
      </c>
      <c r="C32" s="14"/>
      <c r="D32" s="14"/>
      <c r="E32" s="438"/>
      <c r="F32" s="440"/>
      <c r="G32" s="423"/>
      <c r="H32" s="141" t="s">
        <v>325</v>
      </c>
      <c r="I32" s="141" t="s">
        <v>323</v>
      </c>
      <c r="J32" s="407"/>
    </row>
    <row r="33" spans="1:10" s="39" customFormat="1" ht="324" customHeight="1" thickBot="1" x14ac:dyDescent="0.3">
      <c r="A33" s="47" t="s">
        <v>76</v>
      </c>
      <c r="B33" s="281" t="str">
        <f>VLOOKUP(A33,'Listas deplegables'!$A$2:$B$19,2,0)</f>
        <v xml:space="preserve"> IVC</v>
      </c>
      <c r="C33" s="14"/>
      <c r="D33" s="14"/>
      <c r="E33" s="427"/>
      <c r="F33" s="441"/>
      <c r="G33" s="419"/>
      <c r="H33" s="118" t="s">
        <v>326</v>
      </c>
      <c r="I33" s="118" t="s">
        <v>324</v>
      </c>
      <c r="J33" s="408"/>
    </row>
    <row r="34" spans="1:10" s="39" customFormat="1" ht="31.5" customHeight="1" thickBot="1" x14ac:dyDescent="0.3">
      <c r="B34" s="278"/>
      <c r="C34" s="14"/>
      <c r="D34" s="14"/>
      <c r="E34" s="300"/>
      <c r="F34" s="263"/>
      <c r="G34" s="263"/>
      <c r="H34" s="263"/>
      <c r="I34" s="263"/>
      <c r="J34" s="306"/>
    </row>
    <row r="35" spans="1:10" s="39" customFormat="1" ht="31.5" customHeight="1" thickBot="1" x14ac:dyDescent="0.3">
      <c r="B35" s="278"/>
      <c r="C35" s="14"/>
      <c r="D35" s="14"/>
      <c r="E35" s="307" t="s">
        <v>328</v>
      </c>
      <c r="F35" s="308" t="s">
        <v>327</v>
      </c>
      <c r="G35" s="308" t="s">
        <v>319</v>
      </c>
      <c r="H35" s="308" t="s">
        <v>249</v>
      </c>
      <c r="I35" s="308" t="s">
        <v>322</v>
      </c>
      <c r="J35" s="308" t="s">
        <v>41</v>
      </c>
    </row>
    <row r="36" spans="1:10" s="39" customFormat="1" ht="99" customHeight="1" x14ac:dyDescent="0.25">
      <c r="A36" s="28" t="s">
        <v>86</v>
      </c>
      <c r="B36" s="279" t="str">
        <f>VLOOKUP(A36,'Listas deplegables'!$A$2:$B$19,2,0)</f>
        <v xml:space="preserve"> FD</v>
      </c>
      <c r="C36" s="14"/>
      <c r="D36" s="14"/>
      <c r="E36" s="426" t="s">
        <v>282</v>
      </c>
      <c r="F36" s="420" t="s">
        <v>87</v>
      </c>
      <c r="G36" s="418" t="s">
        <v>44</v>
      </c>
      <c r="H36" s="117" t="s">
        <v>320</v>
      </c>
      <c r="I36" s="117" t="s">
        <v>321</v>
      </c>
      <c r="J36" s="371" t="s">
        <v>90</v>
      </c>
    </row>
    <row r="37" spans="1:10" s="39" customFormat="1" ht="173.25" customHeight="1" thickBot="1" x14ac:dyDescent="0.3">
      <c r="A37" s="47" t="s">
        <v>86</v>
      </c>
      <c r="B37" s="281" t="str">
        <f>VLOOKUP(A37,'Listas deplegables'!$A$2:$B$19,2,0)</f>
        <v xml:space="preserve"> FD</v>
      </c>
      <c r="C37" s="14"/>
      <c r="D37" s="14"/>
      <c r="E37" s="427"/>
      <c r="F37" s="421"/>
      <c r="G37" s="419"/>
      <c r="H37" s="118" t="s">
        <v>325</v>
      </c>
      <c r="I37" s="118" t="s">
        <v>323</v>
      </c>
      <c r="J37" s="409"/>
    </row>
    <row r="38" spans="1:10" s="39" customFormat="1" ht="156" customHeight="1" x14ac:dyDescent="0.25">
      <c r="A38" s="65" t="s">
        <v>86</v>
      </c>
      <c r="B38" s="279" t="str">
        <f>VLOOKUP(A38,'Listas deplegables'!$A$2:$B$19,2,0)</f>
        <v xml:space="preserve"> FD</v>
      </c>
      <c r="C38" s="14"/>
      <c r="D38" s="14"/>
      <c r="E38" s="426" t="s">
        <v>283</v>
      </c>
      <c r="F38" s="420" t="s">
        <v>183</v>
      </c>
      <c r="G38" s="424" t="s">
        <v>5</v>
      </c>
      <c r="H38" s="117" t="s">
        <v>320</v>
      </c>
      <c r="I38" s="418" t="s">
        <v>321</v>
      </c>
      <c r="J38" s="414" t="s">
        <v>186</v>
      </c>
    </row>
    <row r="39" spans="1:10" s="39" customFormat="1" ht="366" customHeight="1" thickBot="1" x14ac:dyDescent="0.3">
      <c r="A39" s="68" t="s">
        <v>86</v>
      </c>
      <c r="B39" s="281" t="str">
        <f>VLOOKUP(A39,'Listas deplegables'!$A$2:$B$19,2,0)</f>
        <v xml:space="preserve"> FD</v>
      </c>
      <c r="C39" s="14"/>
      <c r="D39" s="14"/>
      <c r="E39" s="427"/>
      <c r="F39" s="421"/>
      <c r="G39" s="425"/>
      <c r="H39" s="118" t="s">
        <v>325</v>
      </c>
      <c r="I39" s="419"/>
      <c r="J39" s="408"/>
    </row>
    <row r="40" spans="1:10" s="39" customFormat="1" ht="13.5" thickBot="1" x14ac:dyDescent="0.3">
      <c r="B40" s="278"/>
      <c r="C40" s="14"/>
      <c r="D40" s="14"/>
      <c r="E40" s="300"/>
      <c r="F40" s="263"/>
      <c r="G40" s="263"/>
      <c r="H40" s="263"/>
      <c r="I40" s="263"/>
      <c r="J40" s="306"/>
    </row>
    <row r="41" spans="1:10" s="39" customFormat="1" ht="39" thickBot="1" x14ac:dyDescent="0.3">
      <c r="B41" s="278"/>
      <c r="C41" s="14"/>
      <c r="D41" s="14"/>
      <c r="E41" s="307" t="s">
        <v>328</v>
      </c>
      <c r="F41" s="308" t="s">
        <v>327</v>
      </c>
      <c r="G41" s="308" t="s">
        <v>319</v>
      </c>
      <c r="H41" s="308" t="s">
        <v>249</v>
      </c>
      <c r="I41" s="308" t="s">
        <v>322</v>
      </c>
      <c r="J41" s="308" t="s">
        <v>41</v>
      </c>
    </row>
    <row r="42" spans="1:10" s="39" customFormat="1" ht="145.5" customHeight="1" x14ac:dyDescent="0.25">
      <c r="A42" s="65" t="s">
        <v>93</v>
      </c>
      <c r="B42" s="279" t="str">
        <f>VLOOKUP(A42,'Listas deplegables'!$A$2:$B$19,2,0)</f>
        <v xml:space="preserve"> ATC</v>
      </c>
      <c r="C42" s="14"/>
      <c r="D42" s="14"/>
      <c r="E42" s="426" t="s">
        <v>282</v>
      </c>
      <c r="F42" s="420" t="s">
        <v>94</v>
      </c>
      <c r="G42" s="418" t="s">
        <v>44</v>
      </c>
      <c r="H42" s="117" t="s">
        <v>320</v>
      </c>
      <c r="I42" s="117" t="s">
        <v>334</v>
      </c>
      <c r="J42" s="371" t="s">
        <v>277</v>
      </c>
    </row>
    <row r="43" spans="1:10" s="39" customFormat="1" ht="408.75" customHeight="1" x14ac:dyDescent="0.25">
      <c r="A43" s="55" t="s">
        <v>93</v>
      </c>
      <c r="B43" s="280" t="str">
        <f>VLOOKUP(A43,'Listas deplegables'!$A$2:$B$19,2,0)</f>
        <v xml:space="preserve"> ATC</v>
      </c>
      <c r="C43" s="14"/>
      <c r="D43" s="14"/>
      <c r="E43" s="438"/>
      <c r="F43" s="442"/>
      <c r="G43" s="443"/>
      <c r="H43" s="141" t="s">
        <v>325</v>
      </c>
      <c r="I43" s="141" t="s">
        <v>323</v>
      </c>
      <c r="J43" s="410"/>
    </row>
    <row r="44" spans="1:10" s="39" customFormat="1" ht="202.5" customHeight="1" thickBot="1" x14ac:dyDescent="0.3">
      <c r="A44" s="68" t="s">
        <v>93</v>
      </c>
      <c r="B44" s="281" t="str">
        <f>VLOOKUP(A44,'Listas deplegables'!$A$2:$B$19,2,0)</f>
        <v xml:space="preserve"> ATC</v>
      </c>
      <c r="C44" s="14"/>
      <c r="D44" s="14"/>
      <c r="E44" s="427"/>
      <c r="F44" s="293" t="s">
        <v>99</v>
      </c>
      <c r="G44" s="118" t="s">
        <v>44</v>
      </c>
      <c r="H44" s="118" t="s">
        <v>320</v>
      </c>
      <c r="I44" s="118" t="s">
        <v>334</v>
      </c>
      <c r="J44" s="312" t="s">
        <v>278</v>
      </c>
    </row>
    <row r="45" spans="1:10" s="39" customFormat="1" ht="207.75" customHeight="1" x14ac:dyDescent="0.25">
      <c r="A45" s="65" t="s">
        <v>93</v>
      </c>
      <c r="B45" s="279" t="str">
        <f>VLOOKUP(A45,'Listas deplegables'!$A$2:$B$19,2,0)</f>
        <v xml:space="preserve"> ATC</v>
      </c>
      <c r="C45" s="14"/>
      <c r="D45" s="14"/>
      <c r="E45" s="426" t="s">
        <v>283</v>
      </c>
      <c r="F45" s="420" t="s">
        <v>188</v>
      </c>
      <c r="G45" s="424" t="s">
        <v>5</v>
      </c>
      <c r="H45" s="117" t="s">
        <v>320</v>
      </c>
      <c r="I45" s="117" t="s">
        <v>321</v>
      </c>
      <c r="J45" s="414" t="s">
        <v>191</v>
      </c>
    </row>
    <row r="46" spans="1:10" s="39" customFormat="1" ht="55.5" customHeight="1" x14ac:dyDescent="0.25">
      <c r="A46" s="55" t="s">
        <v>93</v>
      </c>
      <c r="B46" s="280" t="str">
        <f>VLOOKUP(A46,'Listas deplegables'!$A$2:$B$19,2,0)</f>
        <v xml:space="preserve"> ATC</v>
      </c>
      <c r="C46" s="14"/>
      <c r="D46" s="14"/>
      <c r="E46" s="438"/>
      <c r="F46" s="422"/>
      <c r="G46" s="444"/>
      <c r="H46" s="141" t="s">
        <v>325</v>
      </c>
      <c r="I46" s="445" t="s">
        <v>323</v>
      </c>
      <c r="J46" s="407"/>
    </row>
    <row r="47" spans="1:10" s="39" customFormat="1" ht="54" customHeight="1" thickBot="1" x14ac:dyDescent="0.3">
      <c r="A47" s="68" t="s">
        <v>93</v>
      </c>
      <c r="B47" s="281" t="str">
        <f>VLOOKUP(A47,'Listas deplegables'!$A$2:$B$19,2,0)</f>
        <v xml:space="preserve"> ATC</v>
      </c>
      <c r="C47" s="14"/>
      <c r="D47" s="14"/>
      <c r="E47" s="427"/>
      <c r="F47" s="421"/>
      <c r="G47" s="425"/>
      <c r="H47" s="118" t="s">
        <v>326</v>
      </c>
      <c r="I47" s="419"/>
      <c r="J47" s="408"/>
    </row>
    <row r="48" spans="1:10" s="39" customFormat="1" ht="13.5" thickBot="1" x14ac:dyDescent="0.3">
      <c r="A48" s="311"/>
      <c r="B48" s="14"/>
      <c r="C48" s="14"/>
      <c r="D48" s="14"/>
      <c r="E48" s="300"/>
      <c r="F48" s="263"/>
      <c r="G48" s="263"/>
      <c r="H48" s="263"/>
      <c r="I48" s="263"/>
      <c r="J48" s="306"/>
    </row>
    <row r="49" spans="1:10" s="39" customFormat="1" ht="39" thickBot="1" x14ac:dyDescent="0.3">
      <c r="A49" s="311"/>
      <c r="B49" s="14"/>
      <c r="C49" s="14"/>
      <c r="D49" s="14"/>
      <c r="E49" s="307" t="s">
        <v>328</v>
      </c>
      <c r="F49" s="308" t="s">
        <v>327</v>
      </c>
      <c r="G49" s="308" t="s">
        <v>319</v>
      </c>
      <c r="H49" s="308" t="s">
        <v>249</v>
      </c>
      <c r="I49" s="308" t="s">
        <v>322</v>
      </c>
      <c r="J49" s="308" t="s">
        <v>41</v>
      </c>
    </row>
    <row r="50" spans="1:10" s="39" customFormat="1" ht="306" customHeight="1" thickBot="1" x14ac:dyDescent="0.3">
      <c r="A50" s="71" t="s">
        <v>102</v>
      </c>
      <c r="B50" s="283" t="str">
        <f>VLOOKUP(A50,'Listas deplegables'!$A$2:$B$19,2,0)</f>
        <v xml:space="preserve"> SI</v>
      </c>
      <c r="C50" s="14"/>
      <c r="D50" s="14"/>
      <c r="E50" s="302" t="s">
        <v>282</v>
      </c>
      <c r="F50" s="276" t="s">
        <v>103</v>
      </c>
      <c r="G50" s="137" t="s">
        <v>44</v>
      </c>
      <c r="H50" s="137" t="s">
        <v>320</v>
      </c>
      <c r="I50" s="137" t="s">
        <v>321</v>
      </c>
      <c r="J50" s="150" t="s">
        <v>107</v>
      </c>
    </row>
    <row r="51" spans="1:10" s="39" customFormat="1" ht="13.5" thickBot="1" x14ac:dyDescent="0.3">
      <c r="A51" s="311"/>
      <c r="B51" s="14"/>
      <c r="C51" s="14"/>
      <c r="D51" s="14"/>
      <c r="E51" s="300"/>
      <c r="F51" s="263"/>
      <c r="G51" s="263"/>
      <c r="H51" s="263"/>
      <c r="I51" s="263"/>
      <c r="J51" s="306"/>
    </row>
    <row r="52" spans="1:10" s="39" customFormat="1" ht="39" thickBot="1" x14ac:dyDescent="0.3">
      <c r="A52" s="311"/>
      <c r="B52" s="14"/>
      <c r="C52" s="14"/>
      <c r="D52" s="14"/>
      <c r="E52" s="307" t="s">
        <v>328</v>
      </c>
      <c r="F52" s="308" t="s">
        <v>327</v>
      </c>
      <c r="G52" s="308" t="s">
        <v>319</v>
      </c>
      <c r="H52" s="308" t="s">
        <v>249</v>
      </c>
      <c r="I52" s="308" t="s">
        <v>322</v>
      </c>
      <c r="J52" s="308" t="s">
        <v>41</v>
      </c>
    </row>
    <row r="53" spans="1:10" s="39" customFormat="1" ht="207" customHeight="1" x14ac:dyDescent="0.25">
      <c r="A53" s="28" t="s">
        <v>108</v>
      </c>
      <c r="B53" s="279" t="str">
        <f>VLOOKUP(A53,'Listas deplegables'!$A$2:$B$19,2,0)</f>
        <v xml:space="preserve"> GT</v>
      </c>
      <c r="C53" s="14"/>
      <c r="D53" s="14"/>
      <c r="E53" s="426" t="s">
        <v>282</v>
      </c>
      <c r="F53" s="420" t="s">
        <v>109</v>
      </c>
      <c r="G53" s="418" t="s">
        <v>5</v>
      </c>
      <c r="H53" s="117" t="s">
        <v>320</v>
      </c>
      <c r="I53" s="117" t="s">
        <v>321</v>
      </c>
      <c r="J53" s="371" t="s">
        <v>298</v>
      </c>
    </row>
    <row r="54" spans="1:10" s="39" customFormat="1" ht="183" customHeight="1" thickBot="1" x14ac:dyDescent="0.3">
      <c r="A54" s="47" t="s">
        <v>108</v>
      </c>
      <c r="B54" s="281" t="str">
        <f>VLOOKUP(A54,'Listas deplegables'!$A$2:$B$19,2,0)</f>
        <v xml:space="preserve"> GT</v>
      </c>
      <c r="C54" s="14"/>
      <c r="D54" s="14"/>
      <c r="E54" s="427"/>
      <c r="F54" s="421"/>
      <c r="G54" s="419"/>
      <c r="H54" s="118" t="s">
        <v>325</v>
      </c>
      <c r="I54" s="118" t="s">
        <v>323</v>
      </c>
      <c r="J54" s="379"/>
    </row>
    <row r="55" spans="1:10" s="39" customFormat="1" ht="13.5" thickBot="1" x14ac:dyDescent="0.3">
      <c r="A55" s="311"/>
      <c r="B55" s="14"/>
      <c r="C55" s="14"/>
      <c r="D55" s="14"/>
      <c r="E55" s="300"/>
      <c r="F55" s="263"/>
      <c r="G55" s="263"/>
      <c r="H55" s="263"/>
      <c r="I55" s="263"/>
      <c r="J55" s="306"/>
    </row>
    <row r="56" spans="1:10" s="39" customFormat="1" ht="39" thickBot="1" x14ac:dyDescent="0.3">
      <c r="A56" s="311"/>
      <c r="B56" s="14"/>
      <c r="C56" s="14"/>
      <c r="D56" s="14"/>
      <c r="E56" s="307" t="s">
        <v>328</v>
      </c>
      <c r="F56" s="308" t="s">
        <v>327</v>
      </c>
      <c r="G56" s="308" t="s">
        <v>319</v>
      </c>
      <c r="H56" s="308" t="s">
        <v>249</v>
      </c>
      <c r="I56" s="308" t="s">
        <v>322</v>
      </c>
      <c r="J56" s="308" t="s">
        <v>41</v>
      </c>
    </row>
    <row r="57" spans="1:10" s="39" customFormat="1" ht="227.25" customHeight="1" thickBot="1" x14ac:dyDescent="0.3">
      <c r="A57" s="35" t="s">
        <v>114</v>
      </c>
      <c r="B57" s="284" t="str">
        <f>VLOOKUP(A57,'Listas deplegables'!$A$2:$B$19,2,0)</f>
        <v xml:space="preserve"> GH</v>
      </c>
      <c r="C57" s="14"/>
      <c r="D57" s="14"/>
      <c r="E57" s="302" t="s">
        <v>282</v>
      </c>
      <c r="F57" s="294" t="s">
        <v>115</v>
      </c>
      <c r="G57" s="144" t="s">
        <v>44</v>
      </c>
      <c r="H57" s="144" t="s">
        <v>335</v>
      </c>
      <c r="I57" s="144" t="s">
        <v>321</v>
      </c>
      <c r="J57" s="151" t="s">
        <v>297</v>
      </c>
    </row>
    <row r="58" spans="1:10" s="39" customFormat="1" ht="177.75" customHeight="1" thickBot="1" x14ac:dyDescent="0.3">
      <c r="A58" s="71" t="s">
        <v>114</v>
      </c>
      <c r="B58" s="283" t="str">
        <f>VLOOKUP(A58,'Listas deplegables'!$A$2:$B$19,2,0)</f>
        <v xml:space="preserve"> GH</v>
      </c>
      <c r="C58" s="14"/>
      <c r="D58" s="14"/>
      <c r="E58" s="302" t="s">
        <v>283</v>
      </c>
      <c r="F58" s="295" t="s">
        <v>195</v>
      </c>
      <c r="G58" s="103" t="s">
        <v>5</v>
      </c>
      <c r="H58" s="137" t="s">
        <v>320</v>
      </c>
      <c r="I58" s="137" t="s">
        <v>321</v>
      </c>
      <c r="J58" s="148" t="s">
        <v>198</v>
      </c>
    </row>
    <row r="59" spans="1:10" s="39" customFormat="1" ht="13.5" thickBot="1" x14ac:dyDescent="0.3">
      <c r="A59" s="311"/>
      <c r="B59" s="14"/>
      <c r="C59" s="14"/>
      <c r="D59" s="14"/>
      <c r="E59" s="300"/>
      <c r="F59" s="263"/>
      <c r="G59" s="263"/>
      <c r="H59" s="263"/>
      <c r="I59" s="263"/>
      <c r="J59" s="306"/>
    </row>
    <row r="60" spans="1:10" s="39" customFormat="1" ht="39" thickBot="1" x14ac:dyDescent="0.3">
      <c r="A60" s="311"/>
      <c r="B60" s="14"/>
      <c r="C60" s="14"/>
      <c r="D60" s="14"/>
      <c r="E60" s="307" t="s">
        <v>328</v>
      </c>
      <c r="F60" s="308" t="s">
        <v>327</v>
      </c>
      <c r="G60" s="308" t="s">
        <v>319</v>
      </c>
      <c r="H60" s="308" t="s">
        <v>249</v>
      </c>
      <c r="I60" s="308" t="s">
        <v>322</v>
      </c>
      <c r="J60" s="308" t="s">
        <v>41</v>
      </c>
    </row>
    <row r="61" spans="1:10" s="39" customFormat="1" ht="105.75" customHeight="1" x14ac:dyDescent="0.25">
      <c r="A61" s="28" t="s">
        <v>118</v>
      </c>
      <c r="B61" s="279" t="str">
        <f>VLOOKUP(A61,'Listas deplegables'!$A$2:$B$19,2,0)</f>
        <v xml:space="preserve"> GD</v>
      </c>
      <c r="C61" s="14"/>
      <c r="D61" s="14"/>
      <c r="E61" s="426" t="s">
        <v>282</v>
      </c>
      <c r="F61" s="439" t="s">
        <v>119</v>
      </c>
      <c r="G61" s="418" t="s">
        <v>44</v>
      </c>
      <c r="H61" s="117" t="s">
        <v>320</v>
      </c>
      <c r="I61" s="117" t="s">
        <v>321</v>
      </c>
      <c r="J61" s="411" t="s">
        <v>296</v>
      </c>
    </row>
    <row r="62" spans="1:10" s="39" customFormat="1" ht="143.25" customHeight="1" x14ac:dyDescent="0.25">
      <c r="A62" s="40" t="s">
        <v>118</v>
      </c>
      <c r="B62" s="280" t="str">
        <f>VLOOKUP(A62,'Listas deplegables'!$A$2:$B$19,2,0)</f>
        <v xml:space="preserve"> GD</v>
      </c>
      <c r="C62" s="14"/>
      <c r="D62" s="14"/>
      <c r="E62" s="438"/>
      <c r="F62" s="440"/>
      <c r="G62" s="423"/>
      <c r="H62" s="141" t="s">
        <v>325</v>
      </c>
      <c r="I62" s="141" t="s">
        <v>323</v>
      </c>
      <c r="J62" s="412"/>
    </row>
    <row r="63" spans="1:10" s="39" customFormat="1" ht="111.75" customHeight="1" thickBot="1" x14ac:dyDescent="0.3">
      <c r="A63" s="47" t="s">
        <v>118</v>
      </c>
      <c r="B63" s="281" t="str">
        <f>VLOOKUP(A63,'Listas deplegables'!$A$2:$B$19,2,0)</f>
        <v xml:space="preserve"> GD</v>
      </c>
      <c r="C63" s="14"/>
      <c r="D63" s="14"/>
      <c r="E63" s="427"/>
      <c r="F63" s="441"/>
      <c r="G63" s="419"/>
      <c r="H63" s="118" t="s">
        <v>326</v>
      </c>
      <c r="I63" s="118" t="s">
        <v>324</v>
      </c>
      <c r="J63" s="413"/>
    </row>
    <row r="64" spans="1:10" s="39" customFormat="1" ht="13.5" thickBot="1" x14ac:dyDescent="0.3">
      <c r="A64" s="311"/>
      <c r="B64" s="14"/>
      <c r="C64" s="14"/>
      <c r="D64" s="14"/>
      <c r="E64" s="300"/>
      <c r="F64" s="263"/>
      <c r="G64" s="263"/>
      <c r="H64" s="263"/>
      <c r="I64" s="263"/>
      <c r="J64" s="306"/>
    </row>
    <row r="65" spans="1:10" s="39" customFormat="1" ht="39" thickBot="1" x14ac:dyDescent="0.3">
      <c r="A65" s="311"/>
      <c r="B65" s="14"/>
      <c r="C65" s="14"/>
      <c r="D65" s="14"/>
      <c r="E65" s="307" t="s">
        <v>328</v>
      </c>
      <c r="F65" s="308" t="s">
        <v>327</v>
      </c>
      <c r="G65" s="308" t="s">
        <v>319</v>
      </c>
      <c r="H65" s="308" t="s">
        <v>249</v>
      </c>
      <c r="I65" s="308" t="s">
        <v>322</v>
      </c>
      <c r="J65" s="308" t="s">
        <v>41</v>
      </c>
    </row>
    <row r="66" spans="1:10" s="39" customFormat="1" ht="69" customHeight="1" x14ac:dyDescent="0.25">
      <c r="A66" s="65" t="s">
        <v>127</v>
      </c>
      <c r="B66" s="279" t="str">
        <f>VLOOKUP(A66,'Listas deplegables'!$A$2:$B$19,2,0)</f>
        <v xml:space="preserve"> BS</v>
      </c>
      <c r="C66" s="14"/>
      <c r="D66" s="14"/>
      <c r="E66" s="426" t="s">
        <v>282</v>
      </c>
      <c r="F66" s="420" t="s">
        <v>128</v>
      </c>
      <c r="G66" s="418" t="s">
        <v>44</v>
      </c>
      <c r="H66" s="117" t="s">
        <v>320</v>
      </c>
      <c r="I66" s="117" t="s">
        <v>321</v>
      </c>
      <c r="J66" s="371" t="s">
        <v>131</v>
      </c>
    </row>
    <row r="67" spans="1:10" s="39" customFormat="1" ht="112.5" customHeight="1" thickBot="1" x14ac:dyDescent="0.3">
      <c r="A67" s="68" t="s">
        <v>127</v>
      </c>
      <c r="B67" s="281" t="str">
        <f>VLOOKUP(A67,'Listas deplegables'!$A$2:$B$19,2,0)</f>
        <v xml:space="preserve"> BS</v>
      </c>
      <c r="C67" s="14"/>
      <c r="D67" s="14"/>
      <c r="E67" s="427"/>
      <c r="F67" s="421"/>
      <c r="G67" s="419"/>
      <c r="H67" s="118" t="s">
        <v>325</v>
      </c>
      <c r="I67" s="97" t="s">
        <v>323</v>
      </c>
      <c r="J67" s="379"/>
    </row>
    <row r="68" spans="1:10" s="39" customFormat="1" ht="13.5" thickBot="1" x14ac:dyDescent="0.3">
      <c r="A68" s="311"/>
      <c r="B68" s="14"/>
      <c r="C68" s="14"/>
      <c r="D68" s="14"/>
      <c r="E68" s="300"/>
      <c r="F68" s="263"/>
      <c r="G68" s="263"/>
      <c r="H68" s="263"/>
      <c r="I68" s="263"/>
      <c r="J68" s="306"/>
    </row>
    <row r="69" spans="1:10" s="39" customFormat="1" ht="39" thickBot="1" x14ac:dyDescent="0.3">
      <c r="A69" s="311"/>
      <c r="B69" s="14"/>
      <c r="C69" s="14"/>
      <c r="D69" s="14"/>
      <c r="E69" s="307" t="s">
        <v>328</v>
      </c>
      <c r="F69" s="308" t="s">
        <v>327</v>
      </c>
      <c r="G69" s="308" t="s">
        <v>319</v>
      </c>
      <c r="H69" s="308" t="s">
        <v>249</v>
      </c>
      <c r="I69" s="308" t="s">
        <v>322</v>
      </c>
      <c r="J69" s="308" t="s">
        <v>41</v>
      </c>
    </row>
    <row r="70" spans="1:10" s="39" customFormat="1" ht="111.75" customHeight="1" x14ac:dyDescent="0.25">
      <c r="A70" s="28" t="s">
        <v>133</v>
      </c>
      <c r="B70" s="279" t="str">
        <f>VLOOKUP(A70,'Listas deplegables'!$A$2:$B$19,2,0)</f>
        <v xml:space="preserve"> GF</v>
      </c>
      <c r="C70" s="14"/>
      <c r="D70" s="14"/>
      <c r="E70" s="426" t="s">
        <v>282</v>
      </c>
      <c r="F70" s="420" t="s">
        <v>134</v>
      </c>
      <c r="G70" s="428" t="s">
        <v>44</v>
      </c>
      <c r="H70" s="117" t="s">
        <v>320</v>
      </c>
      <c r="I70" s="117" t="s">
        <v>321</v>
      </c>
      <c r="J70" s="450" t="s">
        <v>137</v>
      </c>
    </row>
    <row r="71" spans="1:10" s="39" customFormat="1" ht="169.5" customHeight="1" thickBot="1" x14ac:dyDescent="0.3">
      <c r="A71" s="184" t="s">
        <v>133</v>
      </c>
      <c r="B71" s="285" t="str">
        <f>VLOOKUP(A71,'Listas deplegables'!$A$2:$B$19,2,0)</f>
        <v xml:space="preserve"> GF</v>
      </c>
      <c r="C71" s="14"/>
      <c r="D71" s="14"/>
      <c r="E71" s="427"/>
      <c r="F71" s="421"/>
      <c r="G71" s="419"/>
      <c r="H71" s="134" t="s">
        <v>325</v>
      </c>
      <c r="I71" s="134" t="s">
        <v>323</v>
      </c>
      <c r="J71" s="407"/>
    </row>
    <row r="72" spans="1:10" s="39" customFormat="1" ht="102.75" thickBot="1" x14ac:dyDescent="0.3">
      <c r="A72" s="71" t="s">
        <v>133</v>
      </c>
      <c r="B72" s="283" t="str">
        <f>VLOOKUP(A72,'Listas deplegables'!$A$2:$B$19,2,0)</f>
        <v xml:space="preserve"> GF</v>
      </c>
      <c r="C72" s="14"/>
      <c r="D72" s="14"/>
      <c r="E72" s="302" t="s">
        <v>283</v>
      </c>
      <c r="F72" s="295" t="s">
        <v>199</v>
      </c>
      <c r="G72" s="103" t="s">
        <v>5</v>
      </c>
      <c r="H72" s="309" t="s">
        <v>320</v>
      </c>
      <c r="I72" s="137" t="s">
        <v>321</v>
      </c>
      <c r="J72" s="310" t="s">
        <v>202</v>
      </c>
    </row>
    <row r="73" spans="1:10" s="39" customFormat="1" ht="13.5" thickBot="1" x14ac:dyDescent="0.3">
      <c r="A73" s="311"/>
      <c r="B73" s="14"/>
      <c r="C73" s="14"/>
      <c r="D73" s="14"/>
      <c r="E73" s="300"/>
      <c r="F73" s="263"/>
      <c r="G73" s="263"/>
      <c r="H73" s="263"/>
      <c r="I73" s="263"/>
      <c r="J73" s="306"/>
    </row>
    <row r="74" spans="1:10" s="39" customFormat="1" ht="39" thickBot="1" x14ac:dyDescent="0.3">
      <c r="A74" s="311"/>
      <c r="B74" s="14"/>
      <c r="C74" s="14"/>
      <c r="D74" s="14"/>
      <c r="E74" s="307" t="s">
        <v>328</v>
      </c>
      <c r="F74" s="308" t="s">
        <v>327</v>
      </c>
      <c r="G74" s="308" t="s">
        <v>319</v>
      </c>
      <c r="H74" s="308" t="s">
        <v>249</v>
      </c>
      <c r="I74" s="308" t="s">
        <v>322</v>
      </c>
      <c r="J74" s="308" t="s">
        <v>41</v>
      </c>
    </row>
    <row r="75" spans="1:10" s="39" customFormat="1" ht="32.25" customHeight="1" x14ac:dyDescent="0.25">
      <c r="A75" s="286" t="s">
        <v>140</v>
      </c>
      <c r="B75" s="287" t="str">
        <f>VLOOKUP(A75,'Listas deplegables'!$A$2:$B$19,2,0)</f>
        <v xml:space="preserve"> GJ</v>
      </c>
      <c r="C75" s="14"/>
      <c r="D75" s="14"/>
      <c r="E75" s="426" t="s">
        <v>282</v>
      </c>
      <c r="F75" s="429" t="s">
        <v>141</v>
      </c>
      <c r="G75" s="432" t="s">
        <v>44</v>
      </c>
      <c r="H75" s="435" t="s">
        <v>320</v>
      </c>
      <c r="I75" s="117" t="s">
        <v>321</v>
      </c>
      <c r="J75" s="451" t="s">
        <v>144</v>
      </c>
    </row>
    <row r="76" spans="1:10" s="39" customFormat="1" ht="31.5" customHeight="1" x14ac:dyDescent="0.25">
      <c r="A76" s="288" t="s">
        <v>140</v>
      </c>
      <c r="B76" s="289" t="str">
        <f>VLOOKUP(A76,'Listas deplegables'!$A$2:$B$19,2,0)</f>
        <v xml:space="preserve"> GJ</v>
      </c>
      <c r="C76" s="14"/>
      <c r="D76" s="14"/>
      <c r="E76" s="438"/>
      <c r="F76" s="430"/>
      <c r="G76" s="433"/>
      <c r="H76" s="436"/>
      <c r="I76" s="141" t="s">
        <v>323</v>
      </c>
      <c r="J76" s="452"/>
    </row>
    <row r="77" spans="1:10" s="39" customFormat="1" ht="25.5" customHeight="1" x14ac:dyDescent="0.25">
      <c r="A77" s="288" t="s">
        <v>140</v>
      </c>
      <c r="B77" s="289" t="str">
        <f>VLOOKUP(A77,'Listas deplegables'!$A$2:$B$19,2,0)</f>
        <v xml:space="preserve"> GJ</v>
      </c>
      <c r="C77" s="14"/>
      <c r="D77" s="14"/>
      <c r="E77" s="438"/>
      <c r="F77" s="430"/>
      <c r="G77" s="433"/>
      <c r="H77" s="436"/>
      <c r="I77" s="217" t="s">
        <v>324</v>
      </c>
      <c r="J77" s="452"/>
    </row>
    <row r="78" spans="1:10" s="39" customFormat="1" ht="31.5" customHeight="1" thickBot="1" x14ac:dyDescent="0.3">
      <c r="A78" s="290" t="s">
        <v>140</v>
      </c>
      <c r="B78" s="291" t="str">
        <f>VLOOKUP(A78,'Listas deplegables'!$A$2:$B$19,2,0)</f>
        <v xml:space="preserve"> GJ</v>
      </c>
      <c r="C78" s="14"/>
      <c r="D78" s="14"/>
      <c r="E78" s="427"/>
      <c r="F78" s="431"/>
      <c r="G78" s="434"/>
      <c r="H78" s="437"/>
      <c r="I78" s="118" t="s">
        <v>336</v>
      </c>
      <c r="J78" s="453"/>
    </row>
    <row r="79" spans="1:10" s="39" customFormat="1" ht="301.5" customHeight="1" thickBot="1" x14ac:dyDescent="0.3">
      <c r="A79" s="71" t="s">
        <v>140</v>
      </c>
      <c r="B79" s="283" t="str">
        <f>VLOOKUP(A79,'Listas deplegables'!$A$2:$B$19,2,0)</f>
        <v xml:space="preserve"> GJ</v>
      </c>
      <c r="C79" s="14"/>
      <c r="D79" s="14"/>
      <c r="E79" s="302" t="s">
        <v>283</v>
      </c>
      <c r="F79" s="295" t="s">
        <v>203</v>
      </c>
      <c r="G79" s="103" t="s">
        <v>5</v>
      </c>
      <c r="H79" s="137" t="s">
        <v>320</v>
      </c>
      <c r="I79" s="137" t="s">
        <v>321</v>
      </c>
      <c r="J79" s="148" t="s">
        <v>206</v>
      </c>
    </row>
    <row r="80" spans="1:10" s="39" customFormat="1" ht="13.5" thickBot="1" x14ac:dyDescent="0.3">
      <c r="A80" s="311"/>
      <c r="B80" s="14"/>
      <c r="C80" s="14"/>
      <c r="D80" s="14"/>
      <c r="E80" s="300"/>
      <c r="F80" s="263"/>
      <c r="G80" s="263"/>
      <c r="H80" s="263"/>
      <c r="I80" s="263"/>
      <c r="J80" s="306"/>
    </row>
    <row r="81" spans="1:10" s="39" customFormat="1" ht="39" thickBot="1" x14ac:dyDescent="0.3">
      <c r="A81" s="311"/>
      <c r="B81" s="14"/>
      <c r="C81" s="14"/>
      <c r="D81" s="14"/>
      <c r="E81" s="307" t="s">
        <v>328</v>
      </c>
      <c r="F81" s="308" t="s">
        <v>327</v>
      </c>
      <c r="G81" s="308" t="s">
        <v>319</v>
      </c>
      <c r="H81" s="308" t="s">
        <v>249</v>
      </c>
      <c r="I81" s="308" t="s">
        <v>322</v>
      </c>
      <c r="J81" s="308" t="s">
        <v>41</v>
      </c>
    </row>
    <row r="82" spans="1:10" s="39" customFormat="1" ht="108.75" customHeight="1" x14ac:dyDescent="0.25">
      <c r="A82" s="63" t="s">
        <v>148</v>
      </c>
      <c r="B82" s="292" t="str">
        <f>VLOOKUP(A82,'Listas deplegables'!$A$2:$B$19,2,0)</f>
        <v xml:space="preserve"> RF</v>
      </c>
      <c r="C82" s="14"/>
      <c r="D82" s="14"/>
      <c r="E82" s="426" t="s">
        <v>282</v>
      </c>
      <c r="F82" s="420" t="s">
        <v>149</v>
      </c>
      <c r="G82" s="418" t="s">
        <v>44</v>
      </c>
      <c r="H82" s="303" t="s">
        <v>320</v>
      </c>
      <c r="I82" s="141" t="s">
        <v>321</v>
      </c>
      <c r="J82" s="454" t="s">
        <v>337</v>
      </c>
    </row>
    <row r="83" spans="1:10" s="39" customFormat="1" ht="123" customHeight="1" x14ac:dyDescent="0.25">
      <c r="A83" s="223" t="s">
        <v>148</v>
      </c>
      <c r="B83" s="282" t="str">
        <f>VLOOKUP(A83,'Listas deplegables'!$A$2:$B$19,2,0)</f>
        <v xml:space="preserve"> RF</v>
      </c>
      <c r="C83" s="14"/>
      <c r="D83" s="14"/>
      <c r="E83" s="438"/>
      <c r="F83" s="422"/>
      <c r="G83" s="423"/>
      <c r="H83" s="304" t="s">
        <v>325</v>
      </c>
      <c r="I83" s="217" t="s">
        <v>323</v>
      </c>
      <c r="J83" s="455"/>
    </row>
    <row r="84" spans="1:10" s="39" customFormat="1" ht="100.5" customHeight="1" thickBot="1" x14ac:dyDescent="0.3">
      <c r="A84" s="47" t="s">
        <v>148</v>
      </c>
      <c r="B84" s="281" t="str">
        <f>VLOOKUP(A84,'Listas deplegables'!$A$2:$B$19,2,0)</f>
        <v xml:space="preserve"> RF</v>
      </c>
      <c r="C84" s="14"/>
      <c r="D84" s="14"/>
      <c r="E84" s="427"/>
      <c r="F84" s="421"/>
      <c r="G84" s="419"/>
      <c r="H84" s="305" t="s">
        <v>326</v>
      </c>
      <c r="I84" s="118" t="s">
        <v>324</v>
      </c>
      <c r="J84" s="456"/>
    </row>
    <row r="85" spans="1:10" s="39" customFormat="1" ht="141.75" customHeight="1" x14ac:dyDescent="0.25">
      <c r="A85" s="28" t="s">
        <v>148</v>
      </c>
      <c r="B85" s="279" t="str">
        <f>VLOOKUP(A85,'Listas deplegables'!$A$2:$B$19,2,0)</f>
        <v xml:space="preserve"> RF</v>
      </c>
      <c r="C85" s="14"/>
      <c r="D85" s="14"/>
      <c r="E85" s="426" t="s">
        <v>283</v>
      </c>
      <c r="F85" s="420" t="s">
        <v>207</v>
      </c>
      <c r="G85" s="424" t="s">
        <v>5</v>
      </c>
      <c r="H85" s="117" t="s">
        <v>320</v>
      </c>
      <c r="I85" s="134" t="s">
        <v>321</v>
      </c>
      <c r="J85" s="371" t="s">
        <v>210</v>
      </c>
    </row>
    <row r="86" spans="1:10" s="39" customFormat="1" ht="47.25" customHeight="1" thickBot="1" x14ac:dyDescent="0.3">
      <c r="A86" s="47" t="s">
        <v>148</v>
      </c>
      <c r="B86" s="281" t="str">
        <f>VLOOKUP(A86,'Listas deplegables'!$A$2:$B$19,2,0)</f>
        <v xml:space="preserve"> RF</v>
      </c>
      <c r="C86" s="14"/>
      <c r="D86" s="14"/>
      <c r="E86" s="427"/>
      <c r="F86" s="421"/>
      <c r="G86" s="425"/>
      <c r="H86" s="118" t="s">
        <v>325</v>
      </c>
      <c r="I86" s="118" t="s">
        <v>323</v>
      </c>
      <c r="J86" s="379"/>
    </row>
    <row r="87" spans="1:10" s="39" customFormat="1" ht="13.5" thickBot="1" x14ac:dyDescent="0.3">
      <c r="A87" s="311"/>
      <c r="B87" s="14"/>
      <c r="C87" s="14"/>
      <c r="D87" s="14"/>
      <c r="E87" s="300"/>
      <c r="F87" s="263"/>
      <c r="G87" s="263"/>
      <c r="H87" s="263"/>
      <c r="I87" s="263"/>
      <c r="J87" s="306"/>
    </row>
    <row r="88" spans="1:10" s="39" customFormat="1" ht="39" thickBot="1" x14ac:dyDescent="0.3">
      <c r="A88" s="311"/>
      <c r="B88" s="14"/>
      <c r="C88" s="14"/>
      <c r="D88" s="14"/>
      <c r="E88" s="307" t="s">
        <v>328</v>
      </c>
      <c r="F88" s="308" t="s">
        <v>327</v>
      </c>
      <c r="G88" s="308" t="s">
        <v>319</v>
      </c>
      <c r="H88" s="308" t="s">
        <v>249</v>
      </c>
      <c r="I88" s="308" t="s">
        <v>322</v>
      </c>
      <c r="J88" s="308" t="s">
        <v>41</v>
      </c>
    </row>
    <row r="89" spans="1:10" s="39" customFormat="1" ht="127.5" customHeight="1" x14ac:dyDescent="0.25">
      <c r="A89" s="65" t="s">
        <v>155</v>
      </c>
      <c r="B89" s="279" t="str">
        <f>VLOOKUP(A89,'Listas deplegables'!$A$2:$B$19,2,0)</f>
        <v xml:space="preserve"> EI</v>
      </c>
      <c r="C89" s="14"/>
      <c r="D89" s="14"/>
      <c r="E89" s="426" t="s">
        <v>282</v>
      </c>
      <c r="F89" s="420" t="s">
        <v>156</v>
      </c>
      <c r="G89" s="418" t="s">
        <v>5</v>
      </c>
      <c r="H89" s="117" t="s">
        <v>320</v>
      </c>
      <c r="I89" s="418" t="s">
        <v>321</v>
      </c>
      <c r="J89" s="371" t="s">
        <v>160</v>
      </c>
    </row>
    <row r="90" spans="1:10" s="39" customFormat="1" ht="69" customHeight="1" thickBot="1" x14ac:dyDescent="0.3">
      <c r="A90" s="68" t="s">
        <v>155</v>
      </c>
      <c r="B90" s="281" t="str">
        <f>VLOOKUP(A90,'Listas deplegables'!$A$2:$B$19,2,0)</f>
        <v xml:space="preserve"> EI</v>
      </c>
      <c r="C90" s="14"/>
      <c r="D90" s="14"/>
      <c r="E90" s="427"/>
      <c r="F90" s="421"/>
      <c r="G90" s="419"/>
      <c r="H90" s="118" t="s">
        <v>325</v>
      </c>
      <c r="I90" s="419"/>
      <c r="J90" s="379"/>
    </row>
    <row r="91" spans="1:10" s="39" customFormat="1" ht="13.5" thickBot="1" x14ac:dyDescent="0.3">
      <c r="A91" s="311"/>
      <c r="B91" s="14"/>
      <c r="C91" s="14"/>
      <c r="D91" s="14"/>
      <c r="E91" s="300"/>
      <c r="F91" s="263"/>
      <c r="G91" s="263"/>
      <c r="H91" s="263"/>
      <c r="I91" s="263"/>
      <c r="J91" s="306"/>
    </row>
    <row r="92" spans="1:10" s="39" customFormat="1" ht="39" thickBot="1" x14ac:dyDescent="0.3">
      <c r="A92" s="311"/>
      <c r="B92" s="14"/>
      <c r="C92" s="14"/>
      <c r="D92" s="14"/>
      <c r="E92" s="307" t="s">
        <v>328</v>
      </c>
      <c r="F92" s="308" t="s">
        <v>327</v>
      </c>
      <c r="G92" s="308" t="s">
        <v>319</v>
      </c>
      <c r="H92" s="308" t="s">
        <v>249</v>
      </c>
      <c r="I92" s="308" t="s">
        <v>322</v>
      </c>
      <c r="J92" s="308" t="s">
        <v>41</v>
      </c>
    </row>
    <row r="93" spans="1:10" s="39" customFormat="1" ht="162" customHeight="1" x14ac:dyDescent="0.25">
      <c r="A93" s="28" t="s">
        <v>162</v>
      </c>
      <c r="B93" s="279" t="str">
        <f>VLOOKUP(A93,'Listas deplegables'!$A$2:$B$19,2,0)</f>
        <v xml:space="preserve"> PD</v>
      </c>
      <c r="C93" s="14"/>
      <c r="D93" s="14"/>
      <c r="E93" s="426" t="s">
        <v>282</v>
      </c>
      <c r="F93" s="420" t="s">
        <v>163</v>
      </c>
      <c r="G93" s="418" t="s">
        <v>44</v>
      </c>
      <c r="H93" s="117" t="s">
        <v>320</v>
      </c>
      <c r="I93" s="117" t="s">
        <v>321</v>
      </c>
      <c r="J93" s="371" t="s">
        <v>284</v>
      </c>
    </row>
    <row r="94" spans="1:10" s="39" customFormat="1" ht="33" customHeight="1" thickBot="1" x14ac:dyDescent="0.3">
      <c r="A94" s="47" t="s">
        <v>162</v>
      </c>
      <c r="B94" s="281" t="str">
        <f>VLOOKUP(A94,'Listas deplegables'!$A$2:$B$19,2,0)</f>
        <v xml:space="preserve"> PD</v>
      </c>
      <c r="C94" s="14"/>
      <c r="D94" s="14"/>
      <c r="E94" s="427"/>
      <c r="F94" s="421"/>
      <c r="G94" s="419"/>
      <c r="H94" s="118" t="s">
        <v>325</v>
      </c>
      <c r="I94" s="118" t="s">
        <v>323</v>
      </c>
      <c r="J94" s="379"/>
    </row>
    <row r="95" spans="1:10" s="10" customFormat="1" x14ac:dyDescent="0.2">
      <c r="B95" s="20"/>
      <c r="C95" s="20"/>
      <c r="D95" s="20"/>
      <c r="E95" s="301"/>
      <c r="G95" s="20"/>
      <c r="H95" s="20"/>
      <c r="I95" s="20"/>
      <c r="J95" s="20"/>
    </row>
  </sheetData>
  <autoFilter ref="A8:J95" xr:uid="{4DA643D2-EC6F-4CF6-A94B-95E77FFC3A52}"/>
  <mergeCells count="82">
    <mergeCell ref="A1:J1"/>
    <mergeCell ref="H2:H3"/>
    <mergeCell ref="H4:H5"/>
    <mergeCell ref="A6:J6"/>
    <mergeCell ref="J9:J11"/>
    <mergeCell ref="J14:J16"/>
    <mergeCell ref="J19:J26"/>
    <mergeCell ref="J31:J33"/>
    <mergeCell ref="J36:J37"/>
    <mergeCell ref="J93:J94"/>
    <mergeCell ref="J27:J28"/>
    <mergeCell ref="J38:J39"/>
    <mergeCell ref="J45:J47"/>
    <mergeCell ref="J85:J86"/>
    <mergeCell ref="J53:J54"/>
    <mergeCell ref="J61:J63"/>
    <mergeCell ref="J66:J67"/>
    <mergeCell ref="J70:J71"/>
    <mergeCell ref="J75:J78"/>
    <mergeCell ref="J82:J84"/>
    <mergeCell ref="J42:J43"/>
    <mergeCell ref="G14:G16"/>
    <mergeCell ref="F14:F16"/>
    <mergeCell ref="F19:F26"/>
    <mergeCell ref="G19:G26"/>
    <mergeCell ref="J89:J90"/>
    <mergeCell ref="I46:I47"/>
    <mergeCell ref="E9:E11"/>
    <mergeCell ref="E14:E16"/>
    <mergeCell ref="G31:G33"/>
    <mergeCell ref="F31:F33"/>
    <mergeCell ref="E31:E33"/>
    <mergeCell ref="G36:G37"/>
    <mergeCell ref="E36:E37"/>
    <mergeCell ref="E27:E28"/>
    <mergeCell ref="F27:F28"/>
    <mergeCell ref="G27:G28"/>
    <mergeCell ref="E19:E26"/>
    <mergeCell ref="I19:I26"/>
    <mergeCell ref="I27:I28"/>
    <mergeCell ref="F9:F11"/>
    <mergeCell ref="G9:G11"/>
    <mergeCell ref="G38:G39"/>
    <mergeCell ref="F36:F37"/>
    <mergeCell ref="F38:F39"/>
    <mergeCell ref="I38:I39"/>
    <mergeCell ref="E38:E39"/>
    <mergeCell ref="E93:E94"/>
    <mergeCell ref="F53:F54"/>
    <mergeCell ref="F61:F63"/>
    <mergeCell ref="F66:F67"/>
    <mergeCell ref="E53:E54"/>
    <mergeCell ref="E61:E63"/>
    <mergeCell ref="E66:E67"/>
    <mergeCell ref="E70:E71"/>
    <mergeCell ref="H75:H78"/>
    <mergeCell ref="E75:E78"/>
    <mergeCell ref="E82:E84"/>
    <mergeCell ref="E89:E90"/>
    <mergeCell ref="E42:E44"/>
    <mergeCell ref="F42:F43"/>
    <mergeCell ref="G42:G43"/>
    <mergeCell ref="G53:G54"/>
    <mergeCell ref="G61:G63"/>
    <mergeCell ref="G66:G67"/>
    <mergeCell ref="E45:E47"/>
    <mergeCell ref="F45:F47"/>
    <mergeCell ref="G45:G47"/>
    <mergeCell ref="E85:E86"/>
    <mergeCell ref="G70:G71"/>
    <mergeCell ref="F70:F71"/>
    <mergeCell ref="F75:F78"/>
    <mergeCell ref="G75:G78"/>
    <mergeCell ref="I89:I90"/>
    <mergeCell ref="G89:G90"/>
    <mergeCell ref="F89:F90"/>
    <mergeCell ref="F82:F84"/>
    <mergeCell ref="F93:F94"/>
    <mergeCell ref="G93:G94"/>
    <mergeCell ref="G82:G84"/>
    <mergeCell ref="F85:F86"/>
    <mergeCell ref="G85:G86"/>
  </mergeCells>
  <pageMargins left="0.7" right="0.7" top="0.75" bottom="0.75" header="0.3" footer="0.3"/>
  <pageSetup orientation="portrait" r:id="rId1"/>
  <rowBreaks count="1" manualBreakCount="1">
    <brk id="26" max="16383" man="1"/>
  </rowBreaks>
  <colBreaks count="1" manualBreakCount="1">
    <brk id="11" max="1048575"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45C0B562-E587-4772-92EE-CBC2F1CCFE67}">
          <x14:formula1>
            <xm:f>'Listas deplegables'!$J$2:$J$3</xm:f>
          </x14:formula1>
          <xm:sqref>G19 G31</xm:sqref>
        </x14:dataValidation>
        <x14:dataValidation type="list" allowBlank="1" showInputMessage="1" showErrorMessage="1" xr:uid="{7198055A-B359-41AA-BECE-826EEB31E65B}">
          <x14:formula1>
            <xm:f>'Listas deplegables'!$E$2:$E$3</xm:f>
          </x14:formula1>
          <xm:sqref>G9 G14</xm:sqref>
        </x14:dataValidation>
        <x14:dataValidation type="list" allowBlank="1" showInputMessage="1" showErrorMessage="1" xr:uid="{0F583C57-FF52-44A9-BF24-A5302853E4F1}">
          <x14:formula1>
            <xm:f>'Listas deplegables'!$K$2:$K$3</xm:f>
          </x14:formula1>
          <xm:sqref>H4 G27 G38 G45 G72 G79 G85 G58</xm:sqref>
        </x14:dataValidation>
        <x14:dataValidation type="list" allowBlank="1" showInputMessage="1" showErrorMessage="1" xr:uid="{56FFCEFF-C6E7-4F91-A352-65019D4EB6FC}">
          <x14:formula1>
            <xm:f>'Listas deplegables'!$A$2:$A$19</xm:f>
          </x14:formula1>
          <xm:sqref>A96:A131 A9:A94</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780C3-A713-481A-BE23-9BB7B086FF91}">
  <sheetPr filterMode="1"/>
  <dimension ref="A1:I103"/>
  <sheetViews>
    <sheetView showGridLines="0" topLeftCell="A8" zoomScale="90" zoomScaleNormal="90" workbookViewId="0">
      <pane xSplit="5" ySplit="1" topLeftCell="F28" activePane="bottomRight" state="frozen"/>
      <selection sqref="A1:AB1"/>
      <selection pane="topRight" sqref="A1:AB1"/>
      <selection pane="bottomLeft" sqref="A1:AB1"/>
      <selection pane="bottomRight" sqref="A1:AB1"/>
    </sheetView>
  </sheetViews>
  <sheetFormatPr baseColWidth="10" defaultColWidth="11.42578125" defaultRowHeight="12.75" x14ac:dyDescent="0.2"/>
  <cols>
    <col min="1" max="1" width="28.28515625" style="4" bestFit="1" customWidth="1"/>
    <col min="2" max="2" width="7.85546875" style="4" customWidth="1"/>
    <col min="3" max="3" width="13.5703125" style="4" customWidth="1"/>
    <col min="4" max="4" width="7" style="21" customWidth="1"/>
    <col min="5" max="5" width="58.28515625" style="4" customWidth="1"/>
    <col min="6" max="6" width="11.42578125" style="4"/>
    <col min="7" max="7" width="22.85546875" style="21" customWidth="1"/>
    <col min="8" max="8" width="21.5703125" style="21" customWidth="1"/>
    <col min="9" max="9" width="13" style="4" bestFit="1" customWidth="1"/>
    <col min="10" max="16384" width="11.42578125" style="4"/>
  </cols>
  <sheetData>
    <row r="1" spans="1:9" ht="17.100000000000001" customHeight="1" x14ac:dyDescent="0.2">
      <c r="A1" s="384" t="s">
        <v>0</v>
      </c>
      <c r="B1" s="459"/>
      <c r="C1" s="459"/>
      <c r="D1" s="384"/>
      <c r="E1" s="384"/>
      <c r="F1" s="384"/>
      <c r="G1" s="384"/>
      <c r="H1" s="384"/>
    </row>
    <row r="2" spans="1:9" ht="17.100000000000001" customHeight="1" x14ac:dyDescent="0.2">
      <c r="A2" s="5"/>
      <c r="B2" s="341"/>
      <c r="C2" s="341"/>
      <c r="D2" s="6" t="s">
        <v>1</v>
      </c>
      <c r="E2" s="6"/>
      <c r="F2" s="14"/>
    </row>
    <row r="3" spans="1:9" ht="17.100000000000001" customHeight="1" x14ac:dyDescent="0.2">
      <c r="A3" s="5"/>
      <c r="B3" s="341"/>
      <c r="C3" s="341"/>
      <c r="D3" s="6" t="s">
        <v>3</v>
      </c>
      <c r="E3" s="6"/>
      <c r="F3" s="14"/>
    </row>
    <row r="4" spans="1:9" ht="17.100000000000001" customHeight="1" x14ac:dyDescent="0.2">
      <c r="A4" s="5"/>
      <c r="B4" s="341"/>
      <c r="C4" s="341"/>
      <c r="D4" s="6" t="s">
        <v>4</v>
      </c>
      <c r="E4" s="6"/>
      <c r="F4" s="14"/>
    </row>
    <row r="5" spans="1:9" ht="17.100000000000001" customHeight="1" x14ac:dyDescent="0.2">
      <c r="A5" s="7"/>
      <c r="B5" s="21"/>
      <c r="C5" s="21"/>
      <c r="D5" s="8" t="s">
        <v>7</v>
      </c>
      <c r="E5" s="2"/>
      <c r="F5" s="1"/>
    </row>
    <row r="6" spans="1:9" ht="17.100000000000001" customHeight="1" x14ac:dyDescent="0.2">
      <c r="A6" s="385" t="s">
        <v>8</v>
      </c>
      <c r="B6" s="459"/>
      <c r="C6" s="459"/>
      <c r="D6" s="385"/>
      <c r="E6" s="385"/>
      <c r="F6" s="385"/>
      <c r="G6" s="385"/>
      <c r="H6" s="385"/>
    </row>
    <row r="7" spans="1:9" s="1" customFormat="1" ht="17.100000000000001" customHeight="1" thickBot="1" x14ac:dyDescent="0.25">
      <c r="A7" s="19"/>
      <c r="B7" s="298"/>
      <c r="C7" s="298"/>
      <c r="D7" s="19"/>
      <c r="E7" s="19"/>
      <c r="F7" s="19"/>
      <c r="G7" s="19"/>
      <c r="H7" s="19"/>
    </row>
    <row r="8" spans="1:9" ht="42.75" customHeight="1" thickBot="1" x14ac:dyDescent="0.25">
      <c r="A8" s="315" t="s">
        <v>13</v>
      </c>
      <c r="B8" s="299"/>
      <c r="C8" s="299"/>
      <c r="D8" s="350" t="s">
        <v>14</v>
      </c>
      <c r="E8" s="326" t="s">
        <v>15</v>
      </c>
      <c r="F8" s="326" t="s">
        <v>21</v>
      </c>
      <c r="G8" s="327" t="s">
        <v>28</v>
      </c>
      <c r="H8" s="328" t="s">
        <v>29</v>
      </c>
    </row>
    <row r="9" spans="1:9" s="39" customFormat="1" ht="39" thickBot="1" x14ac:dyDescent="0.3">
      <c r="A9" s="330" t="s">
        <v>42</v>
      </c>
      <c r="C9" s="39">
        <v>1</v>
      </c>
      <c r="D9" s="338" t="str">
        <f>VLOOKUP(A9,'Listas deplegables'!$A$2:$B$19,2,0)</f>
        <v xml:space="preserve"> GC</v>
      </c>
      <c r="E9" s="49" t="s">
        <v>43</v>
      </c>
      <c r="F9" s="13" t="s">
        <v>46</v>
      </c>
      <c r="G9" s="13" t="s">
        <v>49</v>
      </c>
      <c r="H9" s="18" t="s">
        <v>46</v>
      </c>
      <c r="I9" s="39" t="b">
        <f>F9=H9</f>
        <v>1</v>
      </c>
    </row>
    <row r="10" spans="1:9" s="39" customFormat="1" ht="13.5" hidden="1" thickBot="1" x14ac:dyDescent="0.3">
      <c r="A10" s="40" t="s">
        <v>42</v>
      </c>
      <c r="B10" s="59"/>
      <c r="C10" s="59"/>
      <c r="D10" s="56" t="str">
        <f>VLOOKUP(A10,'Listas deplegables'!$A$2:$B$19,2,0)</f>
        <v xml:space="preserve"> GC</v>
      </c>
      <c r="E10" s="57"/>
      <c r="F10" s="58"/>
      <c r="G10" s="61" t="s">
        <v>49</v>
      </c>
      <c r="H10" s="61" t="s">
        <v>46</v>
      </c>
    </row>
    <row r="11" spans="1:9" s="39" customFormat="1" ht="13.5" hidden="1" thickBot="1" x14ac:dyDescent="0.3">
      <c r="A11" s="47" t="s">
        <v>42</v>
      </c>
      <c r="B11" s="204"/>
      <c r="C11" s="204"/>
      <c r="D11" s="185" t="str">
        <f>VLOOKUP(A11,'Listas deplegables'!$A$2:$B$19,2,0)</f>
        <v xml:space="preserve"> GC</v>
      </c>
      <c r="E11" s="186"/>
      <c r="F11" s="188"/>
      <c r="G11" s="206" t="s">
        <v>49</v>
      </c>
      <c r="H11" s="206" t="s">
        <v>46</v>
      </c>
    </row>
    <row r="12" spans="1:9" s="39" customFormat="1" ht="26.25" thickBot="1" x14ac:dyDescent="0.3">
      <c r="A12" s="332" t="s">
        <v>58</v>
      </c>
      <c r="B12" s="311"/>
      <c r="C12" s="39">
        <v>2</v>
      </c>
      <c r="D12" s="340" t="str">
        <f>VLOOKUP(A12,'Listas deplegables'!$A$2:$B$19,2,0)</f>
        <v xml:space="preserve"> FP</v>
      </c>
      <c r="E12" s="80" t="s">
        <v>59</v>
      </c>
      <c r="F12" s="76" t="s">
        <v>61</v>
      </c>
      <c r="G12" s="76" t="s">
        <v>49</v>
      </c>
      <c r="H12" s="74" t="s">
        <v>61</v>
      </c>
      <c r="I12" s="39" t="b">
        <f>F12=H12</f>
        <v>1</v>
      </c>
    </row>
    <row r="13" spans="1:9" s="39" customFormat="1" ht="26.25" hidden="1" thickBot="1" x14ac:dyDescent="0.3">
      <c r="A13" s="153" t="s">
        <v>58</v>
      </c>
      <c r="B13" s="313"/>
      <c r="C13" s="313"/>
      <c r="D13" s="154" t="str">
        <f>VLOOKUP(A13,'Listas deplegables'!$A$2:$B$19,2,0)</f>
        <v xml:space="preserve"> FP</v>
      </c>
      <c r="E13" s="152"/>
      <c r="F13" s="157"/>
      <c r="G13" s="160" t="s">
        <v>49</v>
      </c>
      <c r="H13" s="160" t="s">
        <v>61</v>
      </c>
    </row>
    <row r="14" spans="1:9" s="39" customFormat="1" ht="26.25" hidden="1" thickBot="1" x14ac:dyDescent="0.3">
      <c r="A14" s="68" t="s">
        <v>58</v>
      </c>
      <c r="B14" s="342"/>
      <c r="C14" s="342"/>
      <c r="D14" s="185" t="str">
        <f>VLOOKUP(A14,'Listas deplegables'!$A$2:$B$19,2,0)</f>
        <v xml:space="preserve"> FP</v>
      </c>
      <c r="E14" s="186"/>
      <c r="F14" s="188"/>
      <c r="G14" s="206" t="s">
        <v>49</v>
      </c>
      <c r="H14" s="206" t="s">
        <v>61</v>
      </c>
    </row>
    <row r="15" spans="1:9" s="39" customFormat="1" ht="64.5" thickBot="1" x14ac:dyDescent="0.3">
      <c r="A15" s="330" t="s">
        <v>69</v>
      </c>
      <c r="C15" s="39">
        <v>3</v>
      </c>
      <c r="D15" s="340" t="str">
        <f>VLOOKUP(A15,'Listas deplegables'!$A$2:$B$19,2,0)</f>
        <v xml:space="preserve"> AL</v>
      </c>
      <c r="E15" s="80" t="s">
        <v>70</v>
      </c>
      <c r="F15" s="76" t="s">
        <v>71</v>
      </c>
      <c r="G15" s="76" t="s">
        <v>49</v>
      </c>
      <c r="H15" s="74" t="s">
        <v>71</v>
      </c>
      <c r="I15" s="39" t="b">
        <f>F15=H15</f>
        <v>1</v>
      </c>
    </row>
    <row r="16" spans="1:9" s="39" customFormat="1" ht="13.5" hidden="1" thickBot="1" x14ac:dyDescent="0.3">
      <c r="A16" s="40" t="s">
        <v>69</v>
      </c>
      <c r="B16" s="59"/>
      <c r="C16" s="59"/>
      <c r="D16" s="56" t="str">
        <f>VLOOKUP(A16,'Listas deplegables'!$A$2:$B$19,2,0)</f>
        <v xml:space="preserve"> AL</v>
      </c>
      <c r="E16" s="57"/>
      <c r="F16" s="58"/>
      <c r="G16" s="61" t="s">
        <v>49</v>
      </c>
      <c r="H16" s="61" t="s">
        <v>71</v>
      </c>
    </row>
    <row r="17" spans="1:9" s="39" customFormat="1" ht="13.5" hidden="1" thickBot="1" x14ac:dyDescent="0.3">
      <c r="A17" s="40" t="s">
        <v>69</v>
      </c>
      <c r="B17" s="44"/>
      <c r="C17" s="44"/>
      <c r="D17" s="41" t="str">
        <f>VLOOKUP(A17,'Listas deplegables'!$A$2:$B$19,2,0)</f>
        <v xml:space="preserve"> AL</v>
      </c>
      <c r="E17" s="42"/>
      <c r="F17" s="17"/>
      <c r="G17" s="12" t="s">
        <v>49</v>
      </c>
      <c r="H17" s="12" t="s">
        <v>71</v>
      </c>
    </row>
    <row r="18" spans="1:9" s="39" customFormat="1" ht="13.5" hidden="1" thickBot="1" x14ac:dyDescent="0.3">
      <c r="A18" s="40" t="s">
        <v>69</v>
      </c>
      <c r="B18" s="44"/>
      <c r="C18" s="44"/>
      <c r="D18" s="41" t="str">
        <f>VLOOKUP(A18,'Listas deplegables'!$A$2:$B$19,2,0)</f>
        <v xml:space="preserve"> AL</v>
      </c>
      <c r="E18" s="42"/>
      <c r="F18" s="17"/>
      <c r="G18" s="12" t="s">
        <v>49</v>
      </c>
      <c r="H18" s="12" t="s">
        <v>71</v>
      </c>
    </row>
    <row r="19" spans="1:9" s="39" customFormat="1" ht="13.5" hidden="1" thickBot="1" x14ac:dyDescent="0.3">
      <c r="A19" s="40" t="s">
        <v>69</v>
      </c>
      <c r="B19" s="44"/>
      <c r="C19" s="44"/>
      <c r="D19" s="41" t="str">
        <f>VLOOKUP(A19,'Listas deplegables'!$A$2:$B$19,2,0)</f>
        <v xml:space="preserve"> AL</v>
      </c>
      <c r="E19" s="42"/>
      <c r="F19" s="17"/>
      <c r="G19" s="12" t="s">
        <v>49</v>
      </c>
      <c r="H19" s="12" t="s">
        <v>71</v>
      </c>
    </row>
    <row r="20" spans="1:9" s="39" customFormat="1" ht="13.5" hidden="1" thickBot="1" x14ac:dyDescent="0.3">
      <c r="A20" s="40" t="s">
        <v>69</v>
      </c>
      <c r="B20" s="44"/>
      <c r="C20" s="44"/>
      <c r="D20" s="41" t="str">
        <f>VLOOKUP(A20,'Listas deplegables'!$A$2:$B$19,2,0)</f>
        <v xml:space="preserve"> AL</v>
      </c>
      <c r="E20" s="42"/>
      <c r="F20" s="17"/>
      <c r="G20" s="12" t="s">
        <v>49</v>
      </c>
      <c r="H20" s="12" t="s">
        <v>71</v>
      </c>
    </row>
    <row r="21" spans="1:9" s="39" customFormat="1" ht="13.5" hidden="1" thickBot="1" x14ac:dyDescent="0.3">
      <c r="A21" s="40" t="s">
        <v>69</v>
      </c>
      <c r="B21" s="44"/>
      <c r="C21" s="44"/>
      <c r="D21" s="41" t="str">
        <f>VLOOKUP(A21,'Listas deplegables'!$A$2:$B$19,2,0)</f>
        <v xml:space="preserve"> AL</v>
      </c>
      <c r="E21" s="42"/>
      <c r="F21" s="17"/>
      <c r="G21" s="12" t="s">
        <v>49</v>
      </c>
      <c r="H21" s="12" t="s">
        <v>71</v>
      </c>
    </row>
    <row r="22" spans="1:9" s="39" customFormat="1" ht="13.5" hidden="1" thickBot="1" x14ac:dyDescent="0.3">
      <c r="A22" s="47" t="s">
        <v>69</v>
      </c>
      <c r="B22" s="204"/>
      <c r="C22" s="204"/>
      <c r="D22" s="185" t="str">
        <f>VLOOKUP(A22,'Listas deplegables'!$A$2:$B$19,2,0)</f>
        <v xml:space="preserve"> AL</v>
      </c>
      <c r="E22" s="186"/>
      <c r="F22" s="188"/>
      <c r="G22" s="206" t="s">
        <v>49</v>
      </c>
      <c r="H22" s="206" t="s">
        <v>71</v>
      </c>
    </row>
    <row r="23" spans="1:9" s="39" customFormat="1" ht="51.75" thickBot="1" x14ac:dyDescent="0.3">
      <c r="A23" s="330" t="s">
        <v>76</v>
      </c>
      <c r="C23" s="39">
        <v>4</v>
      </c>
      <c r="D23" s="340" t="str">
        <f>VLOOKUP(A23,'Listas deplegables'!$A$2:$B$19,2,0)</f>
        <v xml:space="preserve"> IVC</v>
      </c>
      <c r="E23" s="80" t="s">
        <v>77</v>
      </c>
      <c r="F23" s="76" t="s">
        <v>71</v>
      </c>
      <c r="G23" s="76" t="s">
        <v>49</v>
      </c>
      <c r="H23" s="74" t="s">
        <v>71</v>
      </c>
      <c r="I23" s="39" t="b">
        <f>F23=H23</f>
        <v>1</v>
      </c>
    </row>
    <row r="24" spans="1:9" s="39" customFormat="1" ht="13.5" hidden="1" thickBot="1" x14ac:dyDescent="0.3">
      <c r="A24" s="40" t="s">
        <v>76</v>
      </c>
      <c r="B24" s="59"/>
      <c r="C24" s="59"/>
      <c r="D24" s="56" t="str">
        <f>VLOOKUP(A24,'Listas deplegables'!$A$2:$B$19,2,0)</f>
        <v xml:space="preserve"> IVC</v>
      </c>
      <c r="E24" s="57"/>
      <c r="F24" s="58"/>
      <c r="G24" s="61" t="s">
        <v>49</v>
      </c>
      <c r="H24" s="61" t="s">
        <v>71</v>
      </c>
    </row>
    <row r="25" spans="1:9" s="39" customFormat="1" ht="13.5" hidden="1" thickBot="1" x14ac:dyDescent="0.3">
      <c r="A25" s="47" t="s">
        <v>76</v>
      </c>
      <c r="B25" s="204"/>
      <c r="C25" s="204"/>
      <c r="D25" s="185" t="str">
        <f>VLOOKUP(A25,'Listas deplegables'!$A$2:$B$19,2,0)</f>
        <v xml:space="preserve"> IVC</v>
      </c>
      <c r="E25" s="186"/>
      <c r="F25" s="188"/>
      <c r="G25" s="206" t="s">
        <v>49</v>
      </c>
      <c r="H25" s="206" t="s">
        <v>71</v>
      </c>
    </row>
    <row r="26" spans="1:9" s="39" customFormat="1" ht="51.75" thickBot="1" x14ac:dyDescent="0.3">
      <c r="A26" s="330" t="s">
        <v>86</v>
      </c>
      <c r="C26" s="39">
        <v>5</v>
      </c>
      <c r="D26" s="340" t="str">
        <f>VLOOKUP(A26,'Listas deplegables'!$A$2:$B$19,2,0)</f>
        <v xml:space="preserve"> FD</v>
      </c>
      <c r="E26" s="80" t="s">
        <v>87</v>
      </c>
      <c r="F26" s="76" t="s">
        <v>46</v>
      </c>
      <c r="G26" s="76" t="s">
        <v>49</v>
      </c>
      <c r="H26" s="74" t="s">
        <v>46</v>
      </c>
      <c r="I26" s="39" t="b">
        <f>F26=H26</f>
        <v>1</v>
      </c>
    </row>
    <row r="27" spans="1:9" s="39" customFormat="1" ht="13.5" hidden="1" thickBot="1" x14ac:dyDescent="0.3">
      <c r="A27" s="47" t="s">
        <v>86</v>
      </c>
      <c r="B27" s="158"/>
      <c r="C27" s="158"/>
      <c r="D27" s="154" t="str">
        <f>VLOOKUP(A27,'Listas deplegables'!$A$2:$B$19,2,0)</f>
        <v xml:space="preserve"> FD</v>
      </c>
      <c r="E27" s="152"/>
      <c r="F27" s="157"/>
      <c r="G27" s="160" t="s">
        <v>49</v>
      </c>
      <c r="H27" s="160" t="s">
        <v>46</v>
      </c>
    </row>
    <row r="28" spans="1:9" s="39" customFormat="1" ht="51.75" thickBot="1" x14ac:dyDescent="0.3">
      <c r="A28" s="332" t="s">
        <v>93</v>
      </c>
      <c r="B28" s="311"/>
      <c r="C28" s="39">
        <v>6</v>
      </c>
      <c r="D28" s="340" t="str">
        <f>VLOOKUP(A28,'Listas deplegables'!$A$2:$B$19,2,0)</f>
        <v xml:space="preserve"> ATC</v>
      </c>
      <c r="E28" s="80" t="s">
        <v>94</v>
      </c>
      <c r="F28" s="76" t="s">
        <v>46</v>
      </c>
      <c r="G28" s="76" t="s">
        <v>49</v>
      </c>
      <c r="H28" s="74" t="s">
        <v>46</v>
      </c>
      <c r="I28" s="39" t="b">
        <f>F28=H28</f>
        <v>1</v>
      </c>
    </row>
    <row r="29" spans="1:9" s="39" customFormat="1" ht="26.25" hidden="1" thickBot="1" x14ac:dyDescent="0.3">
      <c r="A29" s="55" t="s">
        <v>93</v>
      </c>
      <c r="B29" s="313"/>
      <c r="C29" s="313"/>
      <c r="D29" s="154" t="str">
        <f>VLOOKUP(A29,'Listas deplegables'!$A$2:$B$19,2,0)</f>
        <v xml:space="preserve"> ATC</v>
      </c>
      <c r="E29" s="152"/>
      <c r="F29" s="157"/>
      <c r="G29" s="160" t="s">
        <v>49</v>
      </c>
      <c r="H29" s="160" t="s">
        <v>46</v>
      </c>
    </row>
    <row r="30" spans="1:9" s="39" customFormat="1" ht="51.75" thickBot="1" x14ac:dyDescent="0.3">
      <c r="A30" s="333" t="s">
        <v>93</v>
      </c>
      <c r="B30" s="311"/>
      <c r="C30" s="39">
        <v>7</v>
      </c>
      <c r="D30" s="337" t="str">
        <f>VLOOKUP(A30,'Listas deplegables'!$A$2:$B$19,2,0)</f>
        <v xml:space="preserve"> ATC</v>
      </c>
      <c r="E30" s="30" t="s">
        <v>99</v>
      </c>
      <c r="F30" s="11" t="s">
        <v>61</v>
      </c>
      <c r="G30" s="11" t="s">
        <v>49</v>
      </c>
      <c r="H30" s="66" t="s">
        <v>61</v>
      </c>
      <c r="I30" s="39" t="b">
        <f t="shared" ref="I30:I32" si="0">F30=H30</f>
        <v>1</v>
      </c>
    </row>
    <row r="31" spans="1:9" s="39" customFormat="1" ht="39" thickBot="1" x14ac:dyDescent="0.3">
      <c r="A31" s="335" t="s">
        <v>102</v>
      </c>
      <c r="C31" s="353">
        <v>8</v>
      </c>
      <c r="D31" s="356" t="str">
        <f>VLOOKUP(A31,'Listas deplegables'!$A$2:$B$19,2,0)</f>
        <v xml:space="preserve"> SI</v>
      </c>
      <c r="E31" s="357" t="s">
        <v>103</v>
      </c>
      <c r="F31" s="358" t="s">
        <v>61</v>
      </c>
      <c r="G31" s="358" t="s">
        <v>49</v>
      </c>
      <c r="H31" s="359" t="s">
        <v>71</v>
      </c>
      <c r="I31" s="353" t="b">
        <f t="shared" si="0"/>
        <v>0</v>
      </c>
    </row>
    <row r="32" spans="1:9" s="39" customFormat="1" ht="51.75" thickBot="1" x14ac:dyDescent="0.3">
      <c r="A32" s="330" t="s">
        <v>108</v>
      </c>
      <c r="C32" s="39">
        <v>9</v>
      </c>
      <c r="D32" s="338" t="str">
        <f>VLOOKUP(A32,'Listas deplegables'!$A$2:$B$19,2,0)</f>
        <v xml:space="preserve"> GT</v>
      </c>
      <c r="E32" s="49" t="s">
        <v>109</v>
      </c>
      <c r="F32" s="13" t="s">
        <v>61</v>
      </c>
      <c r="G32" s="13" t="s">
        <v>49</v>
      </c>
      <c r="H32" s="18" t="s">
        <v>61</v>
      </c>
      <c r="I32" s="39" t="b">
        <f t="shared" si="0"/>
        <v>1</v>
      </c>
    </row>
    <row r="33" spans="1:9" s="39" customFormat="1" ht="13.5" hidden="1" thickBot="1" x14ac:dyDescent="0.3">
      <c r="A33" s="47" t="s">
        <v>108</v>
      </c>
      <c r="B33" s="158"/>
      <c r="C33" s="158"/>
      <c r="D33" s="154" t="str">
        <f>VLOOKUP(A33,'Listas deplegables'!$A$2:$B$19,2,0)</f>
        <v xml:space="preserve"> GT</v>
      </c>
      <c r="E33" s="152"/>
      <c r="F33" s="157"/>
      <c r="G33" s="160" t="s">
        <v>49</v>
      </c>
      <c r="H33" s="160" t="s">
        <v>61</v>
      </c>
    </row>
    <row r="34" spans="1:9" s="39" customFormat="1" ht="51.75" thickBot="1" x14ac:dyDescent="0.3">
      <c r="A34" s="346" t="s">
        <v>114</v>
      </c>
      <c r="C34" s="39">
        <v>10</v>
      </c>
      <c r="D34" s="337" t="str">
        <f>VLOOKUP(A34,'Listas deplegables'!$A$2:$B$19,2,0)</f>
        <v xml:space="preserve"> GH</v>
      </c>
      <c r="E34" s="30" t="s">
        <v>115</v>
      </c>
      <c r="F34" s="11" t="s">
        <v>61</v>
      </c>
      <c r="G34" s="11" t="s">
        <v>49</v>
      </c>
      <c r="H34" s="66" t="s">
        <v>61</v>
      </c>
      <c r="I34" s="39" t="b">
        <f t="shared" ref="I34:I35" si="1">F34=H34</f>
        <v>1</v>
      </c>
    </row>
    <row r="35" spans="1:9" s="39" customFormat="1" ht="51.75" thickBot="1" x14ac:dyDescent="0.3">
      <c r="A35" s="330" t="s">
        <v>118</v>
      </c>
      <c r="C35" s="353">
        <v>11</v>
      </c>
      <c r="D35" s="354" t="str">
        <f>VLOOKUP(A35,'Listas deplegables'!$A$2:$B$19,2,0)</f>
        <v xml:space="preserve"> GD</v>
      </c>
      <c r="E35" s="355" t="s">
        <v>119</v>
      </c>
      <c r="F35" s="351" t="s">
        <v>61</v>
      </c>
      <c r="G35" s="351" t="s">
        <v>49</v>
      </c>
      <c r="H35" s="352" t="s">
        <v>71</v>
      </c>
      <c r="I35" s="353" t="b">
        <f t="shared" si="1"/>
        <v>0</v>
      </c>
    </row>
    <row r="36" spans="1:9" s="39" customFormat="1" ht="13.5" hidden="1" thickBot="1" x14ac:dyDescent="0.3">
      <c r="A36" s="40" t="s">
        <v>118</v>
      </c>
      <c r="B36" s="59"/>
      <c r="C36" s="59"/>
      <c r="D36" s="56" t="str">
        <f>VLOOKUP(A36,'Listas deplegables'!$A$2:$B$19,2,0)</f>
        <v xml:space="preserve"> GD</v>
      </c>
      <c r="E36" s="57"/>
      <c r="F36" s="58"/>
      <c r="G36" s="61" t="s">
        <v>49</v>
      </c>
      <c r="H36" s="61" t="s">
        <v>71</v>
      </c>
    </row>
    <row r="37" spans="1:9" s="39" customFormat="1" ht="13.5" hidden="1" thickBot="1" x14ac:dyDescent="0.3">
      <c r="A37" s="47" t="s">
        <v>118</v>
      </c>
      <c r="B37" s="204"/>
      <c r="C37" s="204"/>
      <c r="D37" s="185" t="str">
        <f>VLOOKUP(A37,'Listas deplegables'!$A$2:$B$19,2,0)</f>
        <v xml:space="preserve"> GD</v>
      </c>
      <c r="E37" s="186"/>
      <c r="F37" s="188"/>
      <c r="G37" s="206" t="s">
        <v>49</v>
      </c>
      <c r="H37" s="206" t="s">
        <v>71</v>
      </c>
    </row>
    <row r="38" spans="1:9" s="39" customFormat="1" ht="39" thickBot="1" x14ac:dyDescent="0.3">
      <c r="A38" s="332" t="s">
        <v>127</v>
      </c>
      <c r="B38" s="311"/>
      <c r="C38" s="39">
        <v>12</v>
      </c>
      <c r="D38" s="340" t="str">
        <f>VLOOKUP(A38,'Listas deplegables'!$A$2:$B$19,2,0)</f>
        <v xml:space="preserve"> BS</v>
      </c>
      <c r="E38" s="80" t="s">
        <v>128</v>
      </c>
      <c r="F38" s="76" t="s">
        <v>46</v>
      </c>
      <c r="G38" s="76" t="s">
        <v>49</v>
      </c>
      <c r="H38" s="74" t="s">
        <v>46</v>
      </c>
      <c r="I38" s="39" t="b">
        <f>F38=H38</f>
        <v>1</v>
      </c>
    </row>
    <row r="39" spans="1:9" s="39" customFormat="1" ht="26.25" hidden="1" thickBot="1" x14ac:dyDescent="0.3">
      <c r="A39" s="68" t="s">
        <v>127</v>
      </c>
      <c r="B39" s="313"/>
      <c r="C39" s="313"/>
      <c r="D39" s="154" t="str">
        <f>VLOOKUP(A39,'Listas deplegables'!$A$2:$B$19,2,0)</f>
        <v xml:space="preserve"> BS</v>
      </c>
      <c r="E39" s="152"/>
      <c r="F39" s="157"/>
      <c r="G39" s="160" t="s">
        <v>49</v>
      </c>
      <c r="H39" s="160" t="s">
        <v>46</v>
      </c>
    </row>
    <row r="40" spans="1:9" s="39" customFormat="1" ht="153.75" thickBot="1" x14ac:dyDescent="0.3">
      <c r="A40" s="330" t="s">
        <v>133</v>
      </c>
      <c r="C40" s="39">
        <v>13</v>
      </c>
      <c r="D40" s="340" t="str">
        <f>VLOOKUP(A40,'Listas deplegables'!$A$2:$B$19,2,0)</f>
        <v xml:space="preserve"> GF</v>
      </c>
      <c r="E40" s="80" t="s">
        <v>134</v>
      </c>
      <c r="F40" s="76" t="s">
        <v>46</v>
      </c>
      <c r="G40" s="76" t="s">
        <v>49</v>
      </c>
      <c r="H40" s="74" t="s">
        <v>46</v>
      </c>
      <c r="I40" s="39" t="b">
        <f>F40=H40</f>
        <v>1</v>
      </c>
    </row>
    <row r="41" spans="1:9" s="39" customFormat="1" ht="13.5" hidden="1" thickBot="1" x14ac:dyDescent="0.3">
      <c r="A41" s="184" t="s">
        <v>133</v>
      </c>
      <c r="B41" s="158"/>
      <c r="C41" s="158"/>
      <c r="D41" s="154" t="str">
        <f>VLOOKUP(A41,'Listas deplegables'!$A$2:$B$19,2,0)</f>
        <v xml:space="preserve"> GF</v>
      </c>
      <c r="E41" s="152"/>
      <c r="F41" s="157"/>
      <c r="G41" s="160" t="s">
        <v>49</v>
      </c>
      <c r="H41" s="160" t="s">
        <v>46</v>
      </c>
    </row>
    <row r="42" spans="1:9" s="39" customFormat="1" ht="39" thickBot="1" x14ac:dyDescent="0.3">
      <c r="A42" s="347" t="s">
        <v>140</v>
      </c>
      <c r="C42" s="39">
        <v>14</v>
      </c>
      <c r="D42" s="340" t="str">
        <f>VLOOKUP(A42,'Listas deplegables'!$A$2:$B$19,2,0)</f>
        <v xml:space="preserve"> GJ</v>
      </c>
      <c r="E42" s="80" t="s">
        <v>141</v>
      </c>
      <c r="F42" s="76" t="s">
        <v>46</v>
      </c>
      <c r="G42" s="76" t="s">
        <v>49</v>
      </c>
      <c r="H42" s="74" t="s">
        <v>46</v>
      </c>
      <c r="I42" s="39" t="b">
        <f>F42=H42</f>
        <v>1</v>
      </c>
    </row>
    <row r="43" spans="1:9" s="39" customFormat="1" ht="13.5" hidden="1" thickBot="1" x14ac:dyDescent="0.3">
      <c r="A43" s="194" t="s">
        <v>140</v>
      </c>
      <c r="B43" s="343"/>
      <c r="C43" s="343"/>
      <c r="D43" s="319" t="str">
        <f>VLOOKUP(A43,'Listas deplegables'!$A$2:$B$19,2,0)</f>
        <v xml:space="preserve"> GJ</v>
      </c>
      <c r="E43" s="320"/>
      <c r="F43" s="321"/>
      <c r="G43" s="322"/>
      <c r="H43" s="322"/>
    </row>
    <row r="44" spans="1:9" s="39" customFormat="1" ht="13.5" hidden="1" thickBot="1" x14ac:dyDescent="0.3">
      <c r="A44" s="194" t="s">
        <v>140</v>
      </c>
      <c r="B44" s="314"/>
      <c r="C44" s="314"/>
      <c r="D44" s="180" t="str">
        <f>VLOOKUP(A44,'Listas deplegables'!$A$2:$B$19,2,0)</f>
        <v xml:space="preserve"> GJ</v>
      </c>
      <c r="E44" s="181"/>
      <c r="F44" s="202"/>
      <c r="G44" s="183"/>
      <c r="H44" s="183"/>
    </row>
    <row r="45" spans="1:9" s="39" customFormat="1" ht="13.5" hidden="1" thickBot="1" x14ac:dyDescent="0.3">
      <c r="A45" s="195" t="s">
        <v>140</v>
      </c>
      <c r="B45" s="344"/>
      <c r="C45" s="344"/>
      <c r="D45" s="316" t="str">
        <f>VLOOKUP(A45,'Listas deplegables'!$A$2:$B$19,2,0)</f>
        <v xml:space="preserve"> GJ</v>
      </c>
      <c r="E45" s="255"/>
      <c r="F45" s="317"/>
      <c r="G45" s="257"/>
      <c r="H45" s="257"/>
    </row>
    <row r="46" spans="1:9" s="39" customFormat="1" ht="64.5" thickBot="1" x14ac:dyDescent="0.3">
      <c r="A46" s="348" t="s">
        <v>148</v>
      </c>
      <c r="C46" s="39">
        <v>15</v>
      </c>
      <c r="D46" s="340" t="str">
        <f>VLOOKUP(A46,'Listas deplegables'!$A$2:$B$19,2,0)</f>
        <v xml:space="preserve"> RF</v>
      </c>
      <c r="E46" s="80" t="s">
        <v>149</v>
      </c>
      <c r="F46" s="76" t="s">
        <v>71</v>
      </c>
      <c r="G46" s="76" t="s">
        <v>49</v>
      </c>
      <c r="H46" s="74" t="s">
        <v>71</v>
      </c>
      <c r="I46" s="39" t="b">
        <f>F46=H46</f>
        <v>1</v>
      </c>
    </row>
    <row r="47" spans="1:9" s="39" customFormat="1" ht="13.5" hidden="1" thickBot="1" x14ac:dyDescent="0.3">
      <c r="A47" s="223" t="s">
        <v>148</v>
      </c>
      <c r="B47" s="158"/>
      <c r="C47" s="158"/>
      <c r="D47" s="154" t="str">
        <f>VLOOKUP(A47,'Listas deplegables'!$A$2:$B$19,2,0)</f>
        <v xml:space="preserve"> RF</v>
      </c>
      <c r="E47" s="152"/>
      <c r="F47" s="250"/>
      <c r="G47" s="225" t="s">
        <v>49</v>
      </c>
      <c r="H47" s="160" t="s">
        <v>71</v>
      </c>
    </row>
    <row r="48" spans="1:9" s="39" customFormat="1" ht="13.5" hidden="1" thickBot="1" x14ac:dyDescent="0.3">
      <c r="A48" s="47" t="s">
        <v>148</v>
      </c>
      <c r="B48" s="204"/>
      <c r="C48" s="204"/>
      <c r="D48" s="185" t="str">
        <f>VLOOKUP(A48,'Listas deplegables'!$A$2:$B$19,2,0)</f>
        <v xml:space="preserve"> RF</v>
      </c>
      <c r="E48" s="186"/>
      <c r="F48" s="318"/>
      <c r="G48" s="206" t="s">
        <v>49</v>
      </c>
      <c r="H48" s="206" t="s">
        <v>71</v>
      </c>
    </row>
    <row r="49" spans="1:9" s="39" customFormat="1" ht="77.25" thickBot="1" x14ac:dyDescent="0.3">
      <c r="A49" s="349" t="s">
        <v>155</v>
      </c>
      <c r="B49" s="311"/>
      <c r="C49" s="39">
        <v>16</v>
      </c>
      <c r="D49" s="340" t="str">
        <f>VLOOKUP(A49,'Listas deplegables'!$A$2:$B$19,2,0)</f>
        <v xml:space="preserve"> EI</v>
      </c>
      <c r="E49" s="80" t="s">
        <v>156</v>
      </c>
      <c r="F49" s="76" t="s">
        <v>46</v>
      </c>
      <c r="G49" s="76" t="s">
        <v>49</v>
      </c>
      <c r="H49" s="74" t="s">
        <v>46</v>
      </c>
      <c r="I49" s="39" t="b">
        <f>F49=H49</f>
        <v>1</v>
      </c>
    </row>
    <row r="50" spans="1:9" s="39" customFormat="1" ht="26.25" hidden="1" thickBot="1" x14ac:dyDescent="0.3">
      <c r="A50" s="68" t="s">
        <v>155</v>
      </c>
      <c r="B50" s="313"/>
      <c r="C50" s="313"/>
      <c r="D50" s="154" t="str">
        <f>VLOOKUP(A50,'Listas deplegables'!$A$2:$B$19,2,0)</f>
        <v xml:space="preserve"> EI</v>
      </c>
      <c r="E50" s="152"/>
      <c r="F50" s="157"/>
      <c r="G50" s="160" t="s">
        <v>49</v>
      </c>
      <c r="H50" s="160" t="s">
        <v>46</v>
      </c>
    </row>
    <row r="51" spans="1:9" s="39" customFormat="1" ht="51.75" thickBot="1" x14ac:dyDescent="0.3">
      <c r="A51" s="330" t="s">
        <v>162</v>
      </c>
      <c r="C51" s="39">
        <v>17</v>
      </c>
      <c r="D51" s="340" t="str">
        <f>VLOOKUP(A51,'Listas deplegables'!$A$2:$B$19,2,0)</f>
        <v xml:space="preserve"> PD</v>
      </c>
      <c r="E51" s="80" t="s">
        <v>163</v>
      </c>
      <c r="F51" s="76" t="s">
        <v>71</v>
      </c>
      <c r="G51" s="76" t="s">
        <v>49</v>
      </c>
      <c r="H51" s="74" t="s">
        <v>71</v>
      </c>
      <c r="I51" s="39" t="b">
        <f>F51=H51</f>
        <v>1</v>
      </c>
    </row>
    <row r="52" spans="1:9" s="39" customFormat="1" ht="13.5" hidden="1" thickBot="1" x14ac:dyDescent="0.3">
      <c r="A52" s="47" t="s">
        <v>162</v>
      </c>
      <c r="B52" s="345"/>
      <c r="C52" s="345"/>
      <c r="D52" s="275" t="str">
        <f>VLOOKUP(A52,'Listas deplegables'!$A$2:$B$19,2,0)</f>
        <v xml:space="preserve"> PD</v>
      </c>
      <c r="E52" s="323"/>
      <c r="F52" s="324"/>
      <c r="G52" s="325" t="s">
        <v>49</v>
      </c>
      <c r="H52" s="325" t="s">
        <v>71</v>
      </c>
    </row>
    <row r="53" spans="1:9" s="39" customFormat="1" hidden="1" x14ac:dyDescent="0.25">
      <c r="A53" s="63"/>
      <c r="B53" s="59"/>
      <c r="C53" s="59"/>
      <c r="D53" s="56" t="e">
        <f>VLOOKUP(A53,'Listas deplegables'!$A$2:$B$19,2,0)</f>
        <v>#N/A</v>
      </c>
      <c r="E53" s="57"/>
      <c r="F53" s="58"/>
      <c r="G53" s="61"/>
      <c r="H53" s="61"/>
    </row>
    <row r="54" spans="1:9" s="39" customFormat="1" hidden="1" x14ac:dyDescent="0.25">
      <c r="A54" s="40"/>
      <c r="B54" s="44"/>
      <c r="C54" s="44"/>
      <c r="D54" s="41" t="e">
        <f>VLOOKUP(A54,'Listas deplegables'!$A$2:$B$19,2,0)</f>
        <v>#N/A</v>
      </c>
      <c r="E54" s="42"/>
      <c r="F54" s="17"/>
      <c r="G54" s="12"/>
      <c r="H54" s="12"/>
    </row>
    <row r="55" spans="1:9" s="39" customFormat="1" hidden="1" x14ac:dyDescent="0.25">
      <c r="A55" s="40"/>
      <c r="B55" s="44"/>
      <c r="C55" s="44"/>
      <c r="D55" s="41" t="e">
        <f>VLOOKUP(A55,'Listas deplegables'!$A$2:$B$19,2,0)</f>
        <v>#N/A</v>
      </c>
      <c r="E55" s="42"/>
      <c r="F55" s="17"/>
      <c r="G55" s="12"/>
      <c r="H55" s="12"/>
    </row>
    <row r="56" spans="1:9" s="39" customFormat="1" hidden="1" x14ac:dyDescent="0.25">
      <c r="A56" s="40"/>
      <c r="B56" s="44"/>
      <c r="C56" s="44"/>
      <c r="D56" s="41" t="e">
        <f>VLOOKUP(A56,'Listas deplegables'!$A$2:$B$19,2,0)</f>
        <v>#N/A</v>
      </c>
      <c r="E56" s="42"/>
      <c r="F56" s="17"/>
      <c r="G56" s="12"/>
      <c r="H56" s="12"/>
    </row>
    <row r="57" spans="1:9" s="39" customFormat="1" hidden="1" x14ac:dyDescent="0.25">
      <c r="A57" s="40"/>
      <c r="B57" s="44"/>
      <c r="C57" s="44"/>
      <c r="D57" s="41" t="e">
        <f>VLOOKUP(A57,'Listas deplegables'!$A$2:$B$19,2,0)</f>
        <v>#N/A</v>
      </c>
      <c r="E57" s="42"/>
      <c r="F57" s="17"/>
      <c r="G57" s="12"/>
      <c r="H57" s="12"/>
    </row>
    <row r="58" spans="1:9" s="39" customFormat="1" hidden="1" x14ac:dyDescent="0.25">
      <c r="A58" s="40"/>
      <c r="B58" s="44"/>
      <c r="C58" s="44"/>
      <c r="D58" s="41" t="e">
        <f>VLOOKUP(A58,'Listas deplegables'!$A$2:$B$19,2,0)</f>
        <v>#N/A</v>
      </c>
      <c r="E58" s="42"/>
      <c r="F58" s="17"/>
      <c r="G58" s="12"/>
      <c r="H58" s="12"/>
    </row>
    <row r="59" spans="1:9" s="39" customFormat="1" hidden="1" x14ac:dyDescent="0.25">
      <c r="A59" s="40"/>
      <c r="B59" s="44"/>
      <c r="C59" s="44"/>
      <c r="D59" s="41" t="e">
        <f>VLOOKUP(A59,'Listas deplegables'!$A$2:$B$19,2,0)</f>
        <v>#N/A</v>
      </c>
      <c r="E59" s="42"/>
      <c r="F59" s="17"/>
      <c r="G59" s="12"/>
      <c r="H59" s="12"/>
    </row>
    <row r="60" spans="1:9" s="39" customFormat="1" hidden="1" x14ac:dyDescent="0.25">
      <c r="A60" s="40"/>
      <c r="B60" s="44"/>
      <c r="C60" s="44"/>
      <c r="D60" s="41" t="e">
        <f>VLOOKUP(A60,'Listas deplegables'!$A$2:$B$19,2,0)</f>
        <v>#N/A</v>
      </c>
      <c r="E60" s="42"/>
      <c r="F60" s="17"/>
      <c r="G60" s="12"/>
      <c r="H60" s="12"/>
    </row>
    <row r="61" spans="1:9" s="39" customFormat="1" hidden="1" x14ac:dyDescent="0.25">
      <c r="A61" s="40"/>
      <c r="B61" s="44"/>
      <c r="C61" s="44"/>
      <c r="D61" s="41" t="e">
        <f>VLOOKUP(A61,'Listas deplegables'!$A$2:$B$19,2,0)</f>
        <v>#N/A</v>
      </c>
      <c r="E61" s="42"/>
      <c r="F61" s="17"/>
      <c r="G61" s="12"/>
      <c r="H61" s="12"/>
    </row>
    <row r="62" spans="1:9" s="39" customFormat="1" hidden="1" x14ac:dyDescent="0.25">
      <c r="A62" s="40"/>
      <c r="B62" s="44"/>
      <c r="C62" s="44"/>
      <c r="D62" s="41" t="e">
        <f>VLOOKUP(A62,'Listas deplegables'!$A$2:$B$19,2,0)</f>
        <v>#N/A</v>
      </c>
      <c r="E62" s="42"/>
      <c r="F62" s="17"/>
      <c r="G62" s="12"/>
      <c r="H62" s="12"/>
    </row>
    <row r="63" spans="1:9" s="39" customFormat="1" hidden="1" x14ac:dyDescent="0.25">
      <c r="A63" s="40"/>
      <c r="B63" s="44"/>
      <c r="C63" s="44"/>
      <c r="D63" s="41" t="e">
        <f>VLOOKUP(A63,'Listas deplegables'!$A$2:$B$19,2,0)</f>
        <v>#N/A</v>
      </c>
      <c r="E63" s="42"/>
      <c r="F63" s="17"/>
      <c r="G63" s="12"/>
      <c r="H63" s="12"/>
    </row>
    <row r="64" spans="1:9" s="39" customFormat="1" hidden="1" x14ac:dyDescent="0.25">
      <c r="A64" s="40"/>
      <c r="B64" s="44"/>
      <c r="C64" s="44"/>
      <c r="D64" s="41" t="e">
        <f>VLOOKUP(A64,'Listas deplegables'!$A$2:$B$19,2,0)</f>
        <v>#N/A</v>
      </c>
      <c r="E64" s="42"/>
      <c r="F64" s="17"/>
      <c r="G64" s="12"/>
      <c r="H64" s="12"/>
    </row>
    <row r="65" spans="1:8" s="39" customFormat="1" hidden="1" x14ac:dyDescent="0.25">
      <c r="A65" s="40"/>
      <c r="B65" s="44"/>
      <c r="C65" s="44"/>
      <c r="D65" s="41" t="e">
        <f>VLOOKUP(A65,'Listas deplegables'!$A$2:$B$19,2,0)</f>
        <v>#N/A</v>
      </c>
      <c r="E65" s="42"/>
      <c r="F65" s="17"/>
      <c r="G65" s="12"/>
      <c r="H65" s="12"/>
    </row>
    <row r="66" spans="1:8" s="39" customFormat="1" hidden="1" x14ac:dyDescent="0.25">
      <c r="A66" s="40"/>
      <c r="B66" s="44"/>
      <c r="C66" s="44"/>
      <c r="D66" s="41" t="e">
        <f>VLOOKUP(A66,'Listas deplegables'!$A$2:$B$19,2,0)</f>
        <v>#N/A</v>
      </c>
      <c r="E66" s="42"/>
      <c r="F66" s="17"/>
      <c r="G66" s="12"/>
      <c r="H66" s="12"/>
    </row>
    <row r="67" spans="1:8" s="39" customFormat="1" hidden="1" x14ac:dyDescent="0.25">
      <c r="A67" s="40"/>
      <c r="B67" s="44"/>
      <c r="C67" s="44"/>
      <c r="D67" s="41" t="e">
        <f>VLOOKUP(A67,'Listas deplegables'!$A$2:$B$19,2,0)</f>
        <v>#N/A</v>
      </c>
      <c r="E67" s="42"/>
      <c r="F67" s="17"/>
      <c r="G67" s="12"/>
      <c r="H67" s="12"/>
    </row>
    <row r="68" spans="1:8" s="39" customFormat="1" hidden="1" x14ac:dyDescent="0.25">
      <c r="A68" s="40"/>
      <c r="B68" s="44"/>
      <c r="C68" s="44"/>
      <c r="D68" s="41" t="e">
        <f>VLOOKUP(A68,'Listas deplegables'!$A$2:$B$19,2,0)</f>
        <v>#N/A</v>
      </c>
      <c r="E68" s="42"/>
      <c r="F68" s="17"/>
      <c r="G68" s="12"/>
      <c r="H68" s="12"/>
    </row>
    <row r="69" spans="1:8" s="39" customFormat="1" hidden="1" x14ac:dyDescent="0.25">
      <c r="A69" s="40"/>
      <c r="B69" s="44"/>
      <c r="C69" s="44"/>
      <c r="D69" s="41" t="e">
        <f>VLOOKUP(A69,'Listas deplegables'!$A$2:$B$19,2,0)</f>
        <v>#N/A</v>
      </c>
      <c r="E69" s="42"/>
      <c r="F69" s="17"/>
      <c r="G69" s="12"/>
      <c r="H69" s="12"/>
    </row>
    <row r="70" spans="1:8" s="39" customFormat="1" hidden="1" x14ac:dyDescent="0.25">
      <c r="A70" s="40"/>
      <c r="B70" s="44"/>
      <c r="C70" s="44"/>
      <c r="D70" s="41" t="e">
        <f>VLOOKUP(A70,'Listas deplegables'!$A$2:$B$19,2,0)</f>
        <v>#N/A</v>
      </c>
      <c r="E70" s="42"/>
      <c r="F70" s="17"/>
      <c r="G70" s="12"/>
      <c r="H70" s="12"/>
    </row>
    <row r="71" spans="1:8" s="39" customFormat="1" hidden="1" x14ac:dyDescent="0.25">
      <c r="A71" s="40"/>
      <c r="B71" s="44"/>
      <c r="C71" s="44"/>
      <c r="D71" s="41" t="e">
        <f>VLOOKUP(A71,'Listas deplegables'!$A$2:$B$19,2,0)</f>
        <v>#N/A</v>
      </c>
      <c r="E71" s="42"/>
      <c r="F71" s="17"/>
      <c r="G71" s="12"/>
      <c r="H71" s="12"/>
    </row>
    <row r="72" spans="1:8" s="39" customFormat="1" hidden="1" x14ac:dyDescent="0.25">
      <c r="A72" s="40"/>
      <c r="B72" s="44"/>
      <c r="C72" s="44"/>
      <c r="D72" s="41" t="e">
        <f>VLOOKUP(A72,'Listas deplegables'!$A$2:$B$19,2,0)</f>
        <v>#N/A</v>
      </c>
      <c r="E72" s="42"/>
      <c r="F72" s="17"/>
      <c r="G72" s="12"/>
      <c r="H72" s="12"/>
    </row>
    <row r="73" spans="1:8" s="39" customFormat="1" hidden="1" x14ac:dyDescent="0.25">
      <c r="A73" s="40"/>
      <c r="B73" s="44"/>
      <c r="C73" s="44"/>
      <c r="D73" s="41" t="e">
        <f>VLOOKUP(A73,'Listas deplegables'!$A$2:$B$19,2,0)</f>
        <v>#N/A</v>
      </c>
      <c r="E73" s="42"/>
      <c r="F73" s="17"/>
      <c r="G73" s="12"/>
      <c r="H73" s="12"/>
    </row>
    <row r="74" spans="1:8" s="39" customFormat="1" hidden="1" x14ac:dyDescent="0.25">
      <c r="A74" s="40"/>
      <c r="B74" s="44"/>
      <c r="C74" s="44"/>
      <c r="D74" s="41" t="e">
        <f>VLOOKUP(A74,'Listas deplegables'!$A$2:$B$19,2,0)</f>
        <v>#N/A</v>
      </c>
      <c r="E74" s="42"/>
      <c r="F74" s="17"/>
      <c r="G74" s="12"/>
      <c r="H74" s="12"/>
    </row>
    <row r="75" spans="1:8" s="39" customFormat="1" hidden="1" x14ac:dyDescent="0.25">
      <c r="A75" s="40"/>
      <c r="B75" s="44"/>
      <c r="C75" s="44"/>
      <c r="D75" s="41" t="e">
        <f>VLOOKUP(A75,'Listas deplegables'!$A$2:$B$19,2,0)</f>
        <v>#N/A</v>
      </c>
      <c r="E75" s="42"/>
      <c r="F75" s="17"/>
      <c r="G75" s="12"/>
      <c r="H75" s="12"/>
    </row>
    <row r="76" spans="1:8" s="39" customFormat="1" hidden="1" x14ac:dyDescent="0.25">
      <c r="A76" s="40"/>
      <c r="B76" s="44"/>
      <c r="C76" s="44"/>
      <c r="D76" s="41" t="e">
        <f>VLOOKUP(A76,'Listas deplegables'!$A$2:$B$19,2,0)</f>
        <v>#N/A</v>
      </c>
      <c r="E76" s="42"/>
      <c r="F76" s="17"/>
      <c r="G76" s="12"/>
      <c r="H76" s="12"/>
    </row>
    <row r="77" spans="1:8" s="39" customFormat="1" hidden="1" x14ac:dyDescent="0.25">
      <c r="A77" s="40"/>
      <c r="B77" s="44"/>
      <c r="C77" s="44"/>
      <c r="D77" s="41" t="e">
        <f>VLOOKUP(A77,'Listas deplegables'!$A$2:$B$19,2,0)</f>
        <v>#N/A</v>
      </c>
      <c r="E77" s="42"/>
      <c r="F77" s="17"/>
      <c r="G77" s="12"/>
      <c r="H77" s="12"/>
    </row>
    <row r="78" spans="1:8" s="39" customFormat="1" hidden="1" x14ac:dyDescent="0.25">
      <c r="A78" s="40"/>
      <c r="B78" s="44"/>
      <c r="C78" s="44"/>
      <c r="D78" s="41" t="e">
        <f>VLOOKUP(A78,'Listas deplegables'!$A$2:$B$19,2,0)</f>
        <v>#N/A</v>
      </c>
      <c r="E78" s="42"/>
      <c r="F78" s="17"/>
      <c r="G78" s="12"/>
      <c r="H78" s="12"/>
    </row>
    <row r="79" spans="1:8" s="39" customFormat="1" hidden="1" x14ac:dyDescent="0.25">
      <c r="A79" s="40"/>
      <c r="B79" s="44"/>
      <c r="C79" s="44"/>
      <c r="D79" s="41" t="e">
        <f>VLOOKUP(A79,'Listas deplegables'!$A$2:$B$19,2,0)</f>
        <v>#N/A</v>
      </c>
      <c r="E79" s="42"/>
      <c r="F79" s="17"/>
      <c r="G79" s="12"/>
      <c r="H79" s="12"/>
    </row>
    <row r="80" spans="1:8" s="39" customFormat="1" hidden="1" x14ac:dyDescent="0.25">
      <c r="A80" s="40"/>
      <c r="B80" s="44"/>
      <c r="C80" s="44"/>
      <c r="D80" s="41" t="e">
        <f>VLOOKUP(A80,'Listas deplegables'!$A$2:$B$19,2,0)</f>
        <v>#N/A</v>
      </c>
      <c r="E80" s="42"/>
      <c r="F80" s="17"/>
      <c r="G80" s="12"/>
      <c r="H80" s="12"/>
    </row>
    <row r="81" spans="1:8" s="39" customFormat="1" hidden="1" x14ac:dyDescent="0.25">
      <c r="A81" s="40"/>
      <c r="B81" s="44"/>
      <c r="C81" s="44"/>
      <c r="D81" s="41" t="e">
        <f>VLOOKUP(A81,'Listas deplegables'!$A$2:$B$19,2,0)</f>
        <v>#N/A</v>
      </c>
      <c r="E81" s="42"/>
      <c r="F81" s="17"/>
      <c r="G81" s="12"/>
      <c r="H81" s="12"/>
    </row>
    <row r="82" spans="1:8" s="39" customFormat="1" hidden="1" x14ac:dyDescent="0.25">
      <c r="A82" s="40"/>
      <c r="B82" s="44"/>
      <c r="C82" s="44"/>
      <c r="D82" s="41" t="e">
        <f>VLOOKUP(A82,'Listas deplegables'!$A$2:$B$19,2,0)</f>
        <v>#N/A</v>
      </c>
      <c r="E82" s="42"/>
      <c r="F82" s="17"/>
      <c r="G82" s="12"/>
      <c r="H82" s="12"/>
    </row>
    <row r="83" spans="1:8" s="39" customFormat="1" hidden="1" x14ac:dyDescent="0.25">
      <c r="A83" s="40"/>
      <c r="B83" s="44"/>
      <c r="C83" s="44"/>
      <c r="D83" s="41" t="e">
        <f>VLOOKUP(A83,'Listas deplegables'!$A$2:$B$19,2,0)</f>
        <v>#N/A</v>
      </c>
      <c r="E83" s="42"/>
      <c r="F83" s="17"/>
      <c r="G83" s="12"/>
      <c r="H83" s="12"/>
    </row>
    <row r="84" spans="1:8" s="39" customFormat="1" hidden="1" x14ac:dyDescent="0.25">
      <c r="A84" s="40"/>
      <c r="B84" s="44"/>
      <c r="C84" s="44"/>
      <c r="D84" s="41" t="e">
        <f>VLOOKUP(A84,'Listas deplegables'!$A$2:$B$19,2,0)</f>
        <v>#N/A</v>
      </c>
      <c r="E84" s="42"/>
      <c r="F84" s="17"/>
      <c r="G84" s="12"/>
      <c r="H84" s="12"/>
    </row>
    <row r="85" spans="1:8" s="39" customFormat="1" hidden="1" x14ac:dyDescent="0.25">
      <c r="A85" s="40"/>
      <c r="B85" s="44"/>
      <c r="C85" s="44"/>
      <c r="D85" s="41" t="e">
        <f>VLOOKUP(A85,'Listas deplegables'!$A$2:$B$19,2,0)</f>
        <v>#N/A</v>
      </c>
      <c r="E85" s="42"/>
      <c r="F85" s="17"/>
      <c r="G85" s="12"/>
      <c r="H85" s="12"/>
    </row>
    <row r="86" spans="1:8" s="39" customFormat="1" hidden="1" x14ac:dyDescent="0.25">
      <c r="A86" s="40"/>
      <c r="B86" s="44"/>
      <c r="C86" s="44"/>
      <c r="D86" s="41" t="e">
        <f>VLOOKUP(A86,'Listas deplegables'!$A$2:$B$19,2,0)</f>
        <v>#N/A</v>
      </c>
      <c r="E86" s="42"/>
      <c r="F86" s="17"/>
      <c r="G86" s="12"/>
      <c r="H86" s="12"/>
    </row>
    <row r="87" spans="1:8" s="39" customFormat="1" hidden="1" x14ac:dyDescent="0.25">
      <c r="A87" s="40"/>
      <c r="B87" s="44"/>
      <c r="C87" s="44"/>
      <c r="D87" s="41" t="e">
        <f>VLOOKUP(A87,'Listas deplegables'!$A$2:$B$19,2,0)</f>
        <v>#N/A</v>
      </c>
      <c r="E87" s="42"/>
      <c r="F87" s="17"/>
      <c r="G87" s="12"/>
      <c r="H87" s="12"/>
    </row>
    <row r="88" spans="1:8" s="39" customFormat="1" hidden="1" x14ac:dyDescent="0.25">
      <c r="A88" s="40"/>
      <c r="B88" s="44"/>
      <c r="C88" s="44"/>
      <c r="D88" s="41" t="e">
        <f>VLOOKUP(A88,'Listas deplegables'!$A$2:$B$19,2,0)</f>
        <v>#N/A</v>
      </c>
      <c r="E88" s="42"/>
      <c r="F88" s="17"/>
      <c r="G88" s="12"/>
      <c r="H88" s="12"/>
    </row>
    <row r="89" spans="1:8" s="39" customFormat="1" hidden="1" x14ac:dyDescent="0.25">
      <c r="A89" s="40"/>
      <c r="B89" s="44"/>
      <c r="C89" s="44"/>
      <c r="D89" s="41" t="e">
        <f>VLOOKUP(A89,'Listas deplegables'!$A$2:$B$19,2,0)</f>
        <v>#N/A</v>
      </c>
      <c r="E89" s="42"/>
      <c r="F89" s="17"/>
      <c r="G89" s="12"/>
      <c r="H89" s="12"/>
    </row>
    <row r="90" spans="1:8" s="39" customFormat="1" hidden="1" x14ac:dyDescent="0.25">
      <c r="A90" s="40"/>
      <c r="B90" s="44"/>
      <c r="C90" s="44"/>
      <c r="D90" s="41" t="e">
        <f>VLOOKUP(A90,'Listas deplegables'!$A$2:$B$19,2,0)</f>
        <v>#N/A</v>
      </c>
      <c r="E90" s="42"/>
      <c r="F90" s="17"/>
      <c r="G90" s="12"/>
      <c r="H90" s="12"/>
    </row>
    <row r="91" spans="1:8" s="39" customFormat="1" hidden="1" x14ac:dyDescent="0.25">
      <c r="A91" s="40"/>
      <c r="B91" s="44"/>
      <c r="C91" s="44"/>
      <c r="D91" s="41" t="e">
        <f>VLOOKUP(A91,'Listas deplegables'!$A$2:$B$19,2,0)</f>
        <v>#N/A</v>
      </c>
      <c r="E91" s="42"/>
      <c r="F91" s="17"/>
      <c r="G91" s="12"/>
      <c r="H91" s="12"/>
    </row>
    <row r="92" spans="1:8" s="39" customFormat="1" hidden="1" x14ac:dyDescent="0.25">
      <c r="A92" s="40"/>
      <c r="B92" s="44"/>
      <c r="C92" s="44"/>
      <c r="D92" s="41" t="e">
        <f>VLOOKUP(A92,'Listas deplegables'!$A$2:$B$19,2,0)</f>
        <v>#N/A</v>
      </c>
      <c r="E92" s="42"/>
      <c r="F92" s="17"/>
      <c r="G92" s="12"/>
      <c r="H92" s="12"/>
    </row>
    <row r="93" spans="1:8" s="39" customFormat="1" hidden="1" x14ac:dyDescent="0.25">
      <c r="A93" s="40"/>
      <c r="B93" s="44"/>
      <c r="C93" s="44"/>
      <c r="D93" s="41" t="e">
        <f>VLOOKUP(A93,'Listas deplegables'!$A$2:$B$19,2,0)</f>
        <v>#N/A</v>
      </c>
      <c r="E93" s="42"/>
      <c r="F93" s="17"/>
      <c r="G93" s="12"/>
      <c r="H93" s="12"/>
    </row>
    <row r="94" spans="1:8" s="39" customFormat="1" hidden="1" x14ac:dyDescent="0.25">
      <c r="A94" s="40"/>
      <c r="B94" s="44"/>
      <c r="C94" s="44"/>
      <c r="D94" s="41" t="e">
        <f>VLOOKUP(A94,'Listas deplegables'!$A$2:$B$19,2,0)</f>
        <v>#N/A</v>
      </c>
      <c r="E94" s="42"/>
      <c r="F94" s="17"/>
      <c r="G94" s="12"/>
      <c r="H94" s="12"/>
    </row>
    <row r="95" spans="1:8" s="39" customFormat="1" hidden="1" x14ac:dyDescent="0.25">
      <c r="A95" s="40"/>
      <c r="B95" s="44"/>
      <c r="C95" s="44"/>
      <c r="D95" s="41" t="e">
        <f>VLOOKUP(A95,'Listas deplegables'!$A$2:$B$19,2,0)</f>
        <v>#N/A</v>
      </c>
      <c r="E95" s="42"/>
      <c r="F95" s="17"/>
      <c r="G95" s="12"/>
      <c r="H95" s="12"/>
    </row>
    <row r="96" spans="1:8" s="39" customFormat="1" hidden="1" x14ac:dyDescent="0.25">
      <c r="A96" s="40"/>
      <c r="B96" s="44"/>
      <c r="C96" s="44"/>
      <c r="D96" s="41" t="e">
        <f>VLOOKUP(A96,'Listas deplegables'!$A$2:$B$19,2,0)</f>
        <v>#N/A</v>
      </c>
      <c r="E96" s="42"/>
      <c r="F96" s="17"/>
      <c r="G96" s="12"/>
      <c r="H96" s="12"/>
    </row>
    <row r="97" spans="1:8" s="39" customFormat="1" hidden="1" x14ac:dyDescent="0.25">
      <c r="A97" s="40"/>
      <c r="B97" s="44"/>
      <c r="C97" s="44"/>
      <c r="D97" s="41" t="e">
        <f>VLOOKUP(A97,'Listas deplegables'!$A$2:$B$19,2,0)</f>
        <v>#N/A</v>
      </c>
      <c r="E97" s="42"/>
      <c r="F97" s="17"/>
      <c r="G97" s="12"/>
      <c r="H97" s="12"/>
    </row>
    <row r="98" spans="1:8" s="39" customFormat="1" hidden="1" x14ac:dyDescent="0.25">
      <c r="A98" s="40"/>
      <c r="B98" s="44"/>
      <c r="C98" s="44"/>
      <c r="D98" s="41" t="e">
        <f>VLOOKUP(A98,'Listas deplegables'!$A$2:$B$19,2,0)</f>
        <v>#N/A</v>
      </c>
      <c r="E98" s="42"/>
      <c r="F98" s="17"/>
      <c r="G98" s="12"/>
      <c r="H98" s="12"/>
    </row>
    <row r="99" spans="1:8" s="39" customFormat="1" hidden="1" x14ac:dyDescent="0.25">
      <c r="A99" s="40"/>
      <c r="B99" s="44"/>
      <c r="C99" s="44"/>
      <c r="D99" s="41" t="e">
        <f>VLOOKUP(A99,'Listas deplegables'!$A$2:$B$19,2,0)</f>
        <v>#N/A</v>
      </c>
      <c r="E99" s="42"/>
      <c r="F99" s="17"/>
      <c r="G99" s="12"/>
      <c r="H99" s="12"/>
    </row>
    <row r="100" spans="1:8" s="39" customFormat="1" hidden="1" x14ac:dyDescent="0.25">
      <c r="A100" s="40"/>
      <c r="B100" s="44"/>
      <c r="C100" s="44"/>
      <c r="D100" s="41" t="e">
        <f>VLOOKUP(A100,'Listas deplegables'!$A$2:$B$19,2,0)</f>
        <v>#N/A</v>
      </c>
      <c r="E100" s="42"/>
      <c r="F100" s="17"/>
      <c r="G100" s="12"/>
      <c r="H100" s="12"/>
    </row>
    <row r="101" spans="1:8" s="39" customFormat="1" hidden="1" x14ac:dyDescent="0.25">
      <c r="A101" s="40"/>
      <c r="B101" s="44"/>
      <c r="C101" s="44"/>
      <c r="D101" s="41" t="e">
        <f>VLOOKUP(A101,'Listas deplegables'!$A$2:$B$19,2,0)</f>
        <v>#N/A</v>
      </c>
      <c r="E101" s="42"/>
      <c r="F101" s="17"/>
      <c r="G101" s="12"/>
      <c r="H101" s="12"/>
    </row>
    <row r="102" spans="1:8" s="39" customFormat="1" ht="13.5" hidden="1" thickBot="1" x14ac:dyDescent="0.3">
      <c r="A102" s="47"/>
      <c r="B102" s="51"/>
      <c r="C102" s="51"/>
      <c r="D102" s="48" t="e">
        <f>VLOOKUP(A102,'Listas deplegables'!$A$2:$B$19,2,0)</f>
        <v>#N/A</v>
      </c>
      <c r="E102" s="49"/>
      <c r="F102" s="18"/>
      <c r="G102" s="13"/>
      <c r="H102" s="13"/>
    </row>
    <row r="103" spans="1:8" s="10" customFormat="1" hidden="1" x14ac:dyDescent="0.2">
      <c r="A103" s="10" t="s">
        <v>168</v>
      </c>
      <c r="D103" s="20" t="s">
        <v>168</v>
      </c>
      <c r="E103" s="10" t="s">
        <v>168</v>
      </c>
      <c r="F103" s="10" t="s">
        <v>168</v>
      </c>
      <c r="G103" s="20" t="s">
        <v>168</v>
      </c>
      <c r="H103" s="20" t="s">
        <v>168</v>
      </c>
    </row>
  </sheetData>
  <autoFilter xmlns:x14="http://schemas.microsoft.com/office/spreadsheetml/2009/9/main" ref="A8:H103" xr:uid="{4DA643D2-EC6F-4CF6-A94B-95E77FFC3A52}">
    <filterColumn colId="4">
      <filters>
        <mc:AlternateContent xmlns:mc="http://schemas.openxmlformats.org/markup-compatibility/2006">
          <mc:Choice Requires="x14">
            <x14:filter val="Posibilidad afectación económica y reputacional por Recibir o solicitar dadivas o beneficio por direccionamiento de vinculación en favor propio o de un tercero debido a las posibles debilidades en la implementación de procesos y procedimientos internos"/>
            <x14:filter val="Posibilidad de  recibir cualquier dádiva o beneficio para ejercer una deficiente defensa técnica judicial en el marco de las contestaciones de tutelas."/>
            <x14:filter val="Posibilidad de afectación económica o reputacional por acceder, facilitar el acceso o alterar los datos de los sistemas de información de la entidad con el fin de  beneficiarse a nombre propio o de terceros"/>
            <x14:filter val="Posibilidad de afectación economica y reputacional al  recibir cualquier dádiva o beneficio a nombre propio o de terceros con el fin de  omitir información  o perdida de expedientes del archivo central."/>
            <x14:filter val="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x14:filter val="Posibilidad de Afectación Económica y Reputacional por posibles comportamientos no éticos de los empleados y fraude interno (corrupción, soborno), debido a Incurrir en inconsistencias en el desarrollo de las actividades asociadas a las Conciliaciones Bancarias que no sean conformes con los lineamientos del proceso de Gestión Financiera y la legislación vigente y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
            <x14:filter val="Posibilidad de Afectación Reputacional por recibir cualquier dádiva o beneficio a nombre propio o de terceros por el direccionamiento indebido de procesos de contratación"/>
            <x14:filter val="Posibilidad de favorecer un grupo de interés sobre otro en los procesos de formulación de políticas públicas."/>
            <x14:filter val="Posibilidad de recibir cualquier dádiva o beneficio a nombre propio o de terceros para desembolsar recursos a convenios o contratos entre el ministerio y  entes ejecutores sin el cumplimiento de los requisitos legales."/>
            <x14:filter val="Posibilidad de recibir cualquier dádiva o beneficio a nombre propio o tercero para  difundir información sensible sin la debida verificación y aprobación"/>
            <x14:filter val="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
            <x14:filter val="Posibilidad de recibir o solicitar cualquier dádiva o beneficio a nombre propio o de terceros para emitir una decisión que favorezca o perjudique al sujeto disciplinable por sustracción, ocultamiento o pérdida de información de los procesos disciplinarios activos."/>
            <x14:filter val="Posibilidad de recibir o solicitar cualquier dadiva o beneficio a nombre propio o de terceros para favorecer a un organismo deportivo en el desarrollo de tramites, inspección, auditorias y/o procedimientos administrativos"/>
            <x14:filter val="Posibilidad de recibir o solicitar cualquier dádiva o beneficio a nombre propio o de terceros para realizar de manera deficiente, el ejercicio de la supervision que  para el correcto desembolso de recursos economicos"/>
            <x14:filter val="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
            <x14:filter val="Posibilidad de recibir o solicitar cualquier dádiva o beneficio a nombre propio o de terceros por la financiacion y cofinanciacion de proyectos que no cumplen con los requisitos establecidos en la minuta"/>
            <x14:filter val="Posibilidad de recibir o solicitar cualquier dádiva o beneficio a nombre propio o de terceros por omitir el registro de PQRSD en los canales presenciales, telefónicos y chat"/>
          </mc:Choice>
          <mc:Fallback>
            <filter val="Posibilidad afectación económica y reputacional por Recibir o solicitar dadivas o beneficio por direccionamiento de vinculación en favor propio o de un tercero debido a las posibles debilidades en la implementación de procesos y procedimientos internos"/>
            <filter val="Posibilidad de  recibir cualquier dádiva o beneficio para ejercer una deficiente defensa técnica judicial en el marco de las contestaciones de tutelas."/>
            <filter val="Posibilidad de afectación económica o reputacional por acceder, facilitar el acceso o alterar los datos de los sistemas de información de la entidad con el fin de  beneficiarse a nombre propio o de terceros"/>
            <filter val="Posibilidad de afectación economica y reputacional al  recibir cualquier dádiva o beneficio a nombre propio o de terceros con el fin de  omitir información  o perdida de expedientes del archivo central."/>
            <filter val="Posibilidad de Afectación Reputacional por recibir cualquier dádiva o beneficio a nombre propio o de terceros por el direccionamiento indebido de procesos de contratación"/>
            <filter val="Posibilidad de favorecer un grupo de interés sobre otro en los procesos de formulación de políticas públicas."/>
            <filter val="Posibilidad de recibir cualquier dádiva o beneficio a nombre propio o de terceros para desembolsar recursos a convenios o contratos entre el ministerio y  entes ejecutores sin el cumplimiento de los requisitos legales."/>
            <filter val="Posibilidad de recibir cualquier dádiva o beneficio a nombre propio o tercero para  difundir información sensible sin la debida verificación y aprobación"/>
            <filter val="Posibilidad de recibir o solicitar cualquier dadiva o beneficio a nombre propio o de terceros para favorecer a un organismo deportivo en el desarrollo de tramites, inspección, auditorias y/o procedimientos administrativos"/>
            <filter val="Posibilidad de recibir o solicitar cualquier dádiva o beneficio a nombre propio o de terceros para realizar de manera deficiente, el ejercicio de la supervision que  para el correcto desembolso de recursos economicos"/>
            <filter val="Posibilidad de recibir o solicitar cualquier dádiva o beneficio a nombre propio o de terceros por la financiacion y cofinanciacion de proyectos que no cumplen con los requisitos establecidos en la minuta"/>
            <filter val="Posibilidad de recibir o solicitar cualquier dádiva o beneficio a nombre propio o de terceros por omitir el registro de PQRSD en los canales presenciales, telefónicos y chat"/>
          </mc:Fallback>
        </mc:AlternateContent>
      </filters>
    </filterColumn>
  </autoFilter>
  <mergeCells count="2">
    <mergeCell ref="A1:H1"/>
    <mergeCell ref="A6:H6"/>
  </mergeCell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50879337-F1EA-442B-88A0-CF7661A23CBD}">
          <x14:formula1>
            <xm:f>'Listas deplegables'!$I$2:$I$5</xm:f>
          </x14:formula1>
          <xm:sqref>G9:G102</xm:sqref>
        </x14:dataValidation>
        <x14:dataValidation type="list" allowBlank="1" showInputMessage="1" showErrorMessage="1" xr:uid="{08111FF5-7868-465A-9718-29C2475C2CA6}">
          <x14:formula1>
            <xm:f>'Listas deplegables'!$G$2:$G$5</xm:f>
          </x14:formula1>
          <xm:sqref>F9:F102 H9:H102</xm:sqref>
        </x14:dataValidation>
        <x14:dataValidation type="list" allowBlank="1" showInputMessage="1" showErrorMessage="1" xr:uid="{4C9B7E41-4546-4E3B-89CE-C43CB3FB8825}">
          <x14:formula1>
            <xm:f>'Listas deplegables'!$A$2:$A$19</xm:f>
          </x14:formula1>
          <xm:sqref>A9:A102 A104:A139 B106:C139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08946-7246-4A8C-A883-DBBA5311768C}">
  <sheetPr filterMode="1"/>
  <dimension ref="A1:L109"/>
  <sheetViews>
    <sheetView showGridLines="0" topLeftCell="E4" workbookViewId="0">
      <selection sqref="A1:AB1"/>
    </sheetView>
  </sheetViews>
  <sheetFormatPr baseColWidth="10" defaultColWidth="11.42578125" defaultRowHeight="12.75" x14ac:dyDescent="0.2"/>
  <cols>
    <col min="1" max="1" width="28.28515625" style="4" bestFit="1" customWidth="1"/>
    <col min="2" max="2" width="28.28515625" style="4" customWidth="1"/>
    <col min="3" max="3" width="3.7109375" style="4" customWidth="1"/>
    <col min="4" max="4" width="7" style="21" customWidth="1"/>
    <col min="5" max="5" width="55.7109375" style="4" customWidth="1"/>
    <col min="6" max="6" width="11.42578125" style="4"/>
    <col min="7" max="7" width="22.85546875" style="4" customWidth="1"/>
    <col min="8" max="8" width="21.5703125" style="4" customWidth="1"/>
    <col min="9" max="9" width="12.7109375" style="4" bestFit="1" customWidth="1"/>
    <col min="10" max="10" width="18.28515625" style="4" bestFit="1" customWidth="1"/>
    <col min="11" max="11" width="16.140625" style="4" bestFit="1" customWidth="1"/>
    <col min="12" max="16384" width="11.42578125" style="4"/>
  </cols>
  <sheetData>
    <row r="1" spans="1:12" ht="17.100000000000001" customHeight="1" thickBot="1" x14ac:dyDescent="0.25">
      <c r="A1" s="384" t="s">
        <v>169</v>
      </c>
      <c r="B1" s="384"/>
      <c r="C1" s="459"/>
      <c r="D1" s="384"/>
      <c r="E1" s="384"/>
      <c r="F1" s="384"/>
      <c r="G1" s="384"/>
      <c r="H1" s="384"/>
    </row>
    <row r="2" spans="1:12" ht="17.100000000000001" customHeight="1" x14ac:dyDescent="0.2">
      <c r="A2" s="5"/>
      <c r="B2" s="5"/>
      <c r="C2" s="341"/>
      <c r="D2" s="5" t="s">
        <v>1</v>
      </c>
      <c r="E2" s="6"/>
      <c r="F2" s="388" t="s">
        <v>170</v>
      </c>
      <c r="G2" s="1"/>
      <c r="H2" s="1"/>
    </row>
    <row r="3" spans="1:12" ht="17.100000000000001" customHeight="1" thickBot="1" x14ac:dyDescent="0.25">
      <c r="A3" s="5"/>
      <c r="B3" s="5"/>
      <c r="C3" s="341"/>
      <c r="D3" s="5" t="s">
        <v>3</v>
      </c>
      <c r="E3" s="6"/>
      <c r="F3" s="391"/>
      <c r="G3" s="1"/>
      <c r="H3" s="1"/>
    </row>
    <row r="4" spans="1:12" ht="17.100000000000001" customHeight="1" x14ac:dyDescent="0.2">
      <c r="A4" s="5"/>
      <c r="B4" s="5"/>
      <c r="C4" s="341"/>
      <c r="D4" s="5" t="s">
        <v>4</v>
      </c>
      <c r="E4" s="6"/>
      <c r="F4" s="386" t="s">
        <v>5</v>
      </c>
      <c r="G4" s="1"/>
      <c r="H4" s="1"/>
    </row>
    <row r="5" spans="1:12" ht="17.100000000000001" customHeight="1" thickBot="1" x14ac:dyDescent="0.25">
      <c r="A5" s="7"/>
      <c r="B5" s="7"/>
      <c r="C5" s="21"/>
      <c r="D5" s="147" t="s">
        <v>7</v>
      </c>
      <c r="E5" s="2"/>
      <c r="F5" s="387"/>
      <c r="G5" s="1"/>
      <c r="H5" s="1"/>
    </row>
    <row r="6" spans="1:12" ht="17.100000000000001" customHeight="1" x14ac:dyDescent="0.2">
      <c r="A6" s="385" t="s">
        <v>171</v>
      </c>
      <c r="B6" s="385"/>
      <c r="C6" s="459"/>
      <c r="D6" s="385"/>
      <c r="E6" s="385"/>
      <c r="F6" s="385"/>
      <c r="G6" s="385"/>
      <c r="H6" s="385"/>
    </row>
    <row r="7" spans="1:12" s="1" customFormat="1" ht="17.100000000000001" customHeight="1" thickBot="1" x14ac:dyDescent="0.25">
      <c r="A7" s="19"/>
      <c r="B7" s="19"/>
      <c r="C7" s="298"/>
      <c r="D7" s="19"/>
      <c r="E7" s="19"/>
      <c r="F7" s="19"/>
      <c r="G7" s="19"/>
      <c r="H7" s="19"/>
    </row>
    <row r="8" spans="1:12" ht="39" thickBot="1" x14ac:dyDescent="0.3">
      <c r="A8" s="315" t="s">
        <v>13</v>
      </c>
      <c r="B8" s="277"/>
      <c r="C8" s="299"/>
      <c r="D8" s="336" t="s">
        <v>14</v>
      </c>
      <c r="E8" s="120" t="s">
        <v>15</v>
      </c>
      <c r="F8" s="120" t="s">
        <v>21</v>
      </c>
      <c r="G8" s="123" t="s">
        <v>28</v>
      </c>
      <c r="H8" s="124" t="s">
        <v>29</v>
      </c>
      <c r="L8"/>
    </row>
    <row r="9" spans="1:12" s="39" customFormat="1" ht="77.25" thickBot="1" x14ac:dyDescent="0.3">
      <c r="A9" s="330" t="s">
        <v>69</v>
      </c>
      <c r="C9" s="39">
        <v>1</v>
      </c>
      <c r="D9" s="337" t="str">
        <f>VLOOKUP(A9,'Listas deplegables'!$A$2:$B$19,2,0)</f>
        <v xml:space="preserve"> AL</v>
      </c>
      <c r="E9" s="22" t="s">
        <v>176</v>
      </c>
      <c r="F9" s="360" t="s">
        <v>71</v>
      </c>
      <c r="G9" s="361" t="s">
        <v>178</v>
      </c>
      <c r="H9" s="364" t="s">
        <v>179</v>
      </c>
      <c r="I9" s="353" t="b">
        <f>F9=H9</f>
        <v>0</v>
      </c>
      <c r="J9" s="341">
        <v>1</v>
      </c>
      <c r="L9"/>
    </row>
    <row r="10" spans="1:12" s="39" customFormat="1" ht="15.75" hidden="1" thickBot="1" x14ac:dyDescent="0.3">
      <c r="A10" s="331" t="s">
        <v>69</v>
      </c>
      <c r="D10" s="338" t="str">
        <f>VLOOKUP(A10,'Listas deplegables'!$A$2:$B$19,2,0)</f>
        <v xml:space="preserve"> AL</v>
      </c>
      <c r="E10" s="50"/>
      <c r="F10" s="18"/>
      <c r="G10" s="13"/>
      <c r="H10" s="13"/>
      <c r="L10"/>
    </row>
    <row r="11" spans="1:12" s="39" customFormat="1" ht="77.25" thickBot="1" x14ac:dyDescent="0.3">
      <c r="A11" s="332" t="s">
        <v>86</v>
      </c>
      <c r="B11" s="311"/>
      <c r="C11" s="311">
        <v>2</v>
      </c>
      <c r="D11" s="337" t="str">
        <f>VLOOKUP(A11,'Listas deplegables'!$A$2:$B$19,2,0)</f>
        <v xml:space="preserve"> FD</v>
      </c>
      <c r="E11" s="22" t="s">
        <v>183</v>
      </c>
      <c r="F11" s="66" t="s">
        <v>46</v>
      </c>
      <c r="G11" s="11" t="s">
        <v>49</v>
      </c>
      <c r="H11" s="11" t="s">
        <v>46</v>
      </c>
      <c r="I11" s="362" t="b">
        <f>F11=H11</f>
        <v>1</v>
      </c>
      <c r="L11"/>
    </row>
    <row r="12" spans="1:12" s="39" customFormat="1" ht="26.25" hidden="1" thickBot="1" x14ac:dyDescent="0.3">
      <c r="A12" s="333" t="s">
        <v>86</v>
      </c>
      <c r="B12" s="311"/>
      <c r="C12" s="311"/>
      <c r="D12" s="338" t="str">
        <f>VLOOKUP(A12,'Listas deplegables'!$A$2:$B$19,2,0)</f>
        <v xml:space="preserve"> FD</v>
      </c>
      <c r="E12" s="50"/>
      <c r="F12" s="18"/>
      <c r="G12" s="13"/>
      <c r="H12" s="13"/>
      <c r="L12"/>
    </row>
    <row r="13" spans="1:12" s="39" customFormat="1" ht="141" thickBot="1" x14ac:dyDescent="0.3">
      <c r="A13" s="332" t="s">
        <v>93</v>
      </c>
      <c r="B13" s="311"/>
      <c r="C13" s="311">
        <v>3</v>
      </c>
      <c r="D13" s="337" t="str">
        <f>VLOOKUP(A13,'Listas deplegables'!$A$2:$B$19,2,0)</f>
        <v xml:space="preserve"> ATC</v>
      </c>
      <c r="E13" s="22" t="s">
        <v>188</v>
      </c>
      <c r="F13" s="66" t="s">
        <v>71</v>
      </c>
      <c r="G13" s="363" t="s">
        <v>178</v>
      </c>
      <c r="H13" s="11" t="s">
        <v>71</v>
      </c>
      <c r="I13" s="362" t="b">
        <f>F13=H13</f>
        <v>1</v>
      </c>
      <c r="L13"/>
    </row>
    <row r="14" spans="1:12" s="39" customFormat="1" ht="26.25" hidden="1" thickBot="1" x14ac:dyDescent="0.3">
      <c r="A14" s="334" t="s">
        <v>93</v>
      </c>
      <c r="B14" s="311"/>
      <c r="C14" s="311"/>
      <c r="D14" s="339" t="str">
        <f>VLOOKUP(A14,'Listas deplegables'!$A$2:$B$19,2,0)</f>
        <v xml:space="preserve"> ATC</v>
      </c>
      <c r="E14" s="43"/>
      <c r="F14" s="17"/>
      <c r="G14" s="12"/>
      <c r="H14" s="12"/>
      <c r="J14"/>
      <c r="K14"/>
      <c r="L14"/>
    </row>
    <row r="15" spans="1:12" s="39" customFormat="1" ht="26.25" hidden="1" thickBot="1" x14ac:dyDescent="0.3">
      <c r="A15" s="333" t="s">
        <v>93</v>
      </c>
      <c r="B15" s="311"/>
      <c r="C15" s="311"/>
      <c r="D15" s="338" t="str">
        <f>VLOOKUP(A15,'Listas deplegables'!$A$2:$B$19,2,0)</f>
        <v xml:space="preserve"> ATC</v>
      </c>
      <c r="E15" s="50"/>
      <c r="F15" s="18"/>
      <c r="G15" s="13"/>
      <c r="H15" s="13"/>
      <c r="J15"/>
      <c r="K15"/>
      <c r="L15"/>
    </row>
    <row r="16" spans="1:12" s="39" customFormat="1" ht="102.75" thickBot="1" x14ac:dyDescent="0.3">
      <c r="A16" s="335" t="s">
        <v>114</v>
      </c>
      <c r="C16" s="39">
        <v>4</v>
      </c>
      <c r="D16" s="340" t="str">
        <f>VLOOKUP(A16,'Listas deplegables'!$A$2:$B$19,2,0)</f>
        <v xml:space="preserve"> GH</v>
      </c>
      <c r="E16" s="72" t="s">
        <v>195</v>
      </c>
      <c r="F16" s="366" t="s">
        <v>71</v>
      </c>
      <c r="G16" s="365" t="s">
        <v>178</v>
      </c>
      <c r="H16" s="365" t="s">
        <v>179</v>
      </c>
      <c r="I16" s="368" t="b">
        <f t="shared" ref="I16:I19" si="0">F16=H16</f>
        <v>0</v>
      </c>
      <c r="J16"/>
      <c r="K16"/>
      <c r="L16"/>
    </row>
    <row r="17" spans="1:12" s="39" customFormat="1" ht="64.5" thickBot="1" x14ac:dyDescent="0.3">
      <c r="A17" s="335" t="s">
        <v>133</v>
      </c>
      <c r="C17" s="39">
        <v>5</v>
      </c>
      <c r="D17" s="340" t="str">
        <f>VLOOKUP(A17,'Listas deplegables'!$A$2:$B$19,2,0)</f>
        <v xml:space="preserve"> GF</v>
      </c>
      <c r="E17" s="72" t="s">
        <v>199</v>
      </c>
      <c r="F17" s="366" t="s">
        <v>71</v>
      </c>
      <c r="G17" s="367" t="s">
        <v>201</v>
      </c>
      <c r="H17" s="365" t="s">
        <v>179</v>
      </c>
      <c r="I17" s="368" t="b">
        <f t="shared" si="0"/>
        <v>0</v>
      </c>
      <c r="J17"/>
      <c r="K17"/>
      <c r="L17"/>
    </row>
    <row r="18" spans="1:12" s="39" customFormat="1" ht="77.25" thickBot="1" x14ac:dyDescent="0.3">
      <c r="A18" s="335" t="s">
        <v>140</v>
      </c>
      <c r="C18" s="39">
        <v>6</v>
      </c>
      <c r="D18" s="340" t="str">
        <f>VLOOKUP(A18,'Listas deplegables'!$A$2:$B$19,2,0)</f>
        <v xml:space="preserve"> GJ</v>
      </c>
      <c r="E18" s="72" t="s">
        <v>203</v>
      </c>
      <c r="F18" s="74" t="s">
        <v>71</v>
      </c>
      <c r="G18" s="365" t="s">
        <v>178</v>
      </c>
      <c r="H18" s="76" t="s">
        <v>71</v>
      </c>
      <c r="I18" s="362" t="b">
        <f t="shared" si="0"/>
        <v>1</v>
      </c>
      <c r="J18"/>
      <c r="K18"/>
      <c r="L18"/>
    </row>
    <row r="19" spans="1:12" s="39" customFormat="1" ht="89.25" x14ac:dyDescent="0.25">
      <c r="A19" s="330" t="s">
        <v>148</v>
      </c>
      <c r="C19" s="39">
        <v>7</v>
      </c>
      <c r="D19" s="337" t="str">
        <f>VLOOKUP(A19,'Listas deplegables'!$A$2:$B$19,2,0)</f>
        <v xml:space="preserve"> RF</v>
      </c>
      <c r="E19" s="22" t="s">
        <v>207</v>
      </c>
      <c r="F19" s="66" t="s">
        <v>61</v>
      </c>
      <c r="G19" s="363" t="s">
        <v>178</v>
      </c>
      <c r="H19" s="11" t="s">
        <v>61</v>
      </c>
      <c r="I19" s="362" t="b">
        <f t="shared" si="0"/>
        <v>1</v>
      </c>
      <c r="J19"/>
      <c r="K19"/>
      <c r="L19"/>
    </row>
    <row r="20" spans="1:12" s="39" customFormat="1" ht="15.75" hidden="1" thickBot="1" x14ac:dyDescent="0.3">
      <c r="A20" s="331" t="s">
        <v>148</v>
      </c>
      <c r="D20" s="338" t="str">
        <f>VLOOKUP(A20,'Listas deplegables'!$A$2:$B$19,2,0)</f>
        <v xml:space="preserve"> RF</v>
      </c>
      <c r="E20" s="50"/>
      <c r="F20" s="18"/>
      <c r="G20" s="13"/>
      <c r="H20" s="13"/>
      <c r="J20"/>
      <c r="K20"/>
      <c r="L20"/>
    </row>
    <row r="21" spans="1:12" s="39" customFormat="1" ht="15" hidden="1" x14ac:dyDescent="0.25">
      <c r="A21" s="63"/>
      <c r="B21" s="59"/>
      <c r="C21" s="59"/>
      <c r="D21" s="56" t="e">
        <f>VLOOKUP(A21,'Listas deplegables'!$A$2:$B$19,2,0)</f>
        <v>#N/A</v>
      </c>
      <c r="E21" s="36"/>
      <c r="F21" s="58"/>
      <c r="G21" s="61"/>
      <c r="H21" s="61"/>
      <c r="J21"/>
      <c r="K21"/>
      <c r="L21"/>
    </row>
    <row r="22" spans="1:12" s="39" customFormat="1" ht="15" hidden="1" x14ac:dyDescent="0.25">
      <c r="A22" s="40"/>
      <c r="B22" s="44"/>
      <c r="C22" s="44"/>
      <c r="D22" s="41" t="e">
        <f>VLOOKUP(A22,'Listas deplegables'!$A$2:$B$19,2,0)</f>
        <v>#N/A</v>
      </c>
      <c r="E22" s="43"/>
      <c r="F22" s="17"/>
      <c r="G22" s="12"/>
      <c r="H22" s="12"/>
      <c r="J22"/>
      <c r="K22"/>
      <c r="L22"/>
    </row>
    <row r="23" spans="1:12" s="39" customFormat="1" ht="15" hidden="1" x14ac:dyDescent="0.25">
      <c r="A23" s="40"/>
      <c r="B23" s="44"/>
      <c r="C23" s="44"/>
      <c r="D23" s="41" t="e">
        <f>VLOOKUP(A23,'Listas deplegables'!$A$2:$B$19,2,0)</f>
        <v>#N/A</v>
      </c>
      <c r="E23" s="43"/>
      <c r="F23" s="17"/>
      <c r="G23" s="12"/>
      <c r="H23" s="12"/>
      <c r="J23"/>
      <c r="K23"/>
      <c r="L23"/>
    </row>
    <row r="24" spans="1:12" s="39" customFormat="1" ht="15" hidden="1" x14ac:dyDescent="0.25">
      <c r="A24" s="40"/>
      <c r="B24" s="44"/>
      <c r="C24" s="44"/>
      <c r="D24" s="41" t="e">
        <f>VLOOKUP(A24,'Listas deplegables'!$A$2:$B$19,2,0)</f>
        <v>#N/A</v>
      </c>
      <c r="E24" s="43"/>
      <c r="F24" s="17"/>
      <c r="G24" s="12"/>
      <c r="H24" s="12"/>
      <c r="J24"/>
      <c r="K24"/>
      <c r="L24"/>
    </row>
    <row r="25" spans="1:12" s="39" customFormat="1" ht="15" hidden="1" x14ac:dyDescent="0.25">
      <c r="A25" s="40"/>
      <c r="B25" s="44"/>
      <c r="C25" s="44"/>
      <c r="D25" s="41" t="e">
        <f>VLOOKUP(A25,'Listas deplegables'!$A$2:$B$19,2,0)</f>
        <v>#N/A</v>
      </c>
      <c r="E25" s="43"/>
      <c r="F25" s="17"/>
      <c r="G25" s="12"/>
      <c r="H25" s="12"/>
      <c r="J25"/>
      <c r="K25"/>
      <c r="L25"/>
    </row>
    <row r="26" spans="1:12" s="39" customFormat="1" hidden="1" x14ac:dyDescent="0.25">
      <c r="A26" s="40"/>
      <c r="B26" s="44"/>
      <c r="C26" s="44"/>
      <c r="D26" s="41" t="e">
        <f>VLOOKUP(A26,'Listas deplegables'!$A$2:$B$19,2,0)</f>
        <v>#N/A</v>
      </c>
      <c r="E26" s="43"/>
      <c r="F26" s="17"/>
      <c r="G26" s="12"/>
      <c r="H26" s="12"/>
    </row>
    <row r="27" spans="1:12" s="39" customFormat="1" hidden="1" x14ac:dyDescent="0.25">
      <c r="A27" s="40"/>
      <c r="B27" s="44"/>
      <c r="C27" s="44"/>
      <c r="D27" s="41" t="e">
        <f>VLOOKUP(A27,'Listas deplegables'!$A$2:$B$19,2,0)</f>
        <v>#N/A</v>
      </c>
      <c r="E27" s="43"/>
      <c r="F27" s="17"/>
      <c r="G27" s="12"/>
      <c r="H27" s="12"/>
    </row>
    <row r="28" spans="1:12" s="39" customFormat="1" hidden="1" x14ac:dyDescent="0.25">
      <c r="A28" s="40"/>
      <c r="B28" s="44"/>
      <c r="C28" s="44"/>
      <c r="D28" s="41" t="e">
        <f>VLOOKUP(A28,'Listas deplegables'!$A$2:$B$19,2,0)</f>
        <v>#N/A</v>
      </c>
      <c r="E28" s="43"/>
      <c r="F28" s="17"/>
      <c r="G28" s="12"/>
      <c r="H28" s="12"/>
    </row>
    <row r="29" spans="1:12" s="39" customFormat="1" hidden="1" x14ac:dyDescent="0.25">
      <c r="A29" s="40"/>
      <c r="B29" s="44"/>
      <c r="C29" s="44"/>
      <c r="D29" s="41" t="e">
        <f>VLOOKUP(A29,'Listas deplegables'!$A$2:$B$19,2,0)</f>
        <v>#N/A</v>
      </c>
      <c r="E29" s="43"/>
      <c r="F29" s="17"/>
      <c r="G29" s="12"/>
      <c r="H29" s="12"/>
    </row>
    <row r="30" spans="1:12" s="39" customFormat="1" hidden="1" x14ac:dyDescent="0.25">
      <c r="A30" s="40"/>
      <c r="B30" s="44"/>
      <c r="C30" s="44"/>
      <c r="D30" s="41" t="e">
        <f>VLOOKUP(A30,'Listas deplegables'!$A$2:$B$19,2,0)</f>
        <v>#N/A</v>
      </c>
      <c r="E30" s="43"/>
      <c r="F30" s="17"/>
      <c r="G30" s="12"/>
      <c r="H30" s="12"/>
    </row>
    <row r="31" spans="1:12" s="39" customFormat="1" hidden="1" x14ac:dyDescent="0.25">
      <c r="A31" s="40"/>
      <c r="B31" s="44"/>
      <c r="C31" s="44"/>
      <c r="D31" s="41" t="e">
        <f>VLOOKUP(A31,'Listas deplegables'!$A$2:$B$19,2,0)</f>
        <v>#N/A</v>
      </c>
      <c r="E31" s="43"/>
      <c r="F31" s="17"/>
      <c r="G31" s="12"/>
      <c r="H31" s="12"/>
    </row>
    <row r="32" spans="1:12" s="39" customFormat="1" hidden="1" x14ac:dyDescent="0.25">
      <c r="A32" s="40"/>
      <c r="B32" s="44"/>
      <c r="C32" s="44"/>
      <c r="D32" s="41" t="e">
        <f>VLOOKUP(A32,'Listas deplegables'!$A$2:$B$19,2,0)</f>
        <v>#N/A</v>
      </c>
      <c r="E32" s="43"/>
      <c r="F32" s="17"/>
      <c r="G32" s="12"/>
      <c r="H32" s="12"/>
    </row>
    <row r="33" spans="1:8" s="39" customFormat="1" hidden="1" x14ac:dyDescent="0.25">
      <c r="A33" s="40"/>
      <c r="B33" s="44"/>
      <c r="C33" s="44"/>
      <c r="D33" s="41" t="e">
        <f>VLOOKUP(A33,'Listas deplegables'!$A$2:$B$19,2,0)</f>
        <v>#N/A</v>
      </c>
      <c r="E33" s="43"/>
      <c r="F33" s="17"/>
      <c r="G33" s="12"/>
      <c r="H33" s="12"/>
    </row>
    <row r="34" spans="1:8" s="39" customFormat="1" hidden="1" x14ac:dyDescent="0.25">
      <c r="A34" s="40"/>
      <c r="B34" s="44"/>
      <c r="C34" s="44"/>
      <c r="D34" s="41" t="e">
        <f>VLOOKUP(A34,'Listas deplegables'!$A$2:$B$19,2,0)</f>
        <v>#N/A</v>
      </c>
      <c r="E34" s="43"/>
      <c r="F34" s="17"/>
      <c r="G34" s="12"/>
      <c r="H34" s="12"/>
    </row>
    <row r="35" spans="1:8" s="39" customFormat="1" hidden="1" x14ac:dyDescent="0.25">
      <c r="A35" s="40"/>
      <c r="B35" s="44"/>
      <c r="C35" s="44"/>
      <c r="D35" s="41" t="e">
        <f>VLOOKUP(A35,'Listas deplegables'!$A$2:$B$19,2,0)</f>
        <v>#N/A</v>
      </c>
      <c r="E35" s="43"/>
      <c r="F35" s="17"/>
      <c r="G35" s="12"/>
      <c r="H35" s="12"/>
    </row>
    <row r="36" spans="1:8" s="39" customFormat="1" hidden="1" x14ac:dyDescent="0.25">
      <c r="A36" s="40"/>
      <c r="B36" s="44"/>
      <c r="C36" s="44"/>
      <c r="D36" s="41" t="e">
        <f>VLOOKUP(A36,'Listas deplegables'!$A$2:$B$19,2,0)</f>
        <v>#N/A</v>
      </c>
      <c r="E36" s="43"/>
      <c r="F36" s="17"/>
      <c r="G36" s="12"/>
      <c r="H36" s="12"/>
    </row>
    <row r="37" spans="1:8" s="39" customFormat="1" hidden="1" x14ac:dyDescent="0.25">
      <c r="A37" s="40"/>
      <c r="B37" s="44"/>
      <c r="C37" s="44"/>
      <c r="D37" s="41" t="e">
        <f>VLOOKUP(A37,'Listas deplegables'!$A$2:$B$19,2,0)</f>
        <v>#N/A</v>
      </c>
      <c r="E37" s="43"/>
      <c r="F37" s="17"/>
      <c r="G37" s="12"/>
      <c r="H37" s="12"/>
    </row>
    <row r="38" spans="1:8" s="39" customFormat="1" hidden="1" x14ac:dyDescent="0.25">
      <c r="A38" s="40"/>
      <c r="B38" s="44"/>
      <c r="C38" s="44"/>
      <c r="D38" s="41" t="e">
        <f>VLOOKUP(A38,'Listas deplegables'!$A$2:$B$19,2,0)</f>
        <v>#N/A</v>
      </c>
      <c r="E38" s="43"/>
      <c r="F38" s="17"/>
      <c r="G38" s="12"/>
      <c r="H38" s="12"/>
    </row>
    <row r="39" spans="1:8" s="39" customFormat="1" hidden="1" x14ac:dyDescent="0.25">
      <c r="A39" s="40"/>
      <c r="B39" s="44"/>
      <c r="C39" s="44"/>
      <c r="D39" s="41" t="e">
        <f>VLOOKUP(A39,'Listas deplegables'!$A$2:$B$19,2,0)</f>
        <v>#N/A</v>
      </c>
      <c r="E39" s="43"/>
      <c r="F39" s="17"/>
      <c r="G39" s="12"/>
      <c r="H39" s="12"/>
    </row>
    <row r="40" spans="1:8" s="39" customFormat="1" hidden="1" x14ac:dyDescent="0.25">
      <c r="A40" s="40"/>
      <c r="B40" s="44"/>
      <c r="C40" s="44"/>
      <c r="D40" s="41" t="e">
        <f>VLOOKUP(A40,'Listas deplegables'!$A$2:$B$19,2,0)</f>
        <v>#N/A</v>
      </c>
      <c r="E40" s="43"/>
      <c r="F40" s="17"/>
      <c r="G40" s="12"/>
      <c r="H40" s="12"/>
    </row>
    <row r="41" spans="1:8" s="39" customFormat="1" hidden="1" x14ac:dyDescent="0.25">
      <c r="A41" s="40"/>
      <c r="B41" s="44"/>
      <c r="C41" s="44"/>
      <c r="D41" s="41" t="e">
        <f>VLOOKUP(A41,'Listas deplegables'!$A$2:$B$19,2,0)</f>
        <v>#N/A</v>
      </c>
      <c r="E41" s="43"/>
      <c r="F41" s="17"/>
      <c r="G41" s="12"/>
      <c r="H41" s="12"/>
    </row>
    <row r="42" spans="1:8" s="39" customFormat="1" hidden="1" x14ac:dyDescent="0.25">
      <c r="A42" s="40"/>
      <c r="B42" s="44"/>
      <c r="C42" s="44"/>
      <c r="D42" s="41" t="e">
        <f>VLOOKUP(A42,'Listas deplegables'!$A$2:$B$19,2,0)</f>
        <v>#N/A</v>
      </c>
      <c r="E42" s="43"/>
      <c r="F42" s="17"/>
      <c r="G42" s="12"/>
      <c r="H42" s="12"/>
    </row>
    <row r="43" spans="1:8" s="39" customFormat="1" hidden="1" x14ac:dyDescent="0.25">
      <c r="A43" s="40"/>
      <c r="B43" s="44"/>
      <c r="C43" s="44"/>
      <c r="D43" s="41" t="e">
        <f>VLOOKUP(A43,'Listas deplegables'!$A$2:$B$19,2,0)</f>
        <v>#N/A</v>
      </c>
      <c r="E43" s="43"/>
      <c r="F43" s="17"/>
      <c r="G43" s="12"/>
      <c r="H43" s="12"/>
    </row>
    <row r="44" spans="1:8" s="39" customFormat="1" hidden="1" x14ac:dyDescent="0.25">
      <c r="A44" s="40"/>
      <c r="B44" s="44"/>
      <c r="C44" s="44"/>
      <c r="D44" s="41" t="e">
        <f>VLOOKUP(A44,'Listas deplegables'!$A$2:$B$19,2,0)</f>
        <v>#N/A</v>
      </c>
      <c r="E44" s="43"/>
      <c r="F44" s="17"/>
      <c r="G44" s="12"/>
      <c r="H44" s="12"/>
    </row>
    <row r="45" spans="1:8" s="39" customFormat="1" hidden="1" x14ac:dyDescent="0.25">
      <c r="A45" s="40"/>
      <c r="B45" s="44"/>
      <c r="C45" s="44"/>
      <c r="D45" s="41" t="e">
        <f>VLOOKUP(A45,'Listas deplegables'!$A$2:$B$19,2,0)</f>
        <v>#N/A</v>
      </c>
      <c r="E45" s="43"/>
      <c r="F45" s="17"/>
      <c r="G45" s="12"/>
      <c r="H45" s="12"/>
    </row>
    <row r="46" spans="1:8" s="39" customFormat="1" hidden="1" x14ac:dyDescent="0.25">
      <c r="A46" s="40"/>
      <c r="B46" s="44"/>
      <c r="C46" s="44"/>
      <c r="D46" s="41" t="e">
        <f>VLOOKUP(A46,'Listas deplegables'!$A$2:$B$19,2,0)</f>
        <v>#N/A</v>
      </c>
      <c r="E46" s="43"/>
      <c r="F46" s="17"/>
      <c r="G46" s="12"/>
      <c r="H46" s="12"/>
    </row>
    <row r="47" spans="1:8" s="39" customFormat="1" hidden="1" x14ac:dyDescent="0.25">
      <c r="A47" s="40"/>
      <c r="B47" s="44"/>
      <c r="C47" s="44"/>
      <c r="D47" s="41" t="e">
        <f>VLOOKUP(A47,'Listas deplegables'!$A$2:$B$19,2,0)</f>
        <v>#N/A</v>
      </c>
      <c r="E47" s="43"/>
      <c r="F47" s="17"/>
      <c r="G47" s="12"/>
      <c r="H47" s="12"/>
    </row>
    <row r="48" spans="1:8" s="39" customFormat="1" hidden="1" x14ac:dyDescent="0.25">
      <c r="A48" s="40"/>
      <c r="B48" s="44"/>
      <c r="C48" s="44"/>
      <c r="D48" s="41" t="e">
        <f>VLOOKUP(A48,'Listas deplegables'!$A$2:$B$19,2,0)</f>
        <v>#N/A</v>
      </c>
      <c r="E48" s="43"/>
      <c r="F48" s="17"/>
      <c r="G48" s="12"/>
      <c r="H48" s="12"/>
    </row>
    <row r="49" spans="1:8" s="39" customFormat="1" hidden="1" x14ac:dyDescent="0.25">
      <c r="A49" s="40"/>
      <c r="B49" s="44"/>
      <c r="C49" s="44"/>
      <c r="D49" s="41" t="e">
        <f>VLOOKUP(A49,'Listas deplegables'!$A$2:$B$19,2,0)</f>
        <v>#N/A</v>
      </c>
      <c r="E49" s="43"/>
      <c r="F49" s="17"/>
      <c r="G49" s="12"/>
      <c r="H49" s="12"/>
    </row>
    <row r="50" spans="1:8" s="39" customFormat="1" hidden="1" x14ac:dyDescent="0.25">
      <c r="A50" s="40"/>
      <c r="B50" s="44"/>
      <c r="C50" s="44"/>
      <c r="D50" s="41" t="e">
        <f>VLOOKUP(A50,'Listas deplegables'!$A$2:$B$19,2,0)</f>
        <v>#N/A</v>
      </c>
      <c r="E50" s="43"/>
      <c r="F50" s="17"/>
      <c r="G50" s="12"/>
      <c r="H50" s="12"/>
    </row>
    <row r="51" spans="1:8" s="39" customFormat="1" hidden="1" x14ac:dyDescent="0.25">
      <c r="A51" s="40"/>
      <c r="B51" s="44"/>
      <c r="C51" s="44"/>
      <c r="D51" s="41" t="e">
        <f>VLOOKUP(A51,'Listas deplegables'!$A$2:$B$19,2,0)</f>
        <v>#N/A</v>
      </c>
      <c r="E51" s="43"/>
      <c r="F51" s="17"/>
      <c r="G51" s="12"/>
      <c r="H51" s="12"/>
    </row>
    <row r="52" spans="1:8" s="39" customFormat="1" hidden="1" x14ac:dyDescent="0.25">
      <c r="A52" s="40"/>
      <c r="B52" s="44"/>
      <c r="C52" s="44"/>
      <c r="D52" s="41" t="e">
        <f>VLOOKUP(A52,'Listas deplegables'!$A$2:$B$19,2,0)</f>
        <v>#N/A</v>
      </c>
      <c r="E52" s="43"/>
      <c r="F52" s="17"/>
      <c r="G52" s="12"/>
      <c r="H52" s="12"/>
    </row>
    <row r="53" spans="1:8" s="39" customFormat="1" hidden="1" x14ac:dyDescent="0.25">
      <c r="A53" s="40"/>
      <c r="B53" s="44"/>
      <c r="C53" s="44"/>
      <c r="D53" s="41" t="e">
        <f>VLOOKUP(A53,'Listas deplegables'!$A$2:$B$19,2,0)</f>
        <v>#N/A</v>
      </c>
      <c r="E53" s="43"/>
      <c r="F53" s="17"/>
      <c r="G53" s="12"/>
      <c r="H53" s="12"/>
    </row>
    <row r="54" spans="1:8" s="39" customFormat="1" hidden="1" x14ac:dyDescent="0.25">
      <c r="A54" s="40"/>
      <c r="B54" s="44"/>
      <c r="C54" s="44"/>
      <c r="D54" s="41" t="e">
        <f>VLOOKUP(A54,'Listas deplegables'!$A$2:$B$19,2,0)</f>
        <v>#N/A</v>
      </c>
      <c r="E54" s="43"/>
      <c r="F54" s="17"/>
      <c r="G54" s="12"/>
      <c r="H54" s="12"/>
    </row>
    <row r="55" spans="1:8" s="39" customFormat="1" hidden="1" x14ac:dyDescent="0.25">
      <c r="A55" s="40"/>
      <c r="B55" s="44"/>
      <c r="C55" s="44"/>
      <c r="D55" s="41" t="e">
        <f>VLOOKUP(A55,'Listas deplegables'!$A$2:$B$19,2,0)</f>
        <v>#N/A</v>
      </c>
      <c r="E55" s="43"/>
      <c r="F55" s="17"/>
      <c r="G55" s="12"/>
      <c r="H55" s="12"/>
    </row>
    <row r="56" spans="1:8" s="39" customFormat="1" hidden="1" x14ac:dyDescent="0.25">
      <c r="A56" s="40"/>
      <c r="B56" s="44"/>
      <c r="C56" s="44"/>
      <c r="D56" s="41" t="e">
        <f>VLOOKUP(A56,'Listas deplegables'!$A$2:$B$19,2,0)</f>
        <v>#N/A</v>
      </c>
      <c r="E56" s="43"/>
      <c r="F56" s="17"/>
      <c r="G56" s="12"/>
      <c r="H56" s="12"/>
    </row>
    <row r="57" spans="1:8" s="39" customFormat="1" hidden="1" x14ac:dyDescent="0.25">
      <c r="A57" s="40"/>
      <c r="B57" s="44"/>
      <c r="C57" s="44"/>
      <c r="D57" s="41" t="e">
        <f>VLOOKUP(A57,'Listas deplegables'!$A$2:$B$19,2,0)</f>
        <v>#N/A</v>
      </c>
      <c r="E57" s="43"/>
      <c r="F57" s="17"/>
      <c r="G57" s="12"/>
      <c r="H57" s="12"/>
    </row>
    <row r="58" spans="1:8" s="39" customFormat="1" hidden="1" x14ac:dyDescent="0.25">
      <c r="A58" s="40"/>
      <c r="B58" s="44"/>
      <c r="C58" s="44"/>
      <c r="D58" s="41" t="e">
        <f>VLOOKUP(A58,'Listas deplegables'!$A$2:$B$19,2,0)</f>
        <v>#N/A</v>
      </c>
      <c r="E58" s="43"/>
      <c r="F58" s="17"/>
      <c r="G58" s="12"/>
      <c r="H58" s="12"/>
    </row>
    <row r="59" spans="1:8" s="39" customFormat="1" hidden="1" x14ac:dyDescent="0.25">
      <c r="A59" s="40"/>
      <c r="B59" s="44"/>
      <c r="C59" s="44"/>
      <c r="D59" s="41" t="e">
        <f>VLOOKUP(A59,'Listas deplegables'!$A$2:$B$19,2,0)</f>
        <v>#N/A</v>
      </c>
      <c r="E59" s="43"/>
      <c r="F59" s="17"/>
      <c r="G59" s="12"/>
      <c r="H59" s="12"/>
    </row>
    <row r="60" spans="1:8" s="39" customFormat="1" hidden="1" x14ac:dyDescent="0.25">
      <c r="A60" s="40"/>
      <c r="B60" s="44"/>
      <c r="C60" s="44"/>
      <c r="D60" s="41" t="e">
        <f>VLOOKUP(A60,'Listas deplegables'!$A$2:$B$19,2,0)</f>
        <v>#N/A</v>
      </c>
      <c r="E60" s="43"/>
      <c r="F60" s="17"/>
      <c r="G60" s="12"/>
      <c r="H60" s="12"/>
    </row>
    <row r="61" spans="1:8" s="39" customFormat="1" hidden="1" x14ac:dyDescent="0.25">
      <c r="A61" s="40"/>
      <c r="B61" s="44"/>
      <c r="C61" s="44"/>
      <c r="D61" s="41" t="e">
        <f>VLOOKUP(A61,'Listas deplegables'!$A$2:$B$19,2,0)</f>
        <v>#N/A</v>
      </c>
      <c r="E61" s="43"/>
      <c r="F61" s="17"/>
      <c r="G61" s="12"/>
      <c r="H61" s="12"/>
    </row>
    <row r="62" spans="1:8" s="39" customFormat="1" hidden="1" x14ac:dyDescent="0.25">
      <c r="A62" s="40"/>
      <c r="B62" s="44"/>
      <c r="C62" s="44"/>
      <c r="D62" s="41" t="e">
        <f>VLOOKUP(A62,'Listas deplegables'!$A$2:$B$19,2,0)</f>
        <v>#N/A</v>
      </c>
      <c r="E62" s="43"/>
      <c r="F62" s="17"/>
      <c r="G62" s="12"/>
      <c r="H62" s="12"/>
    </row>
    <row r="63" spans="1:8" s="39" customFormat="1" hidden="1" x14ac:dyDescent="0.25">
      <c r="A63" s="40"/>
      <c r="B63" s="44"/>
      <c r="C63" s="44"/>
      <c r="D63" s="41" t="e">
        <f>VLOOKUP(A63,'Listas deplegables'!$A$2:$B$19,2,0)</f>
        <v>#N/A</v>
      </c>
      <c r="E63" s="43"/>
      <c r="F63" s="17"/>
      <c r="G63" s="12"/>
      <c r="H63" s="12"/>
    </row>
    <row r="64" spans="1:8" s="39" customFormat="1" hidden="1" x14ac:dyDescent="0.25">
      <c r="A64" s="40"/>
      <c r="B64" s="44"/>
      <c r="C64" s="44"/>
      <c r="D64" s="41" t="e">
        <f>VLOOKUP(A64,'Listas deplegables'!$A$2:$B$19,2,0)</f>
        <v>#N/A</v>
      </c>
      <c r="E64" s="43"/>
      <c r="F64" s="17"/>
      <c r="G64" s="12"/>
      <c r="H64" s="12"/>
    </row>
    <row r="65" spans="1:8" s="39" customFormat="1" hidden="1" x14ac:dyDescent="0.25">
      <c r="A65" s="40"/>
      <c r="B65" s="44"/>
      <c r="C65" s="44"/>
      <c r="D65" s="41" t="e">
        <f>VLOOKUP(A65,'Listas deplegables'!$A$2:$B$19,2,0)</f>
        <v>#N/A</v>
      </c>
      <c r="E65" s="43"/>
      <c r="F65" s="17"/>
      <c r="G65" s="12"/>
      <c r="H65" s="12"/>
    </row>
    <row r="66" spans="1:8" s="39" customFormat="1" hidden="1" x14ac:dyDescent="0.25">
      <c r="A66" s="40"/>
      <c r="B66" s="44"/>
      <c r="C66" s="44"/>
      <c r="D66" s="41" t="e">
        <f>VLOOKUP(A66,'Listas deplegables'!$A$2:$B$19,2,0)</f>
        <v>#N/A</v>
      </c>
      <c r="E66" s="43"/>
      <c r="F66" s="17"/>
      <c r="G66" s="12"/>
      <c r="H66" s="12"/>
    </row>
    <row r="67" spans="1:8" s="39" customFormat="1" hidden="1" x14ac:dyDescent="0.25">
      <c r="A67" s="40"/>
      <c r="B67" s="44"/>
      <c r="C67" s="44"/>
      <c r="D67" s="41" t="e">
        <f>VLOOKUP(A67,'Listas deplegables'!$A$2:$B$19,2,0)</f>
        <v>#N/A</v>
      </c>
      <c r="E67" s="43"/>
      <c r="F67" s="17"/>
      <c r="G67" s="12"/>
      <c r="H67" s="12"/>
    </row>
    <row r="68" spans="1:8" s="39" customFormat="1" hidden="1" x14ac:dyDescent="0.25">
      <c r="A68" s="40"/>
      <c r="B68" s="44"/>
      <c r="C68" s="44"/>
      <c r="D68" s="41" t="e">
        <f>VLOOKUP(A68,'Listas deplegables'!$A$2:$B$19,2,0)</f>
        <v>#N/A</v>
      </c>
      <c r="E68" s="43"/>
      <c r="F68" s="17"/>
      <c r="G68" s="12"/>
      <c r="H68" s="12"/>
    </row>
    <row r="69" spans="1:8" s="39" customFormat="1" hidden="1" x14ac:dyDescent="0.25">
      <c r="A69" s="40"/>
      <c r="B69" s="44"/>
      <c r="C69" s="44"/>
      <c r="D69" s="41" t="e">
        <f>VLOOKUP(A69,'Listas deplegables'!$A$2:$B$19,2,0)</f>
        <v>#N/A</v>
      </c>
      <c r="E69" s="43"/>
      <c r="F69" s="17"/>
      <c r="G69" s="12"/>
      <c r="H69" s="12"/>
    </row>
    <row r="70" spans="1:8" s="39" customFormat="1" hidden="1" x14ac:dyDescent="0.25">
      <c r="A70" s="40"/>
      <c r="B70" s="44"/>
      <c r="C70" s="44"/>
      <c r="D70" s="41" t="e">
        <f>VLOOKUP(A70,'Listas deplegables'!$A$2:$B$19,2,0)</f>
        <v>#N/A</v>
      </c>
      <c r="E70" s="43"/>
      <c r="F70" s="17"/>
      <c r="G70" s="12"/>
      <c r="H70" s="12"/>
    </row>
    <row r="71" spans="1:8" s="39" customFormat="1" hidden="1" x14ac:dyDescent="0.25">
      <c r="A71" s="40"/>
      <c r="B71" s="44"/>
      <c r="C71" s="44"/>
      <c r="D71" s="41" t="e">
        <f>VLOOKUP(A71,'Listas deplegables'!$A$2:$B$19,2,0)</f>
        <v>#N/A</v>
      </c>
      <c r="E71" s="43"/>
      <c r="F71" s="17"/>
      <c r="G71" s="12"/>
      <c r="H71" s="12"/>
    </row>
    <row r="72" spans="1:8" s="39" customFormat="1" hidden="1" x14ac:dyDescent="0.25">
      <c r="A72" s="40"/>
      <c r="B72" s="44"/>
      <c r="C72" s="44"/>
      <c r="D72" s="41" t="e">
        <f>VLOOKUP(A72,'Listas deplegables'!$A$2:$B$19,2,0)</f>
        <v>#N/A</v>
      </c>
      <c r="E72" s="43"/>
      <c r="F72" s="17"/>
      <c r="G72" s="12"/>
      <c r="H72" s="12"/>
    </row>
    <row r="73" spans="1:8" s="39" customFormat="1" hidden="1" x14ac:dyDescent="0.25">
      <c r="A73" s="40"/>
      <c r="B73" s="44"/>
      <c r="C73" s="44"/>
      <c r="D73" s="41" t="e">
        <f>VLOOKUP(A73,'Listas deplegables'!$A$2:$B$19,2,0)</f>
        <v>#N/A</v>
      </c>
      <c r="E73" s="43"/>
      <c r="F73" s="17"/>
      <c r="G73" s="12"/>
      <c r="H73" s="12"/>
    </row>
    <row r="74" spans="1:8" s="39" customFormat="1" hidden="1" x14ac:dyDescent="0.25">
      <c r="A74" s="40"/>
      <c r="B74" s="44"/>
      <c r="C74" s="44"/>
      <c r="D74" s="41" t="e">
        <f>VLOOKUP(A74,'Listas deplegables'!$A$2:$B$19,2,0)</f>
        <v>#N/A</v>
      </c>
      <c r="E74" s="43"/>
      <c r="F74" s="17"/>
      <c r="G74" s="12"/>
      <c r="H74" s="12"/>
    </row>
    <row r="75" spans="1:8" s="39" customFormat="1" hidden="1" x14ac:dyDescent="0.25">
      <c r="A75" s="40"/>
      <c r="B75" s="44"/>
      <c r="C75" s="44"/>
      <c r="D75" s="41" t="e">
        <f>VLOOKUP(A75,'Listas deplegables'!$A$2:$B$19,2,0)</f>
        <v>#N/A</v>
      </c>
      <c r="E75" s="43"/>
      <c r="F75" s="17"/>
      <c r="G75" s="12"/>
      <c r="H75" s="12"/>
    </row>
    <row r="76" spans="1:8" s="39" customFormat="1" hidden="1" x14ac:dyDescent="0.25">
      <c r="A76" s="40"/>
      <c r="B76" s="44"/>
      <c r="C76" s="44"/>
      <c r="D76" s="41" t="e">
        <f>VLOOKUP(A76,'Listas deplegables'!$A$2:$B$19,2,0)</f>
        <v>#N/A</v>
      </c>
      <c r="E76" s="43"/>
      <c r="F76" s="17"/>
      <c r="G76" s="12"/>
      <c r="H76" s="12"/>
    </row>
    <row r="77" spans="1:8" s="39" customFormat="1" hidden="1" x14ac:dyDescent="0.25">
      <c r="A77" s="40"/>
      <c r="B77" s="44"/>
      <c r="C77" s="44"/>
      <c r="D77" s="41" t="e">
        <f>VLOOKUP(A77,'Listas deplegables'!$A$2:$B$19,2,0)</f>
        <v>#N/A</v>
      </c>
      <c r="E77" s="43"/>
      <c r="F77" s="17"/>
      <c r="G77" s="12"/>
      <c r="H77" s="12"/>
    </row>
    <row r="78" spans="1:8" s="39" customFormat="1" hidden="1" x14ac:dyDescent="0.25">
      <c r="A78" s="40"/>
      <c r="B78" s="44"/>
      <c r="C78" s="44"/>
      <c r="D78" s="41" t="e">
        <f>VLOOKUP(A78,'Listas deplegables'!$A$2:$B$19,2,0)</f>
        <v>#N/A</v>
      </c>
      <c r="E78" s="43"/>
      <c r="F78" s="17"/>
      <c r="G78" s="12"/>
      <c r="H78" s="12"/>
    </row>
    <row r="79" spans="1:8" s="39" customFormat="1" hidden="1" x14ac:dyDescent="0.25">
      <c r="A79" s="40"/>
      <c r="B79" s="44"/>
      <c r="C79" s="44"/>
      <c r="D79" s="41" t="e">
        <f>VLOOKUP(A79,'Listas deplegables'!$A$2:$B$19,2,0)</f>
        <v>#N/A</v>
      </c>
      <c r="E79" s="43"/>
      <c r="F79" s="17"/>
      <c r="G79" s="12"/>
      <c r="H79" s="12"/>
    </row>
    <row r="80" spans="1:8" s="39" customFormat="1" hidden="1" x14ac:dyDescent="0.25">
      <c r="A80" s="40"/>
      <c r="B80" s="44"/>
      <c r="C80" s="44"/>
      <c r="D80" s="41" t="e">
        <f>VLOOKUP(A80,'Listas deplegables'!$A$2:$B$19,2,0)</f>
        <v>#N/A</v>
      </c>
      <c r="E80" s="43"/>
      <c r="F80" s="17"/>
      <c r="G80" s="12"/>
      <c r="H80" s="12"/>
    </row>
    <row r="81" spans="1:8" s="39" customFormat="1" hidden="1" x14ac:dyDescent="0.25">
      <c r="A81" s="40"/>
      <c r="B81" s="44"/>
      <c r="C81" s="44"/>
      <c r="D81" s="41" t="e">
        <f>VLOOKUP(A81,'Listas deplegables'!$A$2:$B$19,2,0)</f>
        <v>#N/A</v>
      </c>
      <c r="E81" s="43"/>
      <c r="F81" s="17"/>
      <c r="G81" s="12"/>
      <c r="H81" s="12"/>
    </row>
    <row r="82" spans="1:8" s="39" customFormat="1" hidden="1" x14ac:dyDescent="0.25">
      <c r="A82" s="40"/>
      <c r="B82" s="44"/>
      <c r="C82" s="44"/>
      <c r="D82" s="41" t="e">
        <f>VLOOKUP(A82,'Listas deplegables'!$A$2:$B$19,2,0)</f>
        <v>#N/A</v>
      </c>
      <c r="E82" s="43"/>
      <c r="F82" s="17"/>
      <c r="G82" s="12"/>
      <c r="H82" s="12"/>
    </row>
    <row r="83" spans="1:8" s="39" customFormat="1" hidden="1" x14ac:dyDescent="0.25">
      <c r="A83" s="40"/>
      <c r="B83" s="44"/>
      <c r="C83" s="44"/>
      <c r="D83" s="41" t="e">
        <f>VLOOKUP(A83,'Listas deplegables'!$A$2:$B$19,2,0)</f>
        <v>#N/A</v>
      </c>
      <c r="E83" s="43"/>
      <c r="F83" s="17"/>
      <c r="G83" s="12"/>
      <c r="H83" s="12"/>
    </row>
    <row r="84" spans="1:8" s="39" customFormat="1" hidden="1" x14ac:dyDescent="0.25">
      <c r="A84" s="40"/>
      <c r="B84" s="44"/>
      <c r="C84" s="44"/>
      <c r="D84" s="41" t="e">
        <f>VLOOKUP(A84,'Listas deplegables'!$A$2:$B$19,2,0)</f>
        <v>#N/A</v>
      </c>
      <c r="E84" s="43"/>
      <c r="F84" s="17"/>
      <c r="G84" s="12"/>
      <c r="H84" s="12"/>
    </row>
    <row r="85" spans="1:8" s="39" customFormat="1" hidden="1" x14ac:dyDescent="0.25">
      <c r="A85" s="40"/>
      <c r="B85" s="44"/>
      <c r="C85" s="44"/>
      <c r="D85" s="41" t="e">
        <f>VLOOKUP(A85,'Listas deplegables'!$A$2:$B$19,2,0)</f>
        <v>#N/A</v>
      </c>
      <c r="E85" s="43"/>
      <c r="F85" s="17"/>
      <c r="G85" s="12"/>
      <c r="H85" s="12"/>
    </row>
    <row r="86" spans="1:8" s="39" customFormat="1" hidden="1" x14ac:dyDescent="0.25">
      <c r="A86" s="40"/>
      <c r="B86" s="44"/>
      <c r="C86" s="44"/>
      <c r="D86" s="41" t="e">
        <f>VLOOKUP(A86,'Listas deplegables'!$A$2:$B$19,2,0)</f>
        <v>#N/A</v>
      </c>
      <c r="E86" s="43"/>
      <c r="F86" s="17"/>
      <c r="G86" s="12"/>
      <c r="H86" s="12"/>
    </row>
    <row r="87" spans="1:8" s="39" customFormat="1" hidden="1" x14ac:dyDescent="0.25">
      <c r="A87" s="40"/>
      <c r="B87" s="44"/>
      <c r="C87" s="44"/>
      <c r="D87" s="41" t="e">
        <f>VLOOKUP(A87,'Listas deplegables'!$A$2:$B$19,2,0)</f>
        <v>#N/A</v>
      </c>
      <c r="E87" s="43"/>
      <c r="F87" s="17"/>
      <c r="G87" s="12"/>
      <c r="H87" s="12"/>
    </row>
    <row r="88" spans="1:8" s="39" customFormat="1" hidden="1" x14ac:dyDescent="0.25">
      <c r="A88" s="40"/>
      <c r="B88" s="44"/>
      <c r="C88" s="44"/>
      <c r="D88" s="41" t="e">
        <f>VLOOKUP(A88,'Listas deplegables'!$A$2:$B$19,2,0)</f>
        <v>#N/A</v>
      </c>
      <c r="E88" s="43"/>
      <c r="F88" s="17"/>
      <c r="G88" s="12"/>
      <c r="H88" s="12"/>
    </row>
    <row r="89" spans="1:8" s="39" customFormat="1" hidden="1" x14ac:dyDescent="0.25">
      <c r="A89" s="40"/>
      <c r="B89" s="44"/>
      <c r="C89" s="44"/>
      <c r="D89" s="41" t="e">
        <f>VLOOKUP(A89,'Listas deplegables'!$A$2:$B$19,2,0)</f>
        <v>#N/A</v>
      </c>
      <c r="E89" s="43"/>
      <c r="F89" s="17"/>
      <c r="G89" s="12"/>
      <c r="H89" s="12"/>
    </row>
    <row r="90" spans="1:8" s="39" customFormat="1" hidden="1" x14ac:dyDescent="0.25">
      <c r="A90" s="40"/>
      <c r="B90" s="44"/>
      <c r="C90" s="44"/>
      <c r="D90" s="41" t="e">
        <f>VLOOKUP(A90,'Listas deplegables'!$A$2:$B$19,2,0)</f>
        <v>#N/A</v>
      </c>
      <c r="E90" s="43"/>
      <c r="F90" s="17"/>
      <c r="G90" s="12"/>
      <c r="H90" s="12"/>
    </row>
    <row r="91" spans="1:8" s="39" customFormat="1" hidden="1" x14ac:dyDescent="0.25">
      <c r="A91" s="40"/>
      <c r="B91" s="44"/>
      <c r="C91" s="44"/>
      <c r="D91" s="41" t="e">
        <f>VLOOKUP(A91,'Listas deplegables'!$A$2:$B$19,2,0)</f>
        <v>#N/A</v>
      </c>
      <c r="E91" s="43"/>
      <c r="F91" s="17"/>
      <c r="G91" s="12"/>
      <c r="H91" s="12"/>
    </row>
    <row r="92" spans="1:8" s="39" customFormat="1" hidden="1" x14ac:dyDescent="0.25">
      <c r="A92" s="40"/>
      <c r="B92" s="44"/>
      <c r="C92" s="44"/>
      <c r="D92" s="41" t="e">
        <f>VLOOKUP(A92,'Listas deplegables'!$A$2:$B$19,2,0)</f>
        <v>#N/A</v>
      </c>
      <c r="E92" s="43"/>
      <c r="F92" s="17"/>
      <c r="G92" s="12"/>
      <c r="H92" s="12"/>
    </row>
    <row r="93" spans="1:8" s="39" customFormat="1" hidden="1" x14ac:dyDescent="0.25">
      <c r="A93" s="40"/>
      <c r="B93" s="44"/>
      <c r="C93" s="44"/>
      <c r="D93" s="41" t="e">
        <f>VLOOKUP(A93,'Listas deplegables'!$A$2:$B$19,2,0)</f>
        <v>#N/A</v>
      </c>
      <c r="E93" s="43"/>
      <c r="F93" s="17"/>
      <c r="G93" s="12"/>
      <c r="H93" s="12"/>
    </row>
    <row r="94" spans="1:8" s="39" customFormat="1" hidden="1" x14ac:dyDescent="0.25">
      <c r="A94" s="40"/>
      <c r="B94" s="44"/>
      <c r="C94" s="44"/>
      <c r="D94" s="41" t="e">
        <f>VLOOKUP(A94,'Listas deplegables'!$A$2:$B$19,2,0)</f>
        <v>#N/A</v>
      </c>
      <c r="E94" s="43"/>
      <c r="F94" s="17"/>
      <c r="G94" s="12"/>
      <c r="H94" s="12"/>
    </row>
    <row r="95" spans="1:8" s="39" customFormat="1" hidden="1" x14ac:dyDescent="0.25">
      <c r="A95" s="40"/>
      <c r="B95" s="44"/>
      <c r="C95" s="44"/>
      <c r="D95" s="41" t="e">
        <f>VLOOKUP(A95,'Listas deplegables'!$A$2:$B$19,2,0)</f>
        <v>#N/A</v>
      </c>
      <c r="E95" s="43"/>
      <c r="F95" s="17"/>
      <c r="G95" s="12"/>
      <c r="H95" s="12"/>
    </row>
    <row r="96" spans="1:8" s="39" customFormat="1" hidden="1" x14ac:dyDescent="0.25">
      <c r="A96" s="40"/>
      <c r="B96" s="44"/>
      <c r="C96" s="44"/>
      <c r="D96" s="41" t="e">
        <f>VLOOKUP(A96,'Listas deplegables'!$A$2:$B$19,2,0)</f>
        <v>#N/A</v>
      </c>
      <c r="E96" s="43"/>
      <c r="F96" s="17"/>
      <c r="G96" s="12"/>
      <c r="H96" s="12"/>
    </row>
    <row r="97" spans="1:12" s="39" customFormat="1" hidden="1" x14ac:dyDescent="0.25">
      <c r="A97" s="40"/>
      <c r="B97" s="44"/>
      <c r="C97" s="44"/>
      <c r="D97" s="41" t="e">
        <f>VLOOKUP(A97,'Listas deplegables'!$A$2:$B$19,2,0)</f>
        <v>#N/A</v>
      </c>
      <c r="E97" s="43"/>
      <c r="F97" s="17"/>
      <c r="G97" s="12"/>
      <c r="H97" s="12"/>
    </row>
    <row r="98" spans="1:12" s="39" customFormat="1" ht="13.5" hidden="1" thickBot="1" x14ac:dyDescent="0.3">
      <c r="A98" s="47"/>
      <c r="B98" s="51"/>
      <c r="C98" s="51"/>
      <c r="D98" s="48" t="e">
        <f>VLOOKUP(A98,'Listas deplegables'!$A$2:$B$19,2,0)</f>
        <v>#N/A</v>
      </c>
      <c r="E98" s="50"/>
      <c r="F98" s="18"/>
      <c r="G98" s="13"/>
      <c r="H98" s="13"/>
    </row>
    <row r="99" spans="1:12" s="10" customFormat="1" hidden="1" x14ac:dyDescent="0.2">
      <c r="A99" s="10" t="s">
        <v>168</v>
      </c>
      <c r="D99" s="20" t="s">
        <v>168</v>
      </c>
      <c r="E99" s="10" t="s">
        <v>168</v>
      </c>
      <c r="F99" s="10" t="s">
        <v>168</v>
      </c>
      <c r="G99" s="10" t="s">
        <v>168</v>
      </c>
      <c r="H99" s="10" t="s">
        <v>168</v>
      </c>
    </row>
    <row r="104" spans="1:12" ht="15" x14ac:dyDescent="0.25">
      <c r="J104" s="235" t="s">
        <v>273</v>
      </c>
      <c r="K104" t="s">
        <v>276</v>
      </c>
    </row>
    <row r="105" spans="1:12" ht="15" x14ac:dyDescent="0.25">
      <c r="J105" s="236" t="s">
        <v>178</v>
      </c>
      <c r="K105">
        <v>5</v>
      </c>
      <c r="L105" s="369">
        <f>5/7</f>
        <v>0.7142857142857143</v>
      </c>
    </row>
    <row r="106" spans="1:12" ht="15" x14ac:dyDescent="0.25">
      <c r="J106" s="236" t="s">
        <v>49</v>
      </c>
      <c r="K106">
        <v>1</v>
      </c>
    </row>
    <row r="107" spans="1:12" ht="15" x14ac:dyDescent="0.25">
      <c r="J107" s="236" t="s">
        <v>201</v>
      </c>
      <c r="K107">
        <v>1</v>
      </c>
    </row>
    <row r="108" spans="1:12" ht="15" x14ac:dyDescent="0.25">
      <c r="J108" s="236" t="s">
        <v>274</v>
      </c>
      <c r="K108">
        <v>4</v>
      </c>
    </row>
    <row r="109" spans="1:12" ht="15" x14ac:dyDescent="0.25">
      <c r="J109" s="236" t="s">
        <v>275</v>
      </c>
      <c r="K109">
        <v>11</v>
      </c>
    </row>
  </sheetData>
  <autoFilter ref="A8:H99" xr:uid="{2B529E87-1A0D-4927-8ABB-7B4F9E4C9F91}">
    <filterColumn colId="3">
      <filters>
        <filter val="AL"/>
        <filter val="ATC"/>
        <filter val="FD"/>
        <filter val="GF"/>
        <filter val="GH"/>
        <filter val="GJ"/>
        <filter val="RF"/>
      </filters>
    </filterColumn>
    <filterColumn colId="4">
      <customFilters>
        <customFilter operator="notEqual" val=" "/>
      </customFilters>
    </filterColumn>
  </autoFilter>
  <mergeCells count="4">
    <mergeCell ref="A1:H1"/>
    <mergeCell ref="F2:F3"/>
    <mergeCell ref="F4:F5"/>
    <mergeCell ref="A6:H6"/>
  </mergeCells>
  <pageMargins left="0.7" right="0.7" top="0.75" bottom="0.75" header="0.3" footer="0.3"/>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373F026A-D296-491F-B24E-AD8D5BD80CE9}">
          <x14:formula1>
            <xm:f>'Listas deplegables'!$A$2:$A$19</xm:f>
          </x14:formula1>
          <xm:sqref>A100:C135 A9:A98 B20:C98</xm:sqref>
        </x14:dataValidation>
        <x14:dataValidation type="list" allowBlank="1" showInputMessage="1" showErrorMessage="1" xr:uid="{110CA4D2-5D9E-40F5-ADAC-31BD9CE39051}">
          <x14:formula1>
            <xm:f>'Listas deplegables'!$G$2:$G$5</xm:f>
          </x14:formula1>
          <xm:sqref>F9:F98 H9:H98</xm:sqref>
        </x14:dataValidation>
        <x14:dataValidation type="list" allowBlank="1" showInputMessage="1" showErrorMessage="1" xr:uid="{1B376411-F2CC-429B-B912-1BED2529D792}">
          <x14:formula1>
            <xm:f>'Listas deplegables'!$I$2:$I$5</xm:f>
          </x14:formula1>
          <xm:sqref>G9:G98</xm:sqref>
        </x14:dataValidation>
        <x14:dataValidation type="list" allowBlank="1" showInputMessage="1" showErrorMessage="1" xr:uid="{4405FAD4-34D0-4FDA-AF00-FE99474F5AB3}">
          <x14:formula1>
            <xm:f>'Listas deplegables'!$K$2:$K$3</xm:f>
          </x14:formula1>
          <xm:sqref>F4</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2E5B-35BD-4849-AE15-2DC08853E2F5}">
  <dimension ref="B1:L20"/>
  <sheetViews>
    <sheetView topLeftCell="C1" workbookViewId="0">
      <selection sqref="A1:AB1"/>
    </sheetView>
  </sheetViews>
  <sheetFormatPr baseColWidth="10" defaultRowHeight="15" x14ac:dyDescent="0.25"/>
  <cols>
    <col min="2" max="2" width="36.7109375" bestFit="1" customWidth="1"/>
    <col min="3" max="3" width="22.85546875" bestFit="1" customWidth="1"/>
    <col min="4" max="4" width="9.28515625" bestFit="1" customWidth="1"/>
    <col min="5" max="5" width="3" bestFit="1" customWidth="1"/>
    <col min="6" max="6" width="11.140625" bestFit="1" customWidth="1"/>
    <col min="7" max="7" width="12.5703125" bestFit="1" customWidth="1"/>
  </cols>
  <sheetData>
    <row r="1" spans="2:12" x14ac:dyDescent="0.25">
      <c r="B1" t="s">
        <v>306</v>
      </c>
    </row>
    <row r="2" spans="2:12" x14ac:dyDescent="0.25">
      <c r="B2" s="235" t="s">
        <v>338</v>
      </c>
      <c r="C2" s="235" t="s">
        <v>287</v>
      </c>
      <c r="I2" s="272"/>
      <c r="J2" s="460" t="s">
        <v>339</v>
      </c>
      <c r="K2" s="461"/>
      <c r="L2" s="462"/>
    </row>
    <row r="3" spans="2:12" x14ac:dyDescent="0.25">
      <c r="B3" s="235" t="s">
        <v>273</v>
      </c>
      <c r="C3" t="s">
        <v>44</v>
      </c>
      <c r="D3" t="s">
        <v>51</v>
      </c>
      <c r="E3" t="s">
        <v>5</v>
      </c>
      <c r="F3" t="s">
        <v>274</v>
      </c>
      <c r="G3" t="s">
        <v>275</v>
      </c>
      <c r="I3" s="272" t="s">
        <v>286</v>
      </c>
      <c r="J3" s="272" t="s">
        <v>44</v>
      </c>
      <c r="K3" s="272" t="s">
        <v>51</v>
      </c>
      <c r="L3" s="272" t="s">
        <v>5</v>
      </c>
    </row>
    <row r="4" spans="2:12" x14ac:dyDescent="0.25">
      <c r="B4" s="236" t="s">
        <v>232</v>
      </c>
      <c r="E4">
        <v>1</v>
      </c>
      <c r="G4">
        <v>1</v>
      </c>
      <c r="I4" s="272" t="s">
        <v>232</v>
      </c>
      <c r="J4" s="272"/>
      <c r="K4" s="272"/>
      <c r="L4" s="272">
        <v>1</v>
      </c>
    </row>
    <row r="5" spans="2:12" x14ac:dyDescent="0.25">
      <c r="B5" s="236" t="s">
        <v>235</v>
      </c>
      <c r="E5">
        <v>2</v>
      </c>
      <c r="G5">
        <v>2</v>
      </c>
      <c r="I5" s="272" t="s">
        <v>235</v>
      </c>
      <c r="J5" s="272"/>
      <c r="K5" s="272"/>
      <c r="L5" s="272">
        <v>2</v>
      </c>
    </row>
    <row r="6" spans="2:12" x14ac:dyDescent="0.25">
      <c r="B6" s="236" t="s">
        <v>240</v>
      </c>
      <c r="E6">
        <v>1</v>
      </c>
      <c r="G6">
        <v>1</v>
      </c>
      <c r="I6" s="272" t="s">
        <v>240</v>
      </c>
      <c r="J6" s="272"/>
      <c r="K6" s="272"/>
      <c r="L6" s="272">
        <v>1</v>
      </c>
    </row>
    <row r="7" spans="2:12" x14ac:dyDescent="0.25">
      <c r="B7" s="236" t="s">
        <v>244</v>
      </c>
      <c r="E7">
        <v>1</v>
      </c>
      <c r="G7">
        <v>1</v>
      </c>
      <c r="I7" s="272" t="s">
        <v>244</v>
      </c>
      <c r="J7" s="272"/>
      <c r="K7" s="272"/>
      <c r="L7" s="272">
        <v>1</v>
      </c>
    </row>
    <row r="8" spans="2:12" x14ac:dyDescent="0.25">
      <c r="B8" s="236" t="s">
        <v>234</v>
      </c>
      <c r="D8">
        <v>1</v>
      </c>
      <c r="G8">
        <v>1</v>
      </c>
      <c r="I8" s="272" t="s">
        <v>234</v>
      </c>
      <c r="J8" s="272"/>
      <c r="K8" s="272">
        <v>1</v>
      </c>
      <c r="L8" s="272"/>
    </row>
    <row r="9" spans="2:12" x14ac:dyDescent="0.25">
      <c r="B9" s="236" t="s">
        <v>227</v>
      </c>
      <c r="C9">
        <v>1</v>
      </c>
      <c r="G9">
        <v>1</v>
      </c>
      <c r="I9" s="272" t="s">
        <v>227</v>
      </c>
      <c r="J9" s="272">
        <v>1</v>
      </c>
      <c r="K9" s="272"/>
      <c r="L9" s="272"/>
    </row>
    <row r="10" spans="2:12" x14ac:dyDescent="0.25">
      <c r="B10" s="236" t="s">
        <v>224</v>
      </c>
      <c r="E10">
        <v>1</v>
      </c>
      <c r="G10">
        <v>1</v>
      </c>
      <c r="I10" s="272" t="s">
        <v>224</v>
      </c>
      <c r="J10" s="272"/>
      <c r="K10" s="272"/>
      <c r="L10" s="272">
        <v>1</v>
      </c>
    </row>
    <row r="11" spans="2:12" x14ac:dyDescent="0.25">
      <c r="B11" s="236" t="s">
        <v>239</v>
      </c>
      <c r="C11">
        <v>1</v>
      </c>
      <c r="G11">
        <v>1</v>
      </c>
      <c r="I11" s="272" t="s">
        <v>239</v>
      </c>
      <c r="J11" s="272">
        <v>1</v>
      </c>
      <c r="K11" s="272"/>
      <c r="L11" s="272"/>
    </row>
    <row r="12" spans="2:12" x14ac:dyDescent="0.25">
      <c r="B12" s="236" t="s">
        <v>241</v>
      </c>
      <c r="E12">
        <v>1</v>
      </c>
      <c r="G12">
        <v>1</v>
      </c>
      <c r="I12" s="272" t="s">
        <v>241</v>
      </c>
      <c r="J12" s="272"/>
      <c r="K12" s="272"/>
      <c r="L12" s="272">
        <v>1</v>
      </c>
    </row>
    <row r="13" spans="2:12" x14ac:dyDescent="0.25">
      <c r="B13" s="236" t="s">
        <v>238</v>
      </c>
      <c r="C13">
        <v>1</v>
      </c>
      <c r="G13">
        <v>1</v>
      </c>
      <c r="I13" s="272" t="s">
        <v>238</v>
      </c>
      <c r="J13" s="272">
        <v>1</v>
      </c>
      <c r="K13" s="272"/>
      <c r="L13" s="272"/>
    </row>
    <row r="14" spans="2:12" x14ac:dyDescent="0.25">
      <c r="B14" s="236" t="s">
        <v>242</v>
      </c>
      <c r="E14">
        <v>1</v>
      </c>
      <c r="G14">
        <v>1</v>
      </c>
      <c r="I14" s="272" t="s">
        <v>242</v>
      </c>
      <c r="J14" s="272"/>
      <c r="K14" s="272"/>
      <c r="L14" s="272">
        <v>1</v>
      </c>
    </row>
    <row r="15" spans="2:12" x14ac:dyDescent="0.25">
      <c r="B15" s="236" t="s">
        <v>237</v>
      </c>
      <c r="E15">
        <v>1</v>
      </c>
      <c r="G15">
        <v>1</v>
      </c>
      <c r="I15" s="272" t="s">
        <v>237</v>
      </c>
      <c r="J15" s="272"/>
      <c r="K15" s="272"/>
      <c r="L15" s="272">
        <v>1</v>
      </c>
    </row>
    <row r="16" spans="2:12" x14ac:dyDescent="0.25">
      <c r="B16" s="236" t="s">
        <v>233</v>
      </c>
      <c r="E16">
        <v>1</v>
      </c>
      <c r="G16">
        <v>1</v>
      </c>
      <c r="I16" s="272" t="s">
        <v>233</v>
      </c>
      <c r="J16" s="272"/>
      <c r="K16" s="272"/>
      <c r="L16" s="272">
        <v>1</v>
      </c>
    </row>
    <row r="17" spans="2:12" x14ac:dyDescent="0.25">
      <c r="B17" s="236" t="s">
        <v>245</v>
      </c>
      <c r="E17">
        <v>1</v>
      </c>
      <c r="G17">
        <v>1</v>
      </c>
      <c r="I17" s="272" t="s">
        <v>245</v>
      </c>
      <c r="J17" s="272"/>
      <c r="K17" s="272"/>
      <c r="L17" s="272">
        <v>1</v>
      </c>
    </row>
    <row r="18" spans="2:12" x14ac:dyDescent="0.25">
      <c r="B18" s="236" t="s">
        <v>243</v>
      </c>
      <c r="C18">
        <v>1</v>
      </c>
      <c r="G18">
        <v>1</v>
      </c>
      <c r="I18" s="272" t="s">
        <v>243</v>
      </c>
      <c r="J18" s="272">
        <v>1</v>
      </c>
      <c r="K18" s="272"/>
      <c r="L18" s="272"/>
    </row>
    <row r="19" spans="2:12" x14ac:dyDescent="0.25">
      <c r="B19" s="236" t="s">
        <v>236</v>
      </c>
      <c r="E19">
        <v>1</v>
      </c>
      <c r="G19">
        <v>1</v>
      </c>
      <c r="I19" s="272" t="s">
        <v>236</v>
      </c>
      <c r="J19" s="272"/>
      <c r="K19" s="272"/>
      <c r="L19" s="272">
        <v>1</v>
      </c>
    </row>
    <row r="20" spans="2:12" x14ac:dyDescent="0.25">
      <c r="B20" s="236" t="s">
        <v>275</v>
      </c>
      <c r="C20">
        <v>4</v>
      </c>
      <c r="D20">
        <v>1</v>
      </c>
      <c r="E20">
        <v>12</v>
      </c>
      <c r="G20">
        <v>17</v>
      </c>
      <c r="I20" s="272" t="s">
        <v>293</v>
      </c>
      <c r="J20" s="272">
        <v>4</v>
      </c>
      <c r="K20" s="272">
        <v>1</v>
      </c>
      <c r="L20" s="272">
        <v>12</v>
      </c>
    </row>
  </sheetData>
  <mergeCells count="1">
    <mergeCell ref="J2:L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F90C-6837-45A8-8850-68145785A67A}">
  <dimension ref="B2:M20"/>
  <sheetViews>
    <sheetView workbookViewId="0">
      <selection sqref="A1:AB1"/>
    </sheetView>
  </sheetViews>
  <sheetFormatPr baseColWidth="10" defaultRowHeight="15" x14ac:dyDescent="0.25"/>
  <cols>
    <col min="2" max="2" width="36.7109375" bestFit="1" customWidth="1"/>
    <col min="3" max="3" width="22.85546875" bestFit="1" customWidth="1"/>
    <col min="4" max="4" width="9.28515625" bestFit="1" customWidth="1"/>
    <col min="5" max="5" width="2.7109375" bestFit="1" customWidth="1"/>
    <col min="6" max="6" width="11.140625" bestFit="1" customWidth="1"/>
    <col min="7" max="7" width="12.5703125" bestFit="1" customWidth="1"/>
  </cols>
  <sheetData>
    <row r="2" spans="2:13" x14ac:dyDescent="0.25">
      <c r="B2" s="235" t="s">
        <v>338</v>
      </c>
      <c r="C2" s="235" t="s">
        <v>287</v>
      </c>
      <c r="I2" s="466" t="s">
        <v>286</v>
      </c>
      <c r="J2" s="463" t="s">
        <v>339</v>
      </c>
      <c r="K2" s="464"/>
      <c r="L2" s="465"/>
    </row>
    <row r="3" spans="2:13" x14ac:dyDescent="0.25">
      <c r="B3" s="235" t="s">
        <v>273</v>
      </c>
      <c r="C3" t="s">
        <v>44</v>
      </c>
      <c r="D3" t="s">
        <v>51</v>
      </c>
      <c r="E3" t="s">
        <v>5</v>
      </c>
      <c r="F3" t="s">
        <v>274</v>
      </c>
      <c r="G3" t="s">
        <v>275</v>
      </c>
      <c r="I3" s="467"/>
      <c r="J3" s="270" t="s">
        <v>44</v>
      </c>
      <c r="K3" s="270" t="s">
        <v>51</v>
      </c>
      <c r="L3" s="270" t="s">
        <v>5</v>
      </c>
      <c r="M3" s="370" t="s">
        <v>340</v>
      </c>
    </row>
    <row r="4" spans="2:13" x14ac:dyDescent="0.25">
      <c r="B4" s="236" t="s">
        <v>232</v>
      </c>
      <c r="E4">
        <v>1</v>
      </c>
      <c r="G4">
        <v>1</v>
      </c>
      <c r="I4" s="272" t="s">
        <v>232</v>
      </c>
      <c r="J4" s="272"/>
      <c r="K4" s="272"/>
      <c r="L4" s="272">
        <v>1</v>
      </c>
      <c r="M4" s="329"/>
    </row>
    <row r="5" spans="2:13" x14ac:dyDescent="0.25">
      <c r="B5" s="236" t="s">
        <v>235</v>
      </c>
      <c r="D5">
        <v>1</v>
      </c>
      <c r="G5">
        <v>1</v>
      </c>
      <c r="I5" s="272" t="s">
        <v>235</v>
      </c>
      <c r="J5" s="272"/>
      <c r="K5" s="272">
        <v>1</v>
      </c>
      <c r="L5" s="272"/>
      <c r="M5" s="329"/>
    </row>
    <row r="6" spans="2:13" x14ac:dyDescent="0.25">
      <c r="B6" s="236" t="s">
        <v>234</v>
      </c>
      <c r="C6">
        <v>1</v>
      </c>
      <c r="G6">
        <v>1</v>
      </c>
      <c r="I6" s="272" t="s">
        <v>234</v>
      </c>
      <c r="J6" s="272">
        <v>1</v>
      </c>
      <c r="K6" s="272"/>
      <c r="L6" s="272"/>
      <c r="M6" s="329"/>
    </row>
    <row r="7" spans="2:13" x14ac:dyDescent="0.25">
      <c r="B7" s="236" t="s">
        <v>241</v>
      </c>
      <c r="E7">
        <v>1</v>
      </c>
      <c r="G7">
        <v>1</v>
      </c>
      <c r="I7" s="272" t="s">
        <v>241</v>
      </c>
      <c r="J7" s="272"/>
      <c r="K7" s="272"/>
      <c r="L7" s="272">
        <v>1</v>
      </c>
      <c r="M7" s="329"/>
    </row>
    <row r="8" spans="2:13" x14ac:dyDescent="0.25">
      <c r="B8" s="236" t="s">
        <v>238</v>
      </c>
      <c r="D8">
        <v>1</v>
      </c>
      <c r="G8">
        <v>1</v>
      </c>
      <c r="I8" s="272" t="s">
        <v>238</v>
      </c>
      <c r="J8" s="272"/>
      <c r="K8" s="272">
        <v>1</v>
      </c>
      <c r="L8" s="272"/>
      <c r="M8" s="329"/>
    </row>
    <row r="9" spans="2:13" x14ac:dyDescent="0.25">
      <c r="B9" s="236" t="s">
        <v>242</v>
      </c>
      <c r="D9">
        <v>1</v>
      </c>
      <c r="G9">
        <v>1</v>
      </c>
      <c r="I9" s="272" t="s">
        <v>242</v>
      </c>
      <c r="J9" s="272"/>
      <c r="K9" s="272">
        <v>1</v>
      </c>
      <c r="L9" s="272"/>
      <c r="M9" s="329"/>
    </row>
    <row r="10" spans="2:13" x14ac:dyDescent="0.25">
      <c r="B10" s="236" t="s">
        <v>243</v>
      </c>
      <c r="C10">
        <v>1</v>
      </c>
      <c r="G10">
        <v>1</v>
      </c>
      <c r="I10" s="272" t="s">
        <v>243</v>
      </c>
      <c r="J10" s="272">
        <v>1</v>
      </c>
      <c r="K10" s="272"/>
      <c r="L10" s="272"/>
      <c r="M10" s="329"/>
    </row>
    <row r="11" spans="2:13" x14ac:dyDescent="0.25">
      <c r="B11" s="236" t="s">
        <v>275</v>
      </c>
      <c r="C11">
        <v>2</v>
      </c>
      <c r="D11">
        <v>3</v>
      </c>
      <c r="E11">
        <v>2</v>
      </c>
      <c r="G11">
        <v>7</v>
      </c>
      <c r="I11" s="270" t="s">
        <v>293</v>
      </c>
      <c r="J11" s="270">
        <v>2</v>
      </c>
      <c r="K11" s="270">
        <v>3</v>
      </c>
      <c r="L11" s="270">
        <v>2</v>
      </c>
      <c r="M11" s="329">
        <f>+J11/7</f>
        <v>0.2857142857142857</v>
      </c>
    </row>
    <row r="12" spans="2:13" x14ac:dyDescent="0.25">
      <c r="I12" s="272"/>
      <c r="J12" s="272"/>
      <c r="K12" s="272"/>
      <c r="L12" s="272"/>
    </row>
    <row r="13" spans="2:13" x14ac:dyDescent="0.25">
      <c r="I13" s="272"/>
      <c r="J13" s="272"/>
      <c r="K13" s="272"/>
      <c r="L13" s="272"/>
    </row>
    <row r="14" spans="2:13" x14ac:dyDescent="0.25">
      <c r="I14" s="272"/>
      <c r="J14" s="272"/>
      <c r="K14" s="272"/>
      <c r="L14" s="272"/>
    </row>
    <row r="15" spans="2:13" x14ac:dyDescent="0.25">
      <c r="I15" s="272"/>
      <c r="J15" s="272"/>
      <c r="K15" s="272"/>
      <c r="L15" s="272"/>
    </row>
    <row r="16" spans="2:13" x14ac:dyDescent="0.25">
      <c r="I16" s="272"/>
      <c r="J16" s="272"/>
      <c r="K16" s="272"/>
      <c r="L16" s="272"/>
    </row>
    <row r="17" spans="9:12" x14ac:dyDescent="0.25">
      <c r="I17" s="272"/>
      <c r="J17" s="272"/>
      <c r="K17" s="272"/>
      <c r="L17" s="272"/>
    </row>
    <row r="18" spans="9:12" x14ac:dyDescent="0.25">
      <c r="I18" s="272"/>
      <c r="J18" s="272"/>
      <c r="K18" s="272"/>
      <c r="L18" s="272"/>
    </row>
    <row r="19" spans="9:12" x14ac:dyDescent="0.25">
      <c r="I19" s="272"/>
      <c r="J19" s="272"/>
      <c r="K19" s="272"/>
      <c r="L19" s="272"/>
    </row>
    <row r="20" spans="9:12" x14ac:dyDescent="0.25">
      <c r="I20" s="272"/>
      <c r="J20" s="272"/>
      <c r="K20" s="272"/>
      <c r="L20" s="272"/>
    </row>
  </sheetData>
  <mergeCells count="2">
    <mergeCell ref="J2:L2"/>
    <mergeCell ref="I2: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932be1f3355577aebc50363d6f87bd06">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18a986bd913629c66f305ee25bdf156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730060-17DD-4A28-BFA0-C77E88AF30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4751DA-D6B8-4488-BF8B-BE2B48915E26}">
  <ds:schemaRefs>
    <ds:schemaRef ds:uri="http://purl.org/dc/terms/"/>
    <ds:schemaRef ds:uri="http://schemas.microsoft.com/office/2006/documentManagement/types"/>
    <ds:schemaRef ds:uri="4c005be5-a76b-498b-b56b-d752a86a9e92"/>
    <ds:schemaRef ds:uri="http://www.w3.org/XML/1998/namespace"/>
    <ds:schemaRef ds:uri="http://purl.org/dc/dcmitype/"/>
    <ds:schemaRef ds:uri="f3fd3fb8-5eaa-4af1-b04c-68cbcc097b6b"/>
    <ds:schemaRef ds:uri="http://schemas.microsoft.com/office/infopath/2007/PartnerControls"/>
    <ds:schemaRef ds:uri="http://schemas.openxmlformats.org/package/2006/metadata/core-propertie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5C93D45A-A31E-4625-AA82-D83C45B95F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vt:i4>
      </vt:variant>
    </vt:vector>
  </HeadingPairs>
  <TitlesOfParts>
    <vt:vector size="16" baseType="lpstr">
      <vt:lpstr>Sg-MRC</vt:lpstr>
      <vt:lpstr>Sg-MRF</vt:lpstr>
      <vt:lpstr>Listas deplegables</vt:lpstr>
      <vt:lpstr>Mapa Procesos</vt:lpstr>
      <vt:lpstr>Reparto</vt:lpstr>
      <vt:lpstr>DinamicaMRC</vt:lpstr>
      <vt:lpstr>DinamicaMRF</vt:lpstr>
      <vt:lpstr>T2</vt:lpstr>
      <vt:lpstr>T3</vt:lpstr>
      <vt:lpstr>T5</vt:lpstr>
      <vt:lpstr>T6...</vt:lpstr>
      <vt:lpstr>T22</vt:lpstr>
      <vt:lpstr>T23</vt:lpstr>
      <vt:lpstr>T24</vt:lpstr>
      <vt:lpstr>T25</vt:lpstr>
      <vt:lpstr>'T5'!_Hlk170218928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Paola Riaño Niño</dc:creator>
  <cp:keywords/>
  <dc:description/>
  <cp:lastModifiedBy>Maria Paola Riaño Niño</cp:lastModifiedBy>
  <cp:revision/>
  <dcterms:created xsi:type="dcterms:W3CDTF">2025-05-10T03:47:03Z</dcterms:created>
  <dcterms:modified xsi:type="dcterms:W3CDTF">2025-05-16T21:45:24Z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