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filterPrivacy="1" defaultThemeVersion="124226"/>
  <xr:revisionPtr revIDLastSave="0" documentId="13_ncr:1_{63EE409D-86C0-4474-9939-EA4B5F5E0C43}" xr6:coauthVersionLast="46" xr6:coauthVersionMax="46" xr10:uidLastSave="{00000000-0000-0000-0000-000000000000}"/>
  <bookViews>
    <workbookView xWindow="-120" yWindow="-120" windowWidth="20730" windowHeight="11160" xr2:uid="{3949AD63-D715-4134-A5CA-5FEF46F7D20D}"/>
  </bookViews>
  <sheets>
    <sheet name="VIGENCIA ACTUAL " sheetId="1" r:id="rId1"/>
  </sheets>
  <definedNames>
    <definedName name="_xlnm._FilterDatabase" localSheetId="0" hidden="1">'VIGENCIA ACTUAL '!$A$11:$X$139</definedName>
    <definedName name="_xlnm.Print_Area" localSheetId="0">'VIGENCIA ACTUAL '!$A$1:$X$149</definedName>
    <definedName name="_xlnm.Print_Titles" localSheetId="0">'VIGENCIA ACTUAL '!$2:$12</definedName>
  </definedNames>
  <calcPr calcId="191029"/>
  <fileRecoveryPr autoRecover="0"/>
</workbook>
</file>

<file path=xl/calcChain.xml><?xml version="1.0" encoding="utf-8"?>
<calcChain xmlns="http://schemas.openxmlformats.org/spreadsheetml/2006/main">
  <c r="Q139" i="1" l="1"/>
  <c r="Q138" i="1"/>
  <c r="Q136" i="1"/>
  <c r="X136" i="1" s="1"/>
  <c r="Q134" i="1"/>
  <c r="X134" i="1" s="1"/>
  <c r="Q130" i="1"/>
  <c r="X130" i="1" s="1"/>
  <c r="Q128" i="1"/>
  <c r="X128" i="1" s="1"/>
  <c r="Q127" i="1"/>
  <c r="Q126" i="1"/>
  <c r="X126" i="1" s="1"/>
  <c r="Q124" i="1"/>
  <c r="X124" i="1" s="1"/>
  <c r="Q123" i="1"/>
  <c r="X123" i="1" s="1"/>
  <c r="Q122" i="1"/>
  <c r="X122" i="1" s="1"/>
  <c r="Q120" i="1"/>
  <c r="Q119" i="1"/>
  <c r="X119" i="1" s="1"/>
  <c r="Q117" i="1"/>
  <c r="X117" i="1" s="1"/>
  <c r="Q115" i="1"/>
  <c r="X115" i="1" s="1"/>
  <c r="Q113" i="1"/>
  <c r="X113" i="1" s="1"/>
  <c r="Q112" i="1"/>
  <c r="X112" i="1" s="1"/>
  <c r="Q111" i="1"/>
  <c r="Q110" i="1"/>
  <c r="X110" i="1" s="1"/>
  <c r="Q109" i="1"/>
  <c r="Q107" i="1"/>
  <c r="X107" i="1" s="1"/>
  <c r="Q106" i="1"/>
  <c r="X106" i="1" s="1"/>
  <c r="Q105" i="1"/>
  <c r="X105" i="1"/>
  <c r="Q103" i="1"/>
  <c r="X103" i="1" s="1"/>
  <c r="Q101" i="1"/>
  <c r="Q100" i="1"/>
  <c r="X100" i="1" s="1"/>
  <c r="Q96" i="1"/>
  <c r="X96" i="1" s="1"/>
  <c r="Q94" i="1"/>
  <c r="X94" i="1" s="1"/>
  <c r="Q93" i="1"/>
  <c r="Q92" i="1"/>
  <c r="X92" i="1" s="1"/>
  <c r="Q91" i="1"/>
  <c r="X91" i="1" s="1"/>
  <c r="Q89" i="1"/>
  <c r="X89" i="1" s="1"/>
  <c r="Q88" i="1"/>
  <c r="Q87" i="1"/>
  <c r="X87" i="1" s="1"/>
  <c r="Q86" i="1"/>
  <c r="X86" i="1" s="1"/>
  <c r="Q85" i="1"/>
  <c r="X85" i="1" s="1"/>
  <c r="Q83" i="1"/>
  <c r="Q82" i="1"/>
  <c r="Q80" i="1" s="1"/>
  <c r="Q81" i="1"/>
  <c r="X81" i="1" s="1"/>
  <c r="Q79" i="1"/>
  <c r="Q78" i="1" s="1"/>
  <c r="X79" i="1"/>
  <c r="Q74" i="1"/>
  <c r="Q73" i="1" s="1"/>
  <c r="Q72" i="1" s="1"/>
  <c r="Q71" i="1"/>
  <c r="X71" i="1" s="1"/>
  <c r="Q69" i="1"/>
  <c r="X69" i="1" s="1"/>
  <c r="Q68" i="1"/>
  <c r="Q67" i="1" s="1"/>
  <c r="Q66" i="1" s="1"/>
  <c r="Q64" i="1"/>
  <c r="Q61" i="1"/>
  <c r="Q60" i="1"/>
  <c r="X60" i="1" s="1"/>
  <c r="Q55" i="1"/>
  <c r="X55" i="1" s="1"/>
  <c r="Q57" i="1"/>
  <c r="X57" i="1" s="1"/>
  <c r="Q52" i="1"/>
  <c r="X52" i="1" s="1"/>
  <c r="Q51" i="1"/>
  <c r="X51" i="1"/>
  <c r="Q50" i="1"/>
  <c r="X50" i="1" s="1"/>
  <c r="Q49" i="1"/>
  <c r="X49" i="1" s="1"/>
  <c r="Q48" i="1"/>
  <c r="X48" i="1" s="1"/>
  <c r="Q47" i="1"/>
  <c r="X47" i="1" s="1"/>
  <c r="Q45" i="1"/>
  <c r="X45" i="1" s="1"/>
  <c r="Q44" i="1"/>
  <c r="X44" i="1" s="1"/>
  <c r="Q43" i="1"/>
  <c r="X43" i="1" s="1"/>
  <c r="Q42" i="1"/>
  <c r="X42" i="1" s="1"/>
  <c r="Q39" i="1"/>
  <c r="Q38" i="1" s="1"/>
  <c r="Q37" i="1" s="1"/>
  <c r="X39" i="1"/>
  <c r="Q35" i="1"/>
  <c r="Q34" i="1"/>
  <c r="X34" i="1" s="1"/>
  <c r="Q33" i="1"/>
  <c r="X33" i="1" s="1"/>
  <c r="Q32" i="1"/>
  <c r="X32" i="1" s="1"/>
  <c r="Q31" i="1"/>
  <c r="X31" i="1" s="1"/>
  <c r="Q30" i="1"/>
  <c r="X30" i="1" s="1"/>
  <c r="Q28" i="1"/>
  <c r="Q27" i="1"/>
  <c r="Q26" i="1"/>
  <c r="Q25" i="1"/>
  <c r="X25" i="1" s="1"/>
  <c r="Q24" i="1"/>
  <c r="Q23" i="1"/>
  <c r="X23" i="1" s="1"/>
  <c r="Q22" i="1"/>
  <c r="Q21" i="1"/>
  <c r="Q20" i="1"/>
  <c r="Q18" i="1"/>
  <c r="Q17" i="1" s="1"/>
  <c r="X61" i="1"/>
  <c r="X138" i="1"/>
  <c r="X127" i="1"/>
  <c r="X120" i="1"/>
  <c r="X101" i="1"/>
  <c r="X93" i="1"/>
  <c r="X64" i="1"/>
  <c r="X35" i="1"/>
  <c r="W99" i="1"/>
  <c r="V99" i="1"/>
  <c r="U99" i="1"/>
  <c r="T99" i="1"/>
  <c r="S99" i="1"/>
  <c r="P99" i="1"/>
  <c r="O99" i="1"/>
  <c r="R99" i="1"/>
  <c r="N99" i="1"/>
  <c r="M99" i="1"/>
  <c r="W95" i="1"/>
  <c r="V95" i="1"/>
  <c r="U95" i="1"/>
  <c r="T95" i="1"/>
  <c r="S95" i="1"/>
  <c r="P95" i="1"/>
  <c r="O95" i="1"/>
  <c r="R95" i="1"/>
  <c r="N95" i="1"/>
  <c r="M95" i="1"/>
  <c r="W90" i="1"/>
  <c r="V90" i="1"/>
  <c r="U90" i="1"/>
  <c r="T90" i="1"/>
  <c r="S90" i="1"/>
  <c r="P90" i="1"/>
  <c r="O90" i="1"/>
  <c r="R90" i="1"/>
  <c r="N90" i="1"/>
  <c r="M90" i="1"/>
  <c r="W84" i="1"/>
  <c r="V84" i="1"/>
  <c r="U84" i="1"/>
  <c r="T84" i="1"/>
  <c r="S84" i="1"/>
  <c r="P84" i="1"/>
  <c r="O84" i="1"/>
  <c r="R84" i="1"/>
  <c r="N84" i="1"/>
  <c r="M84" i="1"/>
  <c r="W80" i="1"/>
  <c r="V80" i="1"/>
  <c r="U80" i="1"/>
  <c r="T80" i="1"/>
  <c r="S80" i="1"/>
  <c r="P80" i="1"/>
  <c r="O80" i="1"/>
  <c r="R80" i="1"/>
  <c r="N80" i="1"/>
  <c r="M80" i="1"/>
  <c r="W78" i="1"/>
  <c r="V78" i="1"/>
  <c r="U78" i="1"/>
  <c r="T78" i="1"/>
  <c r="S78" i="1"/>
  <c r="P78" i="1"/>
  <c r="O78" i="1"/>
  <c r="R78" i="1"/>
  <c r="N78" i="1"/>
  <c r="M78" i="1"/>
  <c r="W73" i="1"/>
  <c r="W72" i="1" s="1"/>
  <c r="V73" i="1"/>
  <c r="V72" i="1" s="1"/>
  <c r="U73" i="1"/>
  <c r="U72" i="1" s="1"/>
  <c r="T73" i="1"/>
  <c r="T72" i="1" s="1"/>
  <c r="S73" i="1"/>
  <c r="S72" i="1" s="1"/>
  <c r="P73" i="1"/>
  <c r="P72" i="1" s="1"/>
  <c r="O73" i="1"/>
  <c r="O72" i="1" s="1"/>
  <c r="R73" i="1"/>
  <c r="R72" i="1" s="1"/>
  <c r="N73" i="1"/>
  <c r="N72" i="1" s="1"/>
  <c r="M73" i="1"/>
  <c r="M72" i="1" s="1"/>
  <c r="W70" i="1"/>
  <c r="V70" i="1"/>
  <c r="U70" i="1"/>
  <c r="T70" i="1"/>
  <c r="S70" i="1"/>
  <c r="P70" i="1"/>
  <c r="O70" i="1"/>
  <c r="R70" i="1"/>
  <c r="N70" i="1"/>
  <c r="M70" i="1"/>
  <c r="W67" i="1"/>
  <c r="W66" i="1" s="1"/>
  <c r="V67" i="1"/>
  <c r="V66" i="1" s="1"/>
  <c r="U67" i="1"/>
  <c r="U66" i="1"/>
  <c r="T67" i="1"/>
  <c r="T66" i="1" s="1"/>
  <c r="S67" i="1"/>
  <c r="S66" i="1" s="1"/>
  <c r="P67" i="1"/>
  <c r="P66" i="1" s="1"/>
  <c r="O67" i="1"/>
  <c r="O66" i="1" s="1"/>
  <c r="R67" i="1"/>
  <c r="R66" i="1" s="1"/>
  <c r="N67" i="1"/>
  <c r="N66" i="1" s="1"/>
  <c r="M67" i="1"/>
  <c r="M66" i="1" s="1"/>
  <c r="W63" i="1"/>
  <c r="W62" i="1" s="1"/>
  <c r="V63" i="1"/>
  <c r="V62" i="1" s="1"/>
  <c r="U63" i="1"/>
  <c r="U62" i="1" s="1"/>
  <c r="T63" i="1"/>
  <c r="T62" i="1" s="1"/>
  <c r="S63" i="1"/>
  <c r="S62" i="1" s="1"/>
  <c r="Q63" i="1"/>
  <c r="Q62" i="1" s="1"/>
  <c r="P63" i="1"/>
  <c r="P62" i="1" s="1"/>
  <c r="O63" i="1"/>
  <c r="O62" i="1" s="1"/>
  <c r="R63" i="1"/>
  <c r="R62" i="1" s="1"/>
  <c r="N63" i="1"/>
  <c r="N62" i="1" s="1"/>
  <c r="M63" i="1"/>
  <c r="M62" i="1" s="1"/>
  <c r="W59" i="1"/>
  <c r="W58" i="1"/>
  <c r="V59" i="1"/>
  <c r="V58" i="1" s="1"/>
  <c r="U59" i="1"/>
  <c r="U58" i="1" s="1"/>
  <c r="T59" i="1"/>
  <c r="T58" i="1" s="1"/>
  <c r="S59" i="1"/>
  <c r="S58" i="1" s="1"/>
  <c r="P59" i="1"/>
  <c r="P58" i="1" s="1"/>
  <c r="O59" i="1"/>
  <c r="O58" i="1" s="1"/>
  <c r="R59" i="1"/>
  <c r="R58" i="1" s="1"/>
  <c r="N59" i="1"/>
  <c r="N58" i="1" s="1"/>
  <c r="M59" i="1"/>
  <c r="M58" i="1" s="1"/>
  <c r="W56" i="1"/>
  <c r="W54" i="1" s="1"/>
  <c r="V56" i="1"/>
  <c r="V54" i="1" s="1"/>
  <c r="U56" i="1"/>
  <c r="U54" i="1" s="1"/>
  <c r="T56" i="1"/>
  <c r="T54" i="1" s="1"/>
  <c r="S56" i="1"/>
  <c r="S54" i="1" s="1"/>
  <c r="P56" i="1"/>
  <c r="P54" i="1" s="1"/>
  <c r="O56" i="1"/>
  <c r="O54" i="1" s="1"/>
  <c r="R56" i="1"/>
  <c r="R54" i="1" s="1"/>
  <c r="N56" i="1"/>
  <c r="N54" i="1" s="1"/>
  <c r="M56" i="1"/>
  <c r="M54" i="1" s="1"/>
  <c r="W46" i="1"/>
  <c r="V46" i="1"/>
  <c r="U46" i="1"/>
  <c r="T46" i="1"/>
  <c r="S46" i="1"/>
  <c r="P46" i="1"/>
  <c r="O46" i="1"/>
  <c r="R46" i="1"/>
  <c r="N46" i="1"/>
  <c r="M46" i="1"/>
  <c r="W41" i="1"/>
  <c r="V41" i="1"/>
  <c r="U41" i="1"/>
  <c r="T41" i="1"/>
  <c r="S41" i="1"/>
  <c r="P41" i="1"/>
  <c r="O41" i="1"/>
  <c r="R41" i="1"/>
  <c r="R40" i="1" s="1"/>
  <c r="N41" i="1"/>
  <c r="M41" i="1"/>
  <c r="W38" i="1"/>
  <c r="W37" i="1" s="1"/>
  <c r="V38" i="1"/>
  <c r="V37" i="1" s="1"/>
  <c r="U38" i="1"/>
  <c r="U37" i="1" s="1"/>
  <c r="T38" i="1"/>
  <c r="S38" i="1"/>
  <c r="S37" i="1" s="1"/>
  <c r="P38" i="1"/>
  <c r="P37" i="1" s="1"/>
  <c r="O38" i="1"/>
  <c r="O37" i="1" s="1"/>
  <c r="R38" i="1"/>
  <c r="R37" i="1" s="1"/>
  <c r="N38" i="1"/>
  <c r="N37" i="1" s="1"/>
  <c r="M38" i="1"/>
  <c r="M37" i="1" s="1"/>
  <c r="W29" i="1"/>
  <c r="V29" i="1"/>
  <c r="U29" i="1"/>
  <c r="T29" i="1"/>
  <c r="S29" i="1"/>
  <c r="P29" i="1"/>
  <c r="O29" i="1"/>
  <c r="R29" i="1"/>
  <c r="N29" i="1"/>
  <c r="M29" i="1"/>
  <c r="W19" i="1"/>
  <c r="V19" i="1"/>
  <c r="U19" i="1"/>
  <c r="T19" i="1"/>
  <c r="S19" i="1"/>
  <c r="P19" i="1"/>
  <c r="O19" i="1"/>
  <c r="R19" i="1"/>
  <c r="N19" i="1"/>
  <c r="M19" i="1"/>
  <c r="W17" i="1"/>
  <c r="V17" i="1"/>
  <c r="U17" i="1"/>
  <c r="T17" i="1"/>
  <c r="S17" i="1"/>
  <c r="P17" i="1"/>
  <c r="O17" i="1"/>
  <c r="R17" i="1"/>
  <c r="N17" i="1"/>
  <c r="M17" i="1"/>
  <c r="W102" i="1"/>
  <c r="V102" i="1"/>
  <c r="U102" i="1"/>
  <c r="T102" i="1"/>
  <c r="S102" i="1"/>
  <c r="P102" i="1"/>
  <c r="O102" i="1"/>
  <c r="R102" i="1"/>
  <c r="N102" i="1"/>
  <c r="M102" i="1"/>
  <c r="W104" i="1"/>
  <c r="V104" i="1"/>
  <c r="U104" i="1"/>
  <c r="T104" i="1"/>
  <c r="S104" i="1"/>
  <c r="P104" i="1"/>
  <c r="O104" i="1"/>
  <c r="R104" i="1"/>
  <c r="N104" i="1"/>
  <c r="M104" i="1"/>
  <c r="W108" i="1"/>
  <c r="V108" i="1"/>
  <c r="U108" i="1"/>
  <c r="T108" i="1"/>
  <c r="S108" i="1"/>
  <c r="P108" i="1"/>
  <c r="O108" i="1"/>
  <c r="R108" i="1"/>
  <c r="N108" i="1"/>
  <c r="M108" i="1"/>
  <c r="W114" i="1"/>
  <c r="V114" i="1"/>
  <c r="U114" i="1"/>
  <c r="T114" i="1"/>
  <c r="S114" i="1"/>
  <c r="Q114" i="1"/>
  <c r="P114" i="1"/>
  <c r="O114" i="1"/>
  <c r="R114" i="1"/>
  <c r="N114" i="1"/>
  <c r="M114" i="1"/>
  <c r="W116" i="1"/>
  <c r="V116" i="1"/>
  <c r="U116" i="1"/>
  <c r="T116" i="1"/>
  <c r="S116" i="1"/>
  <c r="Q116" i="1"/>
  <c r="P116" i="1"/>
  <c r="O116" i="1"/>
  <c r="R116" i="1"/>
  <c r="N116" i="1"/>
  <c r="M116" i="1"/>
  <c r="W118" i="1"/>
  <c r="V118" i="1"/>
  <c r="U118" i="1"/>
  <c r="T118" i="1"/>
  <c r="S118" i="1"/>
  <c r="P118" i="1"/>
  <c r="O118" i="1"/>
  <c r="R118" i="1"/>
  <c r="N118" i="1"/>
  <c r="M118" i="1"/>
  <c r="W121" i="1"/>
  <c r="V121" i="1"/>
  <c r="U121" i="1"/>
  <c r="T121" i="1"/>
  <c r="S121" i="1"/>
  <c r="P121" i="1"/>
  <c r="O121" i="1"/>
  <c r="R121" i="1"/>
  <c r="N121" i="1"/>
  <c r="M121" i="1"/>
  <c r="W125" i="1"/>
  <c r="V125" i="1"/>
  <c r="U125" i="1"/>
  <c r="T125" i="1"/>
  <c r="S125" i="1"/>
  <c r="P125" i="1"/>
  <c r="O125" i="1"/>
  <c r="R125" i="1"/>
  <c r="N125" i="1"/>
  <c r="M125" i="1"/>
  <c r="W129" i="1"/>
  <c r="V129" i="1"/>
  <c r="U129" i="1"/>
  <c r="T129" i="1"/>
  <c r="S129" i="1"/>
  <c r="P129" i="1"/>
  <c r="O129" i="1"/>
  <c r="R129" i="1"/>
  <c r="N129" i="1"/>
  <c r="M129" i="1"/>
  <c r="W133" i="1"/>
  <c r="V133" i="1"/>
  <c r="V132" i="1" s="1"/>
  <c r="V131" i="1" s="1"/>
  <c r="U133" i="1"/>
  <c r="T133" i="1"/>
  <c r="S133" i="1"/>
  <c r="P133" i="1"/>
  <c r="O133" i="1"/>
  <c r="R133" i="1"/>
  <c r="N133" i="1"/>
  <c r="M133" i="1"/>
  <c r="W135" i="1"/>
  <c r="V135" i="1"/>
  <c r="U135" i="1"/>
  <c r="T135" i="1"/>
  <c r="S135" i="1"/>
  <c r="P135" i="1"/>
  <c r="O135" i="1"/>
  <c r="R135" i="1"/>
  <c r="N135" i="1"/>
  <c r="M135" i="1"/>
  <c r="X28" i="1"/>
  <c r="X27" i="1"/>
  <c r="X26" i="1"/>
  <c r="X22" i="1"/>
  <c r="X21" i="1"/>
  <c r="X20" i="1"/>
  <c r="W137" i="1"/>
  <c r="V137" i="1"/>
  <c r="U137" i="1"/>
  <c r="T137" i="1"/>
  <c r="S137" i="1"/>
  <c r="P137" i="1"/>
  <c r="O137" i="1"/>
  <c r="R137" i="1"/>
  <c r="N137" i="1"/>
  <c r="M137" i="1"/>
  <c r="L133" i="1"/>
  <c r="L135" i="1"/>
  <c r="L137" i="1"/>
  <c r="L129" i="1"/>
  <c r="L125" i="1"/>
  <c r="L121" i="1"/>
  <c r="L118" i="1"/>
  <c r="L116" i="1"/>
  <c r="L114" i="1"/>
  <c r="L108" i="1"/>
  <c r="L104" i="1"/>
  <c r="L102" i="1"/>
  <c r="L99" i="1"/>
  <c r="L95" i="1"/>
  <c r="L90" i="1"/>
  <c r="L84" i="1"/>
  <c r="L80" i="1"/>
  <c r="L78" i="1"/>
  <c r="L73" i="1"/>
  <c r="L72" i="1" s="1"/>
  <c r="L70" i="1"/>
  <c r="L67" i="1"/>
  <c r="L66" i="1" s="1"/>
  <c r="L59" i="1"/>
  <c r="L58" i="1" s="1"/>
  <c r="L63" i="1"/>
  <c r="L62" i="1" s="1"/>
  <c r="L56" i="1"/>
  <c r="L54" i="1" s="1"/>
  <c r="L46" i="1"/>
  <c r="L41" i="1"/>
  <c r="L38" i="1"/>
  <c r="L37" i="1" s="1"/>
  <c r="L29" i="1"/>
  <c r="L19" i="1"/>
  <c r="L17" i="1"/>
  <c r="X109" i="1"/>
  <c r="Q95" i="1"/>
  <c r="X95" i="1" s="1"/>
  <c r="X83" i="1"/>
  <c r="T132" i="1"/>
  <c r="T131" i="1" s="1"/>
  <c r="Q19" i="1" l="1"/>
  <c r="X82" i="1"/>
  <c r="Q129" i="1"/>
  <c r="S77" i="1"/>
  <c r="S76" i="1" s="1"/>
  <c r="O77" i="1"/>
  <c r="O76" i="1" s="1"/>
  <c r="P53" i="1"/>
  <c r="Q59" i="1"/>
  <c r="X59" i="1" s="1"/>
  <c r="L40" i="1"/>
  <c r="L36" i="1" s="1"/>
  <c r="U98" i="1"/>
  <c r="U97" i="1" s="1"/>
  <c r="N77" i="1"/>
  <c r="N76" i="1" s="1"/>
  <c r="T77" i="1"/>
  <c r="T76" i="1" s="1"/>
  <c r="L132" i="1"/>
  <c r="L131" i="1" s="1"/>
  <c r="S53" i="1"/>
  <c r="Q108" i="1"/>
  <c r="R65" i="1"/>
  <c r="L16" i="1"/>
  <c r="L15" i="1" s="1"/>
  <c r="X19" i="1"/>
  <c r="X18" i="1"/>
  <c r="Q137" i="1"/>
  <c r="X137" i="1" s="1"/>
  <c r="V98" i="1"/>
  <c r="V97" i="1" s="1"/>
  <c r="N132" i="1"/>
  <c r="N131" i="1" s="1"/>
  <c r="W132" i="1"/>
  <c r="W131" i="1" s="1"/>
  <c r="M132" i="1"/>
  <c r="M131" i="1" s="1"/>
  <c r="S40" i="1"/>
  <c r="S36" i="1" s="1"/>
  <c r="X111" i="1"/>
  <c r="Q121" i="1"/>
  <c r="O98" i="1"/>
  <c r="O97" i="1" s="1"/>
  <c r="L98" i="1"/>
  <c r="L97" i="1" s="1"/>
  <c r="X129" i="1"/>
  <c r="W16" i="1"/>
  <c r="W15" i="1" s="1"/>
  <c r="U40" i="1"/>
  <c r="M65" i="1"/>
  <c r="X139" i="1"/>
  <c r="Q41" i="1"/>
  <c r="X41" i="1" s="1"/>
  <c r="Q84" i="1"/>
  <c r="X84" i="1" s="1"/>
  <c r="Q104" i="1"/>
  <c r="X116" i="1"/>
  <c r="Q102" i="1"/>
  <c r="X102" i="1" s="1"/>
  <c r="R16" i="1"/>
  <c r="R15" i="1" s="1"/>
  <c r="M16" i="1"/>
  <c r="M15" i="1" s="1"/>
  <c r="Q70" i="1"/>
  <c r="Q65" i="1" s="1"/>
  <c r="X24" i="1"/>
  <c r="L77" i="1"/>
  <c r="L76" i="1" s="1"/>
  <c r="S132" i="1"/>
  <c r="S131" i="1" s="1"/>
  <c r="O132" i="1"/>
  <c r="O131" i="1" s="1"/>
  <c r="O75" i="1" s="1"/>
  <c r="Q56" i="1"/>
  <c r="O65" i="1"/>
  <c r="L65" i="1"/>
  <c r="S98" i="1"/>
  <c r="S97" i="1" s="1"/>
  <c r="Q29" i="1"/>
  <c r="X29" i="1" s="1"/>
  <c r="Q46" i="1"/>
  <c r="P132" i="1"/>
  <c r="P131" i="1" s="1"/>
  <c r="X121" i="1"/>
  <c r="Q125" i="1"/>
  <c r="L53" i="1"/>
  <c r="X125" i="1"/>
  <c r="X104" i="1"/>
  <c r="X74" i="1"/>
  <c r="Q133" i="1"/>
  <c r="U132" i="1"/>
  <c r="U131" i="1" s="1"/>
  <c r="X108" i="1"/>
  <c r="P98" i="1"/>
  <c r="P97" i="1" s="1"/>
  <c r="X17" i="1"/>
  <c r="X38" i="1"/>
  <c r="O40" i="1"/>
  <c r="O36" i="1" s="1"/>
  <c r="X66" i="1"/>
  <c r="Q135" i="1"/>
  <c r="X135" i="1" s="1"/>
  <c r="R132" i="1"/>
  <c r="R131" i="1" s="1"/>
  <c r="U36" i="1"/>
  <c r="Q54" i="1"/>
  <c r="X67" i="1"/>
  <c r="P77" i="1"/>
  <c r="P76" i="1" s="1"/>
  <c r="P75" i="1" s="1"/>
  <c r="W77" i="1"/>
  <c r="W76" i="1" s="1"/>
  <c r="Q90" i="1"/>
  <c r="Q77" i="1" s="1"/>
  <c r="X88" i="1"/>
  <c r="R98" i="1"/>
  <c r="R97" i="1" s="1"/>
  <c r="V65" i="1"/>
  <c r="N98" i="1"/>
  <c r="N97" i="1" s="1"/>
  <c r="T98" i="1"/>
  <c r="T97" i="1" s="1"/>
  <c r="M77" i="1"/>
  <c r="M76" i="1" s="1"/>
  <c r="M75" i="1" s="1"/>
  <c r="V77" i="1"/>
  <c r="V76" i="1" s="1"/>
  <c r="V75" i="1" s="1"/>
  <c r="Q118" i="1"/>
  <c r="X118" i="1" s="1"/>
  <c r="X114" i="1"/>
  <c r="M98" i="1"/>
  <c r="M97" i="1" s="1"/>
  <c r="X80" i="1"/>
  <c r="Q99" i="1"/>
  <c r="W98" i="1"/>
  <c r="W97" i="1" s="1"/>
  <c r="X78" i="1"/>
  <c r="W65" i="1"/>
  <c r="U77" i="1"/>
  <c r="U76" i="1" s="1"/>
  <c r="M40" i="1"/>
  <c r="V40" i="1"/>
  <c r="V36" i="1" s="1"/>
  <c r="R77" i="1"/>
  <c r="R76" i="1" s="1"/>
  <c r="R75" i="1" s="1"/>
  <c r="U75" i="1"/>
  <c r="N53" i="1"/>
  <c r="T37" i="1"/>
  <c r="X37" i="1" s="1"/>
  <c r="P16" i="1"/>
  <c r="P15" i="1" s="1"/>
  <c r="R53" i="1"/>
  <c r="P65" i="1"/>
  <c r="X73" i="1"/>
  <c r="X56" i="1"/>
  <c r="U16" i="1"/>
  <c r="U15" i="1" s="1"/>
  <c r="S16" i="1"/>
  <c r="S15" i="1" s="1"/>
  <c r="S14" i="1" s="1"/>
  <c r="T40" i="1"/>
  <c r="S65" i="1"/>
  <c r="U65" i="1"/>
  <c r="N16" i="1"/>
  <c r="N15" i="1" s="1"/>
  <c r="V16" i="1"/>
  <c r="V15" i="1" s="1"/>
  <c r="N40" i="1"/>
  <c r="W40" i="1"/>
  <c r="W36" i="1" s="1"/>
  <c r="M36" i="1"/>
  <c r="O16" i="1"/>
  <c r="O15" i="1" s="1"/>
  <c r="P40" i="1"/>
  <c r="P36" i="1" s="1"/>
  <c r="W53" i="1"/>
  <c r="V53" i="1"/>
  <c r="X62" i="1"/>
  <c r="N65" i="1"/>
  <c r="T53" i="1"/>
  <c r="X54" i="1"/>
  <c r="X72" i="1"/>
  <c r="T65" i="1"/>
  <c r="O53" i="1"/>
  <c r="U53" i="1"/>
  <c r="N36" i="1"/>
  <c r="R36" i="1"/>
  <c r="M53" i="1"/>
  <c r="T16" i="1"/>
  <c r="X46" i="1"/>
  <c r="X63" i="1"/>
  <c r="L14" i="1" l="1"/>
  <c r="X70" i="1"/>
  <c r="O14" i="1"/>
  <c r="O13" i="1" s="1"/>
  <c r="N75" i="1"/>
  <c r="S75" i="1"/>
  <c r="S13" i="1" s="1"/>
  <c r="Q40" i="1"/>
  <c r="Q36" i="1" s="1"/>
  <c r="L75" i="1"/>
  <c r="Q58" i="1"/>
  <c r="X58" i="1" s="1"/>
  <c r="W75" i="1"/>
  <c r="X90" i="1"/>
  <c r="M14" i="1"/>
  <c r="Q16" i="1"/>
  <c r="Q15" i="1" s="1"/>
  <c r="Q76" i="1"/>
  <c r="X77" i="1"/>
  <c r="T75" i="1"/>
  <c r="N14" i="1"/>
  <c r="X99" i="1"/>
  <c r="Q98" i="1"/>
  <c r="M13" i="1"/>
  <c r="U14" i="1"/>
  <c r="U13" i="1" s="1"/>
  <c r="Q132" i="1"/>
  <c r="X133" i="1"/>
  <c r="X40" i="1"/>
  <c r="W14" i="1"/>
  <c r="W13" i="1" s="1"/>
  <c r="X65" i="1"/>
  <c r="R14" i="1"/>
  <c r="R13" i="1" s="1"/>
  <c r="P14" i="1"/>
  <c r="P13" i="1" s="1"/>
  <c r="T36" i="1"/>
  <c r="X36" i="1" s="1"/>
  <c r="V14" i="1"/>
  <c r="V13" i="1" s="1"/>
  <c r="X16" i="1"/>
  <c r="T15" i="1"/>
  <c r="N13" i="1" l="1"/>
  <c r="L13" i="1"/>
  <c r="Q53" i="1"/>
  <c r="Q97" i="1"/>
  <c r="X97" i="1" s="1"/>
  <c r="X98" i="1"/>
  <c r="Q131" i="1"/>
  <c r="X131" i="1" s="1"/>
  <c r="X132" i="1"/>
  <c r="X76" i="1"/>
  <c r="T14" i="1"/>
  <c r="X15" i="1"/>
  <c r="X53" i="1" l="1"/>
  <c r="Q14" i="1"/>
  <c r="X14" i="1" s="1"/>
  <c r="Q75" i="1"/>
  <c r="X75" i="1" s="1"/>
  <c r="T13" i="1"/>
  <c r="Q13" i="1" l="1"/>
  <c r="X13" i="1" s="1"/>
</calcChain>
</file>

<file path=xl/sharedStrings.xml><?xml version="1.0" encoding="utf-8"?>
<sst xmlns="http://schemas.openxmlformats.org/spreadsheetml/2006/main" count="896" uniqueCount="218">
  <si>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</si>
  <si>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</si>
  <si>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</si>
  <si>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</si>
  <si>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</si>
  <si>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</si>
  <si>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</si>
  <si>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</si>
  <si>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</si>
  <si>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</si>
  <si>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</si>
  <si>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</si>
  <si>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</si>
  <si>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</si>
  <si>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</si>
  <si>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</si>
  <si>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</si>
  <si>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INFORME DE EJECUCION PRESUPUESTAL</t>
  </si>
  <si>
    <t>TRASLADOS</t>
  </si>
  <si>
    <t xml:space="preserve">PERIODO:                                </t>
  </si>
  <si>
    <t>ENERO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</si>
  <si>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</si>
  <si>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</si>
  <si>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</si>
  <si>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</si>
  <si>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</si>
  <si>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</si>
  <si>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</si>
  <si>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</si>
  <si>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</si>
  <si>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</si>
  <si>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</si>
  <si>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</si>
  <si>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</si>
  <si>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</si>
  <si>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</si>
  <si>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</si>
  <si>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</si>
  <si>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</si>
  <si>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</si>
  <si>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</si>
  <si>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</si>
  <si>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</si>
  <si>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</si>
  <si>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</si>
  <si>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</si>
  <si>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</si>
  <si>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</si>
  <si>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</si>
  <si>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PENSIONES</t>
  </si>
  <si>
    <t>SALUD</t>
  </si>
  <si>
    <t>AUXILIO DE CESANTÍAS</t>
  </si>
  <si>
    <t>CAJAS DE COMPENSACIÓN FAMILIAR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</si>
  <si>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</si>
  <si>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</si>
  <si>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</si>
  <si>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</si>
  <si>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</si>
  <si>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</si>
  <si>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</si>
  <si>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</si>
  <si>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</si>
  <si>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</si>
  <si>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</si>
  <si>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</si>
  <si>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</si>
  <si>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</si>
  <si>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</si>
  <si>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</si>
  <si>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</si>
  <si>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</si>
  <si>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</si>
  <si>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</si>
  <si>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</si>
  <si>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</si>
  <si>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</si>
  <si>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</si>
  <si>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</si>
  <si>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</si>
  <si>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</si>
  <si>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</si>
  <si>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</si>
  <si>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</si>
  <si>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</si>
  <si>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</si>
  <si>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</si>
  <si>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</si>
  <si>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</si>
  <si>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</si>
  <si>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</si>
  <si>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</si>
  <si>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</si>
  <si>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</si>
  <si>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</si>
  <si>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</si>
  <si>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</si>
  <si>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</si>
  <si>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</si>
  <si>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</si>
  <si>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</si>
  <si>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</si>
  <si>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</si>
  <si>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</si>
  <si>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</si>
  <si>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05</t>
  </si>
  <si>
    <t>MULTAS, SANCIONES E INTERESES DE MORA</t>
  </si>
  <si>
    <t>INTERESES DE MORA</t>
  </si>
  <si>
    <t>FINANCIEROS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</si>
  <si>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</si>
  <si>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</si>
  <si>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</si>
  <si>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</si>
  <si>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</si>
  <si>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</si>
  <si>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</si>
  <si>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</si>
  <si>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</si>
  <si>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</si>
  <si>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</si>
  <si>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</si>
  <si>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</si>
  <si>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</si>
  <si>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</si>
  <si>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</si>
  <si>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</si>
  <si>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</si>
  <si>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</si>
  <si>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</si>
  <si>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</si>
  <si>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</si>
  <si>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</si>
  <si>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</si>
  <si>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</si>
  <si>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</si>
  <si>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</si>
  <si>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</si>
  <si>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</si>
  <si>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</si>
  <si>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</si>
  <si>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</si>
  <si>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</si>
  <si>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</si>
  <si>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</si>
  <si>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4302071</t>
  </si>
  <si>
    <t>SERVICIO DE APOYO FINANCIERO PARA EL FOMENTO DE LA INFRAESTRUCTURA DEPORTIVA</t>
  </si>
  <si>
    <t>17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</si>
  <si>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</si>
  <si>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</si>
  <si>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</si>
  <si>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</si>
  <si>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</si>
  <si>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</si>
  <si>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</si>
  <si>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</si>
  <si>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</si>
  <si>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</si>
  <si>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</si>
  <si>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</si>
  <si>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</si>
  <si>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</si>
  <si>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</si>
  <si>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</si>
  <si>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</si>
  <si>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</si>
  <si>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</si>
  <si>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</si>
  <si>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</si>
  <si>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</si>
  <si>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</si>
  <si>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</si>
  <si>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</si>
  <si>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</si>
  <si>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</si>
  <si>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</si>
  <si>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</si>
  <si>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</si>
  <si>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</si>
  <si>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</si>
  <si>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</si>
  <si>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</si>
  <si>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</si>
  <si>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</si>
  <si>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</si>
  <si>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</si>
  <si>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</si>
  <si>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</si>
  <si>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</si>
  <si>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</si>
  <si>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</si>
  <si>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</si>
  <si>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</si>
  <si>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</si>
  <si>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</si>
  <si>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</si>
  <si>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</si>
  <si>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</si>
  <si>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</si>
  <si>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</si>
  <si>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</si>
  <si>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</si>
  <si>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</si>
  <si>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</si>
  <si>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</si>
  <si>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</si>
  <si>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</si>
  <si>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</si>
  <si>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</si>
  <si>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</si>
  <si>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</si>
  <si>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</si>
  <si>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</si>
  <si>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</si>
  <si>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</si>
  <si>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IDENTIFICACIÓN PRESUPUESTAL</t>
  </si>
  <si>
    <t>APROPIACIÓN BLOQUEADA . PREVIO CONCEPTO</t>
  </si>
  <si>
    <t>APOYO A LA INFRAESTRUCTURA DEPORTIVA, RECREATIVA Y DE LA ACTIVIDAD FÍSICA A NIVEL   NACIONAL-[PREVIO CONCEPTO DNP]</t>
  </si>
  <si>
    <t>APOYO A LA INFRAESTRUCTURA DE ALTA COMPETENCIA A NIVEL   NACIONAL-[PREVIO CONCEPTO DNP]</t>
  </si>
  <si>
    <t>Fuente de Información: SIIF NACIÓN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</si>
</sst>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#,##0.0000"/>
  </numFmts>
  <fonts count="2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</cellStyleXfs>
  <cellXfs count="277">
    <xf numFmtId="0" fontId="0" fillId="0" borderId="0" xfId="0"/>
    <xf numFmtId="0" fontId="7" fillId="2" borderId="1" xfId="3" applyFont="1" applyFill="1" applyBorder="1" applyAlignment="1" applyProtection="1">
      <alignment vertical="center"/>
    </xf>
    <xf numFmtId="4" fontId="5" fillId="2" borderId="0" xfId="0" applyNumberFormat="1" applyFont="1" applyFill="1" applyBorder="1" applyAlignment="1">
      <alignment horizontal="left" vertical="center"/>
    </xf>
    <xf numFmtId="49" fontId="5" fillId="2" borderId="0" xfId="3" applyNumberFormat="1" applyFont="1" applyFill="1" applyAlignment="1">
      <alignment horizontal="center"/>
    </xf>
    <xf numFmtId="49" fontId="7" fillId="2" borderId="1" xfId="3" applyNumberFormat="1" applyFont="1" applyFill="1" applyBorder="1" applyAlignment="1" applyProtection="1">
      <alignment horizontal="center" vertical="center"/>
    </xf>
    <xf numFmtId="49" fontId="5" fillId="2" borderId="0" xfId="3" applyNumberFormat="1" applyFont="1" applyFill="1" applyBorder="1" applyAlignment="1" applyProtection="1">
      <alignment horizontal="center" vertical="center"/>
    </xf>
    <xf numFmtId="49" fontId="5" fillId="2" borderId="0" xfId="3" applyNumberFormat="1" applyFont="1" applyFill="1" applyBorder="1" applyAlignment="1" applyProtection="1">
      <alignment horizontal="center"/>
    </xf>
    <xf numFmtId="49" fontId="4" fillId="2" borderId="3" xfId="2" applyNumberFormat="1" applyFont="1" applyFill="1" applyBorder="1" applyAlignment="1">
      <alignment horizontal="center" vertical="center"/>
    </xf>
    <xf numFmtId="49" fontId="5" fillId="2" borderId="3" xfId="2" applyNumberFormat="1" applyFont="1" applyFill="1" applyBorder="1" applyAlignment="1">
      <alignment horizontal="center" vertical="center"/>
    </xf>
    <xf numFmtId="0" fontId="9" fillId="2" borderId="0" xfId="3" applyFont="1" applyFill="1" applyBorder="1" applyAlignment="1"/>
    <xf numFmtId="0" fontId="9" fillId="2" borderId="0" xfId="3" applyFont="1" applyFill="1" applyBorder="1" applyAlignment="1">
      <alignment horizontal="center"/>
    </xf>
    <xf numFmtId="9" fontId="7" fillId="2" borderId="4" xfId="4" applyNumberFormat="1" applyFont="1" applyFill="1" applyBorder="1" applyAlignment="1" applyProtection="1">
      <alignment vertical="center"/>
    </xf>
    <xf numFmtId="4" fontId="5" fillId="2" borderId="0" xfId="0" applyNumberFormat="1" applyFont="1" applyFill="1" applyBorder="1" applyAlignment="1" applyProtection="1">
      <alignment vertical="center"/>
    </xf>
    <xf numFmtId="4" fontId="4" fillId="2" borderId="0" xfId="0" applyNumberFormat="1" applyFont="1" applyFill="1" applyBorder="1" applyAlignment="1" applyProtection="1">
      <alignment vertical="center"/>
      <protection locked="0"/>
    </xf>
    <xf numFmtId="9" fontId="4" fillId="2" borderId="5" xfId="4" applyNumberFormat="1" applyFont="1" applyFill="1" applyBorder="1" applyAlignment="1" applyProtection="1">
      <alignment vertical="center"/>
      <protection locked="0"/>
    </xf>
    <xf numFmtId="4" fontId="5" fillId="2" borderId="0" xfId="0" applyNumberFormat="1" applyFont="1" applyFill="1" applyBorder="1" applyAlignment="1" applyProtection="1">
      <alignment horizontal="left" vertical="center"/>
    </xf>
    <xf numFmtId="9" fontId="5" fillId="2" borderId="5" xfId="4" applyNumberFormat="1" applyFont="1" applyFill="1" applyBorder="1" applyAlignment="1" applyProtection="1">
      <alignment horizontal="left" vertical="center"/>
    </xf>
    <xf numFmtId="9" fontId="4" fillId="2" borderId="7" xfId="4" applyNumberFormat="1" applyFont="1" applyFill="1" applyBorder="1" applyAlignment="1">
      <alignment horizontal="center" vertical="center"/>
    </xf>
    <xf numFmtId="0" fontId="5" fillId="2" borderId="0" xfId="3" applyFont="1" applyFill="1" applyAlignment="1">
      <alignment horizontal="center"/>
    </xf>
    <xf numFmtId="1" fontId="5" fillId="2" borderId="0" xfId="3" applyNumberFormat="1" applyFont="1" applyFill="1" applyAlignment="1">
      <alignment horizontal="center"/>
    </xf>
    <xf numFmtId="0" fontId="7" fillId="2" borderId="11" xfId="3" applyFont="1" applyFill="1" applyBorder="1" applyAlignment="1" applyProtection="1">
      <alignment horizontal="center" vertical="center"/>
    </xf>
    <xf numFmtId="0" fontId="7" fillId="2" borderId="1" xfId="3" applyFont="1" applyFill="1" applyBorder="1" applyAlignment="1" applyProtection="1">
      <alignment horizontal="center" vertical="center"/>
    </xf>
    <xf numFmtId="1" fontId="7" fillId="2" borderId="1" xfId="3" applyNumberFormat="1" applyFont="1" applyFill="1" applyBorder="1" applyAlignment="1" applyProtection="1">
      <alignment horizontal="center" vertical="center"/>
    </xf>
    <xf numFmtId="0" fontId="5" fillId="2" borderId="2" xfId="3" applyFont="1" applyFill="1" applyBorder="1" applyAlignment="1" applyProtection="1">
      <alignment horizontal="center" vertical="center"/>
    </xf>
    <xf numFmtId="0" fontId="5" fillId="2" borderId="0" xfId="3" applyFont="1" applyFill="1" applyBorder="1" applyAlignment="1" applyProtection="1">
      <alignment horizontal="center" vertical="center"/>
    </xf>
    <xf numFmtId="1" fontId="5" fillId="2" borderId="0" xfId="3" applyNumberFormat="1" applyFont="1" applyFill="1" applyBorder="1" applyAlignment="1" applyProtection="1">
      <alignment horizontal="center" vertical="center"/>
    </xf>
    <xf numFmtId="0" fontId="5" fillId="2" borderId="2" xfId="3" applyFont="1" applyFill="1" applyBorder="1" applyAlignment="1" applyProtection="1">
      <alignment horizontal="center"/>
    </xf>
    <xf numFmtId="0" fontId="5" fillId="2" borderId="0" xfId="3" applyFont="1" applyFill="1" applyBorder="1" applyAlignment="1" applyProtection="1">
      <alignment horizontal="center"/>
    </xf>
    <xf numFmtId="1" fontId="5" fillId="2" borderId="0" xfId="3" applyNumberFormat="1" applyFont="1" applyFill="1" applyBorder="1" applyAlignment="1" applyProtection="1">
      <alignment horizontal="center"/>
    </xf>
    <xf numFmtId="4" fontId="4" fillId="2" borderId="3" xfId="2" applyNumberFormat="1" applyFont="1" applyFill="1" applyBorder="1" applyAlignment="1">
      <alignment horizontal="center" vertical="center"/>
    </xf>
    <xf numFmtId="1" fontId="4" fillId="2" borderId="3" xfId="2" applyNumberFormat="1" applyFont="1" applyFill="1" applyBorder="1" applyAlignment="1">
      <alignment horizontal="center" vertical="center"/>
    </xf>
    <xf numFmtId="4" fontId="4" fillId="2" borderId="12" xfId="2" applyNumberFormat="1" applyFont="1" applyFill="1" applyBorder="1" applyAlignment="1">
      <alignment horizontal="center" vertical="center"/>
    </xf>
    <xf numFmtId="4" fontId="5" fillId="2" borderId="3" xfId="2" applyNumberFormat="1" applyFont="1" applyFill="1" applyBorder="1" applyAlignment="1">
      <alignment horizontal="center" vertical="center"/>
    </xf>
    <xf numFmtId="1" fontId="5" fillId="2" borderId="3" xfId="2" applyNumberFormat="1" applyFont="1" applyFill="1" applyBorder="1" applyAlignment="1">
      <alignment horizontal="center" vertical="center"/>
    </xf>
    <xf numFmtId="4" fontId="5" fillId="2" borderId="12" xfId="2" applyNumberFormat="1" applyFont="1" applyFill="1" applyBorder="1" applyAlignment="1">
      <alignment horizontal="center" vertical="center"/>
    </xf>
    <xf numFmtId="3" fontId="4" fillId="2" borderId="3" xfId="2" applyNumberFormat="1" applyFont="1" applyFill="1" applyBorder="1" applyAlignment="1">
      <alignment horizontal="center" vertical="center"/>
    </xf>
    <xf numFmtId="1" fontId="9" fillId="2" borderId="0" xfId="3" applyNumberFormat="1" applyFont="1" applyFill="1" applyBorder="1" applyAlignment="1">
      <alignment horizontal="center"/>
    </xf>
    <xf numFmtId="4" fontId="5" fillId="2" borderId="0" xfId="3" applyNumberFormat="1" applyFont="1" applyFill="1" applyAlignment="1"/>
    <xf numFmtId="9" fontId="4" fillId="2" borderId="13" xfId="4" applyNumberFormat="1" applyFont="1" applyFill="1" applyBorder="1" applyAlignment="1">
      <alignment horizontal="center" vertical="top"/>
    </xf>
    <xf numFmtId="4" fontId="2" fillId="2" borderId="0" xfId="0" applyNumberFormat="1" applyFont="1" applyFill="1" applyAlignment="1">
      <alignment vertical="top"/>
    </xf>
    <xf numFmtId="0" fontId="2" fillId="2" borderId="0" xfId="0" applyFont="1" applyFill="1" applyAlignment="1">
      <alignment vertical="top"/>
    </xf>
    <xf numFmtId="1" fontId="11" fillId="2" borderId="3" xfId="3" applyNumberFormat="1" applyFont="1" applyFill="1" applyBorder="1" applyAlignment="1">
      <alignment horizontal="justify" vertical="justify" wrapText="1"/>
    </xf>
    <xf numFmtId="4" fontId="4" fillId="2" borderId="3" xfId="3" applyNumberFormat="1" applyFont="1" applyFill="1" applyBorder="1" applyAlignment="1">
      <alignment horizontal="right" vertical="center"/>
    </xf>
    <xf numFmtId="4" fontId="5" fillId="2" borderId="3" xfId="3" applyNumberFormat="1" applyFont="1" applyFill="1" applyBorder="1" applyAlignment="1">
      <alignment horizontal="right" vertical="center"/>
    </xf>
    <xf numFmtId="4" fontId="13" fillId="2" borderId="3" xfId="3" applyNumberFormat="1" applyFont="1" applyFill="1" applyBorder="1" applyAlignment="1">
      <alignment horizontal="right" vertical="center"/>
    </xf>
    <xf numFmtId="4" fontId="4" fillId="2" borderId="14" xfId="3" applyNumberFormat="1" applyFont="1" applyFill="1" applyBorder="1" applyAlignment="1">
      <alignment horizontal="right" vertical="top"/>
    </xf>
    <xf numFmtId="4" fontId="4" fillId="2" borderId="17" xfId="3" applyNumberFormat="1" applyFont="1" applyFill="1" applyBorder="1" applyAlignment="1">
      <alignment horizontal="right" vertical="center"/>
    </xf>
    <xf numFmtId="9" fontId="4" fillId="2" borderId="18" xfId="4" applyNumberFormat="1" applyFont="1" applyFill="1" applyBorder="1" applyAlignment="1">
      <alignment horizontal="center" vertical="center"/>
    </xf>
    <xf numFmtId="4" fontId="4" fillId="0" borderId="3" xfId="2" applyNumberFormat="1" applyFont="1" applyFill="1" applyBorder="1" applyAlignment="1">
      <alignment horizontal="center" vertical="center"/>
    </xf>
    <xf numFmtId="1" fontId="4" fillId="0" borderId="3" xfId="2" applyNumberFormat="1" applyFont="1" applyFill="1" applyBorder="1" applyAlignment="1">
      <alignment horizontal="center" vertical="center"/>
    </xf>
    <xf numFmtId="49" fontId="4" fillId="0" borderId="3" xfId="2" applyNumberFormat="1" applyFont="1" applyFill="1" applyBorder="1" applyAlignment="1">
      <alignment horizontal="center" vertical="center"/>
    </xf>
    <xf numFmtId="4" fontId="4" fillId="0" borderId="12" xfId="2" applyNumberFormat="1" applyFont="1" applyFill="1" applyBorder="1" applyAlignment="1">
      <alignment horizontal="center" vertical="center"/>
    </xf>
    <xf numFmtId="4" fontId="4" fillId="0" borderId="3" xfId="3" applyNumberFormat="1" applyFont="1" applyFill="1" applyBorder="1" applyAlignment="1">
      <alignment horizontal="right" vertical="center"/>
    </xf>
    <xf numFmtId="9" fontId="4" fillId="0" borderId="7" xfId="4" applyNumberFormat="1" applyFont="1" applyFill="1" applyBorder="1" applyAlignment="1">
      <alignment horizontal="center" vertical="center"/>
    </xf>
    <xf numFmtId="4" fontId="13" fillId="0" borderId="3" xfId="3" applyNumberFormat="1" applyFont="1" applyFill="1" applyBorder="1" applyAlignment="1">
      <alignment horizontal="right" vertical="center"/>
    </xf>
    <xf numFmtId="9" fontId="5" fillId="2" borderId="0" xfId="4" applyNumberFormat="1" applyFont="1" applyFill="1" applyAlignment="1"/>
    <xf numFmtId="4" fontId="2" fillId="2" borderId="0" xfId="0" applyNumberFormat="1" applyFont="1" applyFill="1" applyAlignment="1"/>
    <xf numFmtId="0" fontId="2" fillId="2" borderId="0" xfId="0" applyFont="1" applyFill="1" applyAlignment="1"/>
    <xf numFmtId="1" fontId="4" fillId="2" borderId="21" xfId="3" applyNumberFormat="1" applyFont="1" applyFill="1" applyBorder="1" applyAlignment="1">
      <alignment horizontal="center" vertical="center"/>
    </xf>
    <xf numFmtId="1" fontId="4" fillId="2" borderId="3" xfId="3" applyNumberFormat="1" applyFont="1" applyFill="1" applyBorder="1" applyAlignment="1">
      <alignment horizontal="center" vertical="center"/>
    </xf>
    <xf numFmtId="9" fontId="4" fillId="2" borderId="22" xfId="4" applyNumberFormat="1" applyFont="1" applyFill="1" applyBorder="1" applyAlignment="1">
      <alignment horizontal="center" vertical="center"/>
    </xf>
    <xf numFmtId="1" fontId="5" fillId="2" borderId="21" xfId="3" applyNumberFormat="1" applyFont="1" applyFill="1" applyBorder="1" applyAlignment="1">
      <alignment horizontal="center" vertical="center"/>
    </xf>
    <xf numFmtId="1" fontId="5" fillId="2" borderId="3" xfId="3" applyNumberFormat="1" applyFont="1" applyFill="1" applyBorder="1" applyAlignment="1">
      <alignment horizontal="center" vertical="center"/>
    </xf>
    <xf numFmtId="9" fontId="5" fillId="2" borderId="7" xfId="4" applyNumberFormat="1" applyFont="1" applyFill="1" applyBorder="1" applyAlignment="1">
      <alignment horizontal="center" vertical="center"/>
    </xf>
    <xf numFmtId="1" fontId="4" fillId="0" borderId="21" xfId="3" applyNumberFormat="1" applyFont="1" applyFill="1" applyBorder="1" applyAlignment="1">
      <alignment horizontal="center" vertical="center"/>
    </xf>
    <xf numFmtId="1" fontId="4" fillId="0" borderId="3" xfId="3" applyNumberFormat="1" applyFont="1" applyFill="1" applyBorder="1" applyAlignment="1">
      <alignment horizontal="center" vertical="center"/>
    </xf>
    <xf numFmtId="9" fontId="4" fillId="0" borderId="22" xfId="4" applyNumberFormat="1" applyFont="1" applyFill="1" applyBorder="1" applyAlignment="1">
      <alignment horizontal="center" vertical="center"/>
    </xf>
    <xf numFmtId="4" fontId="2" fillId="0" borderId="0" xfId="0" applyNumberFormat="1" applyFont="1" applyFill="1" applyAlignment="1"/>
    <xf numFmtId="0" fontId="2" fillId="0" borderId="0" xfId="0" applyFont="1" applyFill="1" applyAlignment="1"/>
    <xf numFmtId="9" fontId="5" fillId="2" borderId="24" xfId="4" applyNumberFormat="1" applyFont="1" applyFill="1" applyBorder="1" applyAlignment="1">
      <alignment horizontal="center" vertical="center"/>
    </xf>
    <xf numFmtId="1" fontId="4" fillId="2" borderId="25" xfId="3" applyNumberFormat="1" applyFont="1" applyFill="1" applyBorder="1" applyAlignment="1">
      <alignment horizontal="center" vertical="center"/>
    </xf>
    <xf numFmtId="1" fontId="4" fillId="2" borderId="17" xfId="3" applyNumberFormat="1" applyFont="1" applyFill="1" applyBorder="1" applyAlignment="1">
      <alignment horizontal="center" vertical="center"/>
    </xf>
    <xf numFmtId="49" fontId="4" fillId="2" borderId="17" xfId="3" applyNumberFormat="1" applyFont="1" applyFill="1" applyBorder="1" applyAlignment="1">
      <alignment horizontal="center" vertical="center"/>
    </xf>
    <xf numFmtId="1" fontId="4" fillId="2" borderId="26" xfId="3" applyNumberFormat="1" applyFont="1" applyFill="1" applyBorder="1" applyAlignment="1">
      <alignment horizontal="center" vertical="center"/>
    </xf>
    <xf numFmtId="1" fontId="4" fillId="2" borderId="19" xfId="3" applyNumberFormat="1" applyFont="1" applyFill="1" applyBorder="1" applyAlignment="1">
      <alignment horizontal="center" vertical="top"/>
    </xf>
    <xf numFmtId="1" fontId="4" fillId="2" borderId="14" xfId="3" applyNumberFormat="1" applyFont="1" applyFill="1" applyBorder="1" applyAlignment="1">
      <alignment horizontal="center" vertical="top"/>
    </xf>
    <xf numFmtId="49" fontId="4" fillId="2" borderId="14" xfId="3" applyNumberFormat="1" applyFont="1" applyFill="1" applyBorder="1" applyAlignment="1">
      <alignment horizontal="center" vertical="top"/>
    </xf>
    <xf numFmtId="1" fontId="4" fillId="2" borderId="20" xfId="3" applyNumberFormat="1" applyFont="1" applyFill="1" applyBorder="1" applyAlignment="1">
      <alignment horizontal="center" vertical="top"/>
    </xf>
    <xf numFmtId="165" fontId="5" fillId="2" borderId="0" xfId="3" applyNumberFormat="1" applyFont="1" applyFill="1" applyAlignment="1"/>
    <xf numFmtId="10" fontId="5" fillId="2" borderId="0" xfId="4" applyNumberFormat="1" applyFont="1" applyFill="1" applyAlignment="1"/>
    <xf numFmtId="4" fontId="5" fillId="2" borderId="28" xfId="0" applyNumberFormat="1" applyFont="1" applyFill="1" applyBorder="1" applyAlignment="1" applyProtection="1">
      <alignment vertical="center" wrapText="1"/>
    </xf>
    <xf numFmtId="4" fontId="5" fillId="2" borderId="28" xfId="0" applyNumberFormat="1" applyFont="1" applyFill="1" applyBorder="1" applyAlignment="1">
      <alignment vertical="center" wrapText="1"/>
    </xf>
    <xf numFmtId="4" fontId="6" fillId="2" borderId="28" xfId="4" applyNumberFormat="1" applyFont="1" applyFill="1" applyBorder="1" applyAlignment="1">
      <alignment horizontal="center" vertical="center" wrapText="1"/>
    </xf>
    <xf numFmtId="4" fontId="4" fillId="2" borderId="28" xfId="0" applyNumberFormat="1" applyFont="1" applyFill="1" applyBorder="1" applyAlignment="1">
      <alignment horizontal="left" vertical="center" wrapText="1"/>
    </xf>
    <xf numFmtId="9" fontId="4" fillId="2" borderId="29" xfId="4" applyNumberFormat="1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center" vertical="center" wrapText="1"/>
    </xf>
    <xf numFmtId="4" fontId="10" fillId="2" borderId="0" xfId="0" applyNumberFormat="1" applyFont="1" applyFill="1" applyAlignment="1">
      <alignment horizontal="center" vertical="center" wrapText="1"/>
    </xf>
    <xf numFmtId="1" fontId="4" fillId="2" borderId="21" xfId="3" applyNumberFormat="1" applyFont="1" applyFill="1" applyBorder="1" applyAlignment="1">
      <alignment horizontal="center" vertical="center" wrapText="1"/>
    </xf>
    <xf numFmtId="1" fontId="4" fillId="2" borderId="3" xfId="3" applyNumberFormat="1" applyFont="1" applyFill="1" applyBorder="1" applyAlignment="1">
      <alignment horizontal="center" vertical="center" wrapText="1"/>
    </xf>
    <xf numFmtId="4" fontId="4" fillId="2" borderId="3" xfId="2" applyNumberFormat="1" applyFont="1" applyFill="1" applyBorder="1" applyAlignment="1">
      <alignment horizontal="center" vertical="center" wrapText="1"/>
    </xf>
    <xf numFmtId="1" fontId="4" fillId="2" borderId="3" xfId="2" applyNumberFormat="1" applyFont="1" applyFill="1" applyBorder="1" applyAlignment="1">
      <alignment horizontal="center" vertical="center" wrapText="1"/>
    </xf>
    <xf numFmtId="49" fontId="4" fillId="2" borderId="3" xfId="2" applyNumberFormat="1" applyFont="1" applyFill="1" applyBorder="1" applyAlignment="1">
      <alignment horizontal="center" vertical="center" wrapText="1"/>
    </xf>
    <xf numFmtId="4" fontId="4" fillId="2" borderId="12" xfId="2" applyNumberFormat="1" applyFont="1" applyFill="1" applyBorder="1" applyAlignment="1">
      <alignment horizontal="center" vertical="center" wrapText="1"/>
    </xf>
    <xf numFmtId="4" fontId="13" fillId="2" borderId="3" xfId="3" applyNumberFormat="1" applyFont="1" applyFill="1" applyBorder="1" applyAlignment="1">
      <alignment horizontal="right" vertical="center" wrapText="1"/>
    </xf>
    <xf numFmtId="9" fontId="4" fillId="2" borderId="7" xfId="4" applyNumberFormat="1" applyFont="1" applyFill="1" applyBorder="1" applyAlignment="1">
      <alignment horizontal="center" vertical="center" wrapText="1"/>
    </xf>
    <xf numFmtId="4" fontId="2" fillId="2" borderId="0" xfId="0" applyNumberFormat="1" applyFont="1" applyFill="1" applyAlignment="1">
      <alignment wrapText="1"/>
    </xf>
    <xf numFmtId="0" fontId="2" fillId="2" borderId="0" xfId="0" applyFont="1" applyFill="1" applyAlignment="1">
      <alignment wrapText="1"/>
    </xf>
    <xf numFmtId="3" fontId="4" fillId="2" borderId="3" xfId="2" applyNumberFormat="1" applyFont="1" applyFill="1" applyBorder="1" applyAlignment="1">
      <alignment horizontal="center" vertical="center" wrapText="1"/>
    </xf>
    <xf numFmtId="4" fontId="4" fillId="2" borderId="3" xfId="3" applyNumberFormat="1" applyFont="1" applyFill="1" applyBorder="1" applyAlignment="1">
      <alignment horizontal="right" vertical="center" wrapText="1"/>
    </xf>
    <xf numFmtId="9" fontId="4" fillId="2" borderId="22" xfId="4" applyNumberFormat="1" applyFont="1" applyFill="1" applyBorder="1" applyAlignment="1">
      <alignment horizontal="center" vertical="center" wrapText="1"/>
    </xf>
    <xf numFmtId="4" fontId="5" fillId="0" borderId="3" xfId="3" applyNumberFormat="1" applyFont="1" applyFill="1" applyBorder="1" applyAlignment="1">
      <alignment horizontal="right" vertical="center"/>
    </xf>
    <xf numFmtId="4" fontId="4" fillId="0" borderId="17" xfId="3" applyNumberFormat="1" applyFont="1" applyFill="1" applyBorder="1" applyAlignment="1">
      <alignment horizontal="right" vertical="center"/>
    </xf>
    <xf numFmtId="4" fontId="13" fillId="0" borderId="3" xfId="3" applyNumberFormat="1" applyFont="1" applyFill="1" applyBorder="1" applyAlignment="1">
      <alignment horizontal="right" vertical="center" wrapText="1"/>
    </xf>
    <xf numFmtId="4" fontId="4" fillId="0" borderId="3" xfId="3" applyNumberFormat="1" applyFont="1" applyFill="1" applyBorder="1" applyAlignment="1">
      <alignment horizontal="right" vertical="center" wrapText="1"/>
    </xf>
    <xf numFmtId="4" fontId="4" fillId="0" borderId="14" xfId="3" applyNumberFormat="1" applyFont="1" applyFill="1" applyBorder="1" applyAlignment="1">
      <alignment horizontal="right" vertical="top"/>
    </xf>
    <xf numFmtId="1" fontId="4" fillId="2" borderId="40" xfId="3" applyNumberFormat="1" applyFont="1" applyFill="1" applyBorder="1" applyAlignment="1">
      <alignment horizontal="center" vertical="center"/>
    </xf>
    <xf numFmtId="1" fontId="4" fillId="2" borderId="41" xfId="3" applyNumberFormat="1" applyFont="1" applyFill="1" applyBorder="1" applyAlignment="1">
      <alignment horizontal="center" vertical="center"/>
    </xf>
    <xf numFmtId="49" fontId="4" fillId="2" borderId="41" xfId="3" applyNumberFormat="1" applyFont="1" applyFill="1" applyBorder="1" applyAlignment="1">
      <alignment horizontal="center" vertical="center"/>
    </xf>
    <xf numFmtId="1" fontId="4" fillId="2" borderId="42" xfId="3" applyNumberFormat="1" applyFont="1" applyFill="1" applyBorder="1" applyAlignment="1">
      <alignment horizontal="center" vertical="center"/>
    </xf>
    <xf numFmtId="4" fontId="4" fillId="2" borderId="41" xfId="3" applyNumberFormat="1" applyFont="1" applyFill="1" applyBorder="1" applyAlignment="1">
      <alignment horizontal="right" vertical="center"/>
    </xf>
    <xf numFmtId="4" fontId="4" fillId="0" borderId="41" xfId="3" applyNumberFormat="1" applyFont="1" applyFill="1" applyBorder="1" applyAlignment="1">
      <alignment horizontal="right" vertical="center"/>
    </xf>
    <xf numFmtId="9" fontId="4" fillId="2" borderId="43" xfId="4" applyNumberFormat="1" applyFont="1" applyFill="1" applyBorder="1" applyAlignment="1">
      <alignment horizontal="center" vertical="center"/>
    </xf>
    <xf numFmtId="1" fontId="4" fillId="0" borderId="40" xfId="3" applyNumberFormat="1" applyFont="1" applyFill="1" applyBorder="1" applyAlignment="1">
      <alignment horizontal="center" vertical="center"/>
    </xf>
    <xf numFmtId="1" fontId="4" fillId="0" borderId="41" xfId="3" applyNumberFormat="1" applyFont="1" applyFill="1" applyBorder="1" applyAlignment="1">
      <alignment horizontal="center" vertical="center"/>
    </xf>
    <xf numFmtId="49" fontId="4" fillId="0" borderId="41" xfId="3" applyNumberFormat="1" applyFont="1" applyFill="1" applyBorder="1" applyAlignment="1">
      <alignment horizontal="center" vertical="center"/>
    </xf>
    <xf numFmtId="1" fontId="4" fillId="0" borderId="42" xfId="3" applyNumberFormat="1" applyFont="1" applyFill="1" applyBorder="1" applyAlignment="1">
      <alignment horizontal="center" vertical="center"/>
    </xf>
    <xf numFmtId="9" fontId="4" fillId="0" borderId="44" xfId="4" applyNumberFormat="1" applyFont="1" applyFill="1" applyBorder="1" applyAlignment="1">
      <alignment horizontal="center" vertical="center"/>
    </xf>
    <xf numFmtId="1" fontId="11" fillId="2" borderId="3" xfId="3" applyNumberFormat="1" applyFont="1" applyFill="1" applyBorder="1" applyAlignment="1">
      <alignment horizontal="justify" vertical="center" wrapText="1"/>
    </xf>
    <xf numFmtId="1" fontId="10" fillId="2" borderId="3" xfId="3" applyNumberFormat="1" applyFont="1" applyFill="1" applyBorder="1" applyAlignment="1">
      <alignment horizontal="justify" vertical="center" wrapText="1"/>
    </xf>
    <xf numFmtId="0" fontId="10" fillId="2" borderId="0" xfId="3" applyFont="1" applyFill="1" applyAlignment="1">
      <alignment horizontal="justify" wrapText="1"/>
    </xf>
    <xf numFmtId="0" fontId="11" fillId="2" borderId="1" xfId="3" applyFont="1" applyFill="1" applyBorder="1" applyAlignment="1" applyProtection="1">
      <alignment horizontal="justify" vertical="center" wrapText="1"/>
    </xf>
    <xf numFmtId="0" fontId="10" fillId="2" borderId="0" xfId="3" applyFont="1" applyFill="1" applyBorder="1" applyAlignment="1" applyProtection="1">
      <alignment horizontal="justify" wrapText="1"/>
    </xf>
    <xf numFmtId="0" fontId="10" fillId="2" borderId="0" xfId="0" quotePrefix="1" applyNumberFormat="1" applyFont="1" applyFill="1" applyBorder="1" applyAlignment="1">
      <alignment horizontal="justify" vertical="center" wrapText="1"/>
    </xf>
    <xf numFmtId="0" fontId="10" fillId="2" borderId="28" xfId="0" applyFont="1" applyFill="1" applyBorder="1" applyAlignment="1" applyProtection="1">
      <alignment horizontal="justify" vertical="center" wrapText="1"/>
    </xf>
    <xf numFmtId="1" fontId="11" fillId="2" borderId="17" xfId="3" applyNumberFormat="1" applyFont="1" applyFill="1" applyBorder="1" applyAlignment="1">
      <alignment horizontal="justify" vertical="center" wrapText="1"/>
    </xf>
    <xf numFmtId="1" fontId="11" fillId="2" borderId="3" xfId="3" applyNumberFormat="1" applyFont="1" applyFill="1" applyBorder="1" applyAlignment="1">
      <alignment horizontal="left" vertical="center" wrapText="1"/>
    </xf>
    <xf numFmtId="1" fontId="11" fillId="0" borderId="3" xfId="3" applyNumberFormat="1" applyFont="1" applyFill="1" applyBorder="1" applyAlignment="1">
      <alignment horizontal="left" vertical="center" wrapText="1"/>
    </xf>
    <xf numFmtId="1" fontId="11" fillId="0" borderId="41" xfId="3" applyNumberFormat="1" applyFont="1" applyFill="1" applyBorder="1" applyAlignment="1">
      <alignment horizontal="justify" vertical="center" wrapText="1"/>
    </xf>
    <xf numFmtId="1" fontId="11" fillId="0" borderId="3" xfId="3" applyNumberFormat="1" applyFont="1" applyFill="1" applyBorder="1" applyAlignment="1">
      <alignment horizontal="justify" vertical="justify" wrapText="1"/>
    </xf>
    <xf numFmtId="1" fontId="11" fillId="2" borderId="41" xfId="3" applyNumberFormat="1" applyFont="1" applyFill="1" applyBorder="1" applyAlignment="1">
      <alignment horizontal="justify" vertical="center" wrapText="1"/>
    </xf>
    <xf numFmtId="1" fontId="11" fillId="2" borderId="14" xfId="3" applyNumberFormat="1" applyFont="1" applyFill="1" applyBorder="1" applyAlignment="1">
      <alignment horizontal="justify" vertical="top" wrapText="1"/>
    </xf>
    <xf numFmtId="4" fontId="10" fillId="2" borderId="0" xfId="3" applyNumberFormat="1" applyFont="1" applyFill="1" applyAlignment="1">
      <alignment horizontal="justify" wrapText="1"/>
    </xf>
    <xf numFmtId="0" fontId="12" fillId="2" borderId="0" xfId="3" applyFont="1" applyFill="1" applyBorder="1" applyAlignment="1">
      <alignment horizontal="justify" wrapText="1"/>
    </xf>
    <xf numFmtId="1" fontId="4" fillId="2" borderId="40" xfId="3" applyNumberFormat="1" applyFont="1" applyFill="1" applyBorder="1" applyAlignment="1">
      <alignment horizontal="center" vertical="top"/>
    </xf>
    <xf numFmtId="1" fontId="4" fillId="2" borderId="41" xfId="3" applyNumberFormat="1" applyFont="1" applyFill="1" applyBorder="1" applyAlignment="1">
      <alignment horizontal="center" vertical="top"/>
    </xf>
    <xf numFmtId="49" fontId="4" fillId="2" borderId="41" xfId="3" applyNumberFormat="1" applyFont="1" applyFill="1" applyBorder="1" applyAlignment="1">
      <alignment horizontal="center" vertical="top"/>
    </xf>
    <xf numFmtId="1" fontId="4" fillId="2" borderId="42" xfId="3" applyNumberFormat="1" applyFont="1" applyFill="1" applyBorder="1" applyAlignment="1">
      <alignment horizontal="center" vertical="top"/>
    </xf>
    <xf numFmtId="1" fontId="11" fillId="2" borderId="41" xfId="3" applyNumberFormat="1" applyFont="1" applyFill="1" applyBorder="1" applyAlignment="1">
      <alignment horizontal="justify" vertical="top" wrapText="1"/>
    </xf>
    <xf numFmtId="4" fontId="4" fillId="2" borderId="41" xfId="3" applyNumberFormat="1" applyFont="1" applyFill="1" applyBorder="1" applyAlignment="1">
      <alignment horizontal="right" vertical="top"/>
    </xf>
    <xf numFmtId="4" fontId="4" fillId="0" borderId="41" xfId="3" applyNumberFormat="1" applyFont="1" applyFill="1" applyBorder="1" applyAlignment="1">
      <alignment horizontal="right" vertical="top"/>
    </xf>
    <xf numFmtId="9" fontId="4" fillId="2" borderId="43" xfId="4" applyNumberFormat="1" applyFont="1" applyFill="1" applyBorder="1" applyAlignment="1">
      <alignment horizontal="center" vertical="top"/>
    </xf>
    <xf numFmtId="9" fontId="4" fillId="2" borderId="44" xfId="4" applyNumberFormat="1" applyFont="1" applyFill="1" applyBorder="1" applyAlignment="1">
      <alignment horizontal="center" vertical="top"/>
    </xf>
    <xf numFmtId="0" fontId="5" fillId="2" borderId="2" xfId="3" applyFont="1" applyFill="1" applyBorder="1" applyAlignment="1" applyProtection="1">
      <alignment horizontal="left"/>
    </xf>
    <xf numFmtId="0" fontId="5" fillId="2" borderId="0" xfId="3" applyFont="1" applyFill="1" applyBorder="1" applyAlignment="1" applyProtection="1">
      <alignment horizontal="left"/>
    </xf>
    <xf numFmtId="1" fontId="5" fillId="2" borderId="0" xfId="3" applyNumberFormat="1" applyFont="1" applyFill="1" applyBorder="1" applyAlignment="1" applyProtection="1">
      <alignment horizontal="left"/>
    </xf>
    <xf numFmtId="49" fontId="5" fillId="2" borderId="0" xfId="3" applyNumberFormat="1" applyFont="1" applyFill="1" applyBorder="1" applyAlignment="1" applyProtection="1">
      <alignment horizontal="left"/>
    </xf>
    <xf numFmtId="4" fontId="4" fillId="2" borderId="0" xfId="0" applyNumberFormat="1" applyFont="1" applyFill="1" applyBorder="1" applyAlignment="1">
      <alignment horizontal="left" vertical="center"/>
    </xf>
    <xf numFmtId="0" fontId="2" fillId="2" borderId="0" xfId="0" applyFont="1" applyFill="1" applyAlignment="1" applyProtection="1">
      <alignment vertical="center"/>
    </xf>
    <xf numFmtId="0" fontId="4" fillId="2" borderId="0" xfId="0" applyFont="1" applyFill="1" applyBorder="1" applyAlignment="1">
      <alignment horizontal="left"/>
    </xf>
    <xf numFmtId="0" fontId="1" fillId="2" borderId="0" xfId="0" applyFont="1" applyFill="1" applyAlignment="1" applyProtection="1">
      <alignment vertical="center"/>
    </xf>
    <xf numFmtId="4" fontId="4" fillId="2" borderId="0" xfId="0" applyNumberFormat="1" applyFont="1" applyFill="1" applyBorder="1" applyAlignment="1" applyProtection="1">
      <alignment horizontal="left" vertical="center"/>
    </xf>
    <xf numFmtId="0" fontId="4" fillId="2" borderId="0" xfId="0" applyNumberFormat="1" applyFont="1" applyFill="1" applyBorder="1" applyAlignment="1" applyProtection="1">
      <alignment horizontal="left" vertical="center"/>
    </xf>
    <xf numFmtId="1" fontId="15" fillId="2" borderId="21" xfId="3" applyNumberFormat="1" applyFont="1" applyFill="1" applyBorder="1" applyAlignment="1">
      <alignment horizontal="center" vertical="center"/>
    </xf>
    <xf numFmtId="1" fontId="15" fillId="2" borderId="3" xfId="3" applyNumberFormat="1" applyFont="1" applyFill="1" applyBorder="1" applyAlignment="1">
      <alignment horizontal="center" vertical="center"/>
    </xf>
    <xf numFmtId="4" fontId="15" fillId="2" borderId="3" xfId="2" applyNumberFormat="1" applyFont="1" applyFill="1" applyBorder="1" applyAlignment="1">
      <alignment horizontal="center" vertical="center"/>
    </xf>
    <xf numFmtId="1" fontId="15" fillId="2" borderId="3" xfId="2" applyNumberFormat="1" applyFont="1" applyFill="1" applyBorder="1" applyAlignment="1">
      <alignment horizontal="center" vertical="center"/>
    </xf>
    <xf numFmtId="49" fontId="15" fillId="2" borderId="3" xfId="2" applyNumberFormat="1" applyFont="1" applyFill="1" applyBorder="1" applyAlignment="1">
      <alignment horizontal="center" vertical="center"/>
    </xf>
    <xf numFmtId="4" fontId="15" fillId="2" borderId="12" xfId="2" applyNumberFormat="1" applyFont="1" applyFill="1" applyBorder="1" applyAlignment="1">
      <alignment horizontal="center" vertical="center"/>
    </xf>
    <xf numFmtId="1" fontId="16" fillId="2" borderId="3" xfId="3" applyNumberFormat="1" applyFont="1" applyFill="1" applyBorder="1" applyAlignment="1">
      <alignment horizontal="left" vertical="center" wrapText="1"/>
    </xf>
    <xf numFmtId="4" fontId="15" fillId="2" borderId="3" xfId="3" applyNumberFormat="1" applyFont="1" applyFill="1" applyBorder="1" applyAlignment="1">
      <alignment horizontal="right" vertical="center"/>
    </xf>
    <xf numFmtId="4" fontId="15" fillId="0" borderId="3" xfId="3" applyNumberFormat="1" applyFont="1" applyFill="1" applyBorder="1" applyAlignment="1">
      <alignment horizontal="right" vertical="center"/>
    </xf>
    <xf numFmtId="9" fontId="15" fillId="2" borderId="7" xfId="4" applyNumberFormat="1" applyFont="1" applyFill="1" applyBorder="1" applyAlignment="1">
      <alignment horizontal="center" vertical="center"/>
    </xf>
    <xf numFmtId="4" fontId="17" fillId="2" borderId="0" xfId="0" applyNumberFormat="1" applyFont="1" applyFill="1" applyAlignment="1"/>
    <xf numFmtId="0" fontId="18" fillId="2" borderId="0" xfId="0" applyFont="1" applyFill="1" applyBorder="1" applyAlignment="1"/>
    <xf numFmtId="0" fontId="18" fillId="2" borderId="0" xfId="0" applyFont="1" applyFill="1" applyAlignment="1"/>
    <xf numFmtId="1" fontId="19" fillId="2" borderId="21" xfId="3" applyNumberFormat="1" applyFont="1" applyFill="1" applyBorder="1" applyAlignment="1">
      <alignment horizontal="center" vertical="center"/>
    </xf>
    <xf numFmtId="1" fontId="19" fillId="2" borderId="3" xfId="3" applyNumberFormat="1" applyFont="1" applyFill="1" applyBorder="1" applyAlignment="1">
      <alignment horizontal="center" vertical="center"/>
    </xf>
    <xf numFmtId="4" fontId="19" fillId="2" borderId="3" xfId="2" applyNumberFormat="1" applyFont="1" applyFill="1" applyBorder="1" applyAlignment="1">
      <alignment horizontal="center" vertical="center"/>
    </xf>
    <xf numFmtId="1" fontId="19" fillId="2" borderId="3" xfId="2" applyNumberFormat="1" applyFont="1" applyFill="1" applyBorder="1" applyAlignment="1">
      <alignment horizontal="center" vertical="center"/>
    </xf>
    <xf numFmtId="49" fontId="19" fillId="2" borderId="3" xfId="2" applyNumberFormat="1" applyFont="1" applyFill="1" applyBorder="1" applyAlignment="1">
      <alignment horizontal="center" vertical="center"/>
    </xf>
    <xf numFmtId="4" fontId="19" fillId="2" borderId="12" xfId="2" applyNumberFormat="1" applyFont="1" applyFill="1" applyBorder="1" applyAlignment="1">
      <alignment horizontal="center" vertical="center"/>
    </xf>
    <xf numFmtId="1" fontId="20" fillId="2" borderId="3" xfId="3" applyNumberFormat="1" applyFont="1" applyFill="1" applyBorder="1" applyAlignment="1">
      <alignment horizontal="left" vertical="center" wrapText="1"/>
    </xf>
    <xf numFmtId="4" fontId="19" fillId="2" borderId="3" xfId="3" applyNumberFormat="1" applyFont="1" applyFill="1" applyBorder="1" applyAlignment="1">
      <alignment horizontal="right" vertical="center"/>
    </xf>
    <xf numFmtId="4" fontId="19" fillId="0" borderId="3" xfId="3" applyNumberFormat="1" applyFont="1" applyFill="1" applyBorder="1" applyAlignment="1">
      <alignment horizontal="right" vertical="center"/>
    </xf>
    <xf numFmtId="9" fontId="19" fillId="2" borderId="7" xfId="4" applyNumberFormat="1" applyFont="1" applyFill="1" applyBorder="1" applyAlignment="1">
      <alignment horizontal="center" vertical="center"/>
    </xf>
    <xf numFmtId="4" fontId="21" fillId="2" borderId="0" xfId="0" applyNumberFormat="1" applyFont="1" applyFill="1" applyAlignment="1"/>
    <xf numFmtId="0" fontId="22" fillId="2" borderId="0" xfId="0" applyFont="1" applyFill="1" applyAlignment="1"/>
    <xf numFmtId="1" fontId="19" fillId="2" borderId="23" xfId="3" applyNumberFormat="1" applyFont="1" applyFill="1" applyBorder="1" applyAlignment="1">
      <alignment horizontal="center" vertical="center"/>
    </xf>
    <xf numFmtId="1" fontId="19" fillId="2" borderId="15" xfId="3" applyNumberFormat="1" applyFont="1" applyFill="1" applyBorder="1" applyAlignment="1">
      <alignment horizontal="center" vertical="center"/>
    </xf>
    <xf numFmtId="4" fontId="19" fillId="2" borderId="15" xfId="2" applyNumberFormat="1" applyFont="1" applyFill="1" applyBorder="1" applyAlignment="1">
      <alignment horizontal="center" vertical="center"/>
    </xf>
    <xf numFmtId="1" fontId="19" fillId="2" borderId="15" xfId="2" applyNumberFormat="1" applyFont="1" applyFill="1" applyBorder="1" applyAlignment="1">
      <alignment horizontal="center" vertical="center"/>
    </xf>
    <xf numFmtId="49" fontId="19" fillId="2" borderId="15" xfId="2" applyNumberFormat="1" applyFont="1" applyFill="1" applyBorder="1" applyAlignment="1">
      <alignment horizontal="center" vertical="center"/>
    </xf>
    <xf numFmtId="4" fontId="19" fillId="2" borderId="16" xfId="2" applyNumberFormat="1" applyFont="1" applyFill="1" applyBorder="1" applyAlignment="1">
      <alignment horizontal="center" vertical="center"/>
    </xf>
    <xf numFmtId="1" fontId="20" fillId="2" borderId="15" xfId="3" applyNumberFormat="1" applyFont="1" applyFill="1" applyBorder="1" applyAlignment="1">
      <alignment horizontal="left" vertical="center" wrapText="1"/>
    </xf>
    <xf numFmtId="4" fontId="19" fillId="2" borderId="15" xfId="3" applyNumberFormat="1" applyFont="1" applyFill="1" applyBorder="1" applyAlignment="1">
      <alignment horizontal="right" vertical="center"/>
    </xf>
    <xf numFmtId="4" fontId="19" fillId="0" borderId="15" xfId="3" applyNumberFormat="1" applyFont="1" applyFill="1" applyBorder="1" applyAlignment="1">
      <alignment horizontal="right" vertical="center"/>
    </xf>
    <xf numFmtId="9" fontId="19" fillId="2" borderId="24" xfId="4" applyNumberFormat="1" applyFont="1" applyFill="1" applyBorder="1" applyAlignment="1">
      <alignment horizontal="center" vertical="center"/>
    </xf>
    <xf numFmtId="1" fontId="19" fillId="2" borderId="21" xfId="3" applyNumberFormat="1" applyFont="1" applyFill="1" applyBorder="1" applyAlignment="1">
      <alignment horizontal="center" vertical="center" wrapText="1"/>
    </xf>
    <xf numFmtId="1" fontId="19" fillId="2" borderId="3" xfId="3" applyNumberFormat="1" applyFont="1" applyFill="1" applyBorder="1" applyAlignment="1">
      <alignment horizontal="center" vertical="center" wrapText="1"/>
    </xf>
    <xf numFmtId="4" fontId="19" fillId="2" borderId="3" xfId="2" applyNumberFormat="1" applyFont="1" applyFill="1" applyBorder="1" applyAlignment="1">
      <alignment horizontal="center" vertical="center" wrapText="1"/>
    </xf>
    <xf numFmtId="1" fontId="19" fillId="2" borderId="3" xfId="2" applyNumberFormat="1" applyFont="1" applyFill="1" applyBorder="1" applyAlignment="1">
      <alignment horizontal="center" vertical="center" wrapText="1"/>
    </xf>
    <xf numFmtId="49" fontId="19" fillId="2" borderId="3" xfId="2" applyNumberFormat="1" applyFont="1" applyFill="1" applyBorder="1" applyAlignment="1">
      <alignment horizontal="center" vertical="center" wrapText="1"/>
    </xf>
    <xf numFmtId="4" fontId="19" fillId="2" borderId="12" xfId="2" applyNumberFormat="1" applyFont="1" applyFill="1" applyBorder="1" applyAlignment="1">
      <alignment horizontal="center" vertical="center" wrapText="1"/>
    </xf>
    <xf numFmtId="4" fontId="19" fillId="2" borderId="3" xfId="3" applyNumberFormat="1" applyFont="1" applyFill="1" applyBorder="1" applyAlignment="1">
      <alignment horizontal="right" vertical="center" wrapText="1"/>
    </xf>
    <xf numFmtId="4" fontId="19" fillId="0" borderId="3" xfId="3" applyNumberFormat="1" applyFont="1" applyFill="1" applyBorder="1" applyAlignment="1">
      <alignment horizontal="right" vertical="center" wrapText="1"/>
    </xf>
    <xf numFmtId="9" fontId="19" fillId="2" borderId="7" xfId="4" applyNumberFormat="1" applyFont="1" applyFill="1" applyBorder="1" applyAlignment="1">
      <alignment horizontal="center" vertical="center" wrapText="1"/>
    </xf>
    <xf numFmtId="4" fontId="21" fillId="2" borderId="0" xfId="0" applyNumberFormat="1" applyFont="1" applyFill="1" applyAlignment="1">
      <alignment wrapText="1"/>
    </xf>
    <xf numFmtId="0" fontId="22" fillId="2" borderId="0" xfId="0" applyFont="1" applyFill="1" applyAlignment="1">
      <alignment wrapText="1"/>
    </xf>
    <xf numFmtId="1" fontId="19" fillId="2" borderId="23" xfId="3" applyNumberFormat="1" applyFont="1" applyFill="1" applyBorder="1" applyAlignment="1">
      <alignment horizontal="center" vertical="center" wrapText="1"/>
    </xf>
    <xf numFmtId="1" fontId="19" fillId="2" borderId="15" xfId="3" applyNumberFormat="1" applyFont="1" applyFill="1" applyBorder="1" applyAlignment="1">
      <alignment horizontal="center" vertical="center" wrapText="1"/>
    </xf>
    <xf numFmtId="49" fontId="19" fillId="2" borderId="15" xfId="2" applyNumberFormat="1" applyFont="1" applyFill="1" applyBorder="1" applyAlignment="1">
      <alignment horizontal="center" vertical="center" wrapText="1"/>
    </xf>
    <xf numFmtId="4" fontId="19" fillId="2" borderId="15" xfId="2" applyNumberFormat="1" applyFont="1" applyFill="1" applyBorder="1" applyAlignment="1">
      <alignment horizontal="center" vertical="center" wrapText="1"/>
    </xf>
    <xf numFmtId="1" fontId="19" fillId="2" borderId="15" xfId="2" applyNumberFormat="1" applyFont="1" applyFill="1" applyBorder="1" applyAlignment="1">
      <alignment horizontal="center" vertical="center" wrapText="1"/>
    </xf>
    <xf numFmtId="4" fontId="19" fillId="2" borderId="16" xfId="2" applyNumberFormat="1" applyFont="1" applyFill="1" applyBorder="1" applyAlignment="1">
      <alignment horizontal="center" vertical="center" wrapText="1"/>
    </xf>
    <xf numFmtId="4" fontId="19" fillId="2" borderId="15" xfId="3" applyNumberFormat="1" applyFont="1" applyFill="1" applyBorder="1" applyAlignment="1">
      <alignment horizontal="right" vertical="center" wrapText="1"/>
    </xf>
    <xf numFmtId="4" fontId="19" fillId="0" borderId="15" xfId="3" applyNumberFormat="1" applyFont="1" applyFill="1" applyBorder="1" applyAlignment="1">
      <alignment horizontal="right" vertical="center" wrapText="1"/>
    </xf>
    <xf numFmtId="9" fontId="19" fillId="2" borderId="24" xfId="4" applyNumberFormat="1" applyFont="1" applyFill="1" applyBorder="1" applyAlignment="1">
      <alignment horizontal="center" vertical="center" wrapText="1"/>
    </xf>
    <xf numFmtId="1" fontId="20" fillId="2" borderId="3" xfId="3" applyNumberFormat="1" applyFont="1" applyFill="1" applyBorder="1" applyAlignment="1">
      <alignment horizontal="justify" vertical="justify" wrapText="1"/>
    </xf>
    <xf numFmtId="1" fontId="20" fillId="2" borderId="15" xfId="3" applyNumberFormat="1" applyFont="1" applyFill="1" applyBorder="1" applyAlignment="1">
      <alignment horizontal="justify" vertical="justify" wrapText="1"/>
    </xf>
    <xf numFmtId="1" fontId="20" fillId="2" borderId="3" xfId="3" applyNumberFormat="1" applyFont="1" applyFill="1" applyBorder="1" applyAlignment="1">
      <alignment horizontal="justify" vertical="center" wrapText="1"/>
    </xf>
    <xf numFmtId="1" fontId="20" fillId="2" borderId="15" xfId="3" applyNumberFormat="1" applyFont="1" applyFill="1" applyBorder="1" applyAlignment="1">
      <alignment horizontal="justify" vertical="center" wrapText="1"/>
    </xf>
    <xf numFmtId="1" fontId="19" fillId="2" borderId="49" xfId="3" applyNumberFormat="1" applyFont="1" applyFill="1" applyBorder="1" applyAlignment="1">
      <alignment horizontal="center" vertical="center"/>
    </xf>
    <xf numFmtId="1" fontId="19" fillId="2" borderId="50" xfId="3" applyNumberFormat="1" applyFont="1" applyFill="1" applyBorder="1" applyAlignment="1">
      <alignment horizontal="center" vertical="center"/>
    </xf>
    <xf numFmtId="4" fontId="19" fillId="2" borderId="50" xfId="2" applyNumberFormat="1" applyFont="1" applyFill="1" applyBorder="1" applyAlignment="1">
      <alignment horizontal="center" vertical="center"/>
    </xf>
    <xf numFmtId="1" fontId="19" fillId="2" borderId="50" xfId="2" applyNumberFormat="1" applyFont="1" applyFill="1" applyBorder="1" applyAlignment="1">
      <alignment horizontal="center" vertical="center"/>
    </xf>
    <xf numFmtId="49" fontId="19" fillId="2" borderId="50" xfId="2" applyNumberFormat="1" applyFont="1" applyFill="1" applyBorder="1" applyAlignment="1">
      <alignment horizontal="center" vertical="center"/>
    </xf>
    <xf numFmtId="4" fontId="19" fillId="2" borderId="51" xfId="2" applyNumberFormat="1" applyFont="1" applyFill="1" applyBorder="1" applyAlignment="1">
      <alignment horizontal="center" vertical="center"/>
    </xf>
    <xf numFmtId="1" fontId="20" fillId="2" borderId="50" xfId="3" applyNumberFormat="1" applyFont="1" applyFill="1" applyBorder="1" applyAlignment="1">
      <alignment horizontal="justify" vertical="justify" wrapText="1"/>
    </xf>
    <xf numFmtId="4" fontId="19" fillId="2" borderId="50" xfId="3" applyNumberFormat="1" applyFont="1" applyFill="1" applyBorder="1" applyAlignment="1">
      <alignment horizontal="right" vertical="center"/>
    </xf>
    <xf numFmtId="4" fontId="19" fillId="0" borderId="50" xfId="3" applyNumberFormat="1" applyFont="1" applyFill="1" applyBorder="1" applyAlignment="1">
      <alignment horizontal="right" vertical="center"/>
    </xf>
    <xf numFmtId="9" fontId="19" fillId="2" borderId="52" xfId="4" applyNumberFormat="1" applyFont="1" applyFill="1" applyBorder="1" applyAlignment="1">
      <alignment horizontal="center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4" fontId="23" fillId="3" borderId="10" xfId="3" applyNumberFormat="1" applyFont="1" applyFill="1" applyBorder="1" applyAlignment="1">
      <alignment horizontal="center" vertical="center" wrapText="1"/>
    </xf>
    <xf numFmtId="1" fontId="24" fillId="4" borderId="19" xfId="3" applyNumberFormat="1" applyFont="1" applyFill="1" applyBorder="1" applyAlignment="1">
      <alignment horizontal="center" vertical="center"/>
    </xf>
    <xf numFmtId="1" fontId="24" fillId="4" borderId="14" xfId="3" applyNumberFormat="1" applyFont="1" applyFill="1" applyBorder="1" applyAlignment="1">
      <alignment horizontal="center" vertical="center"/>
    </xf>
    <xf numFmtId="49" fontId="24" fillId="4" borderId="14" xfId="3" applyNumberFormat="1" applyFont="1" applyFill="1" applyBorder="1" applyAlignment="1">
      <alignment horizontal="center" vertical="center"/>
    </xf>
    <xf numFmtId="1" fontId="24" fillId="4" borderId="20" xfId="3" applyNumberFormat="1" applyFont="1" applyFill="1" applyBorder="1" applyAlignment="1">
      <alignment horizontal="center" vertical="center"/>
    </xf>
    <xf numFmtId="4" fontId="24" fillId="4" borderId="14" xfId="3" applyNumberFormat="1" applyFont="1" applyFill="1" applyBorder="1" applyAlignment="1">
      <alignment horizontal="right" vertical="center"/>
    </xf>
    <xf numFmtId="9" fontId="24" fillId="4" borderId="6" xfId="4" applyNumberFormat="1" applyFont="1" applyFill="1" applyBorder="1" applyAlignment="1">
      <alignment horizontal="center" vertical="center"/>
    </xf>
    <xf numFmtId="1" fontId="4" fillId="5" borderId="45" xfId="3" applyNumberFormat="1" applyFont="1" applyFill="1" applyBorder="1" applyAlignment="1">
      <alignment horizontal="center" vertical="center"/>
    </xf>
    <xf numFmtId="1" fontId="4" fillId="5" borderId="46" xfId="3" applyNumberFormat="1" applyFont="1" applyFill="1" applyBorder="1" applyAlignment="1">
      <alignment horizontal="center" vertical="center"/>
    </xf>
    <xf numFmtId="49" fontId="4" fillId="5" borderId="46" xfId="3" applyNumberFormat="1" applyFont="1" applyFill="1" applyBorder="1" applyAlignment="1">
      <alignment horizontal="center" vertical="center"/>
    </xf>
    <xf numFmtId="1" fontId="4" fillId="5" borderId="47" xfId="3" applyNumberFormat="1" applyFont="1" applyFill="1" applyBorder="1" applyAlignment="1">
      <alignment horizontal="center" vertical="center"/>
    </xf>
    <xf numFmtId="1" fontId="11" fillId="5" borderId="46" xfId="3" applyNumberFormat="1" applyFont="1" applyFill="1" applyBorder="1" applyAlignment="1">
      <alignment horizontal="justify" vertical="center" wrapText="1"/>
    </xf>
    <xf numFmtId="4" fontId="4" fillId="5" borderId="46" xfId="3" applyNumberFormat="1" applyFont="1" applyFill="1" applyBorder="1" applyAlignment="1">
      <alignment horizontal="right" vertical="center"/>
    </xf>
    <xf numFmtId="9" fontId="4" fillId="5" borderId="48" xfId="4" applyNumberFormat="1" applyFont="1" applyFill="1" applyBorder="1" applyAlignment="1">
      <alignment horizontal="center" vertical="center"/>
    </xf>
    <xf numFmtId="0" fontId="1" fillId="2" borderId="0" xfId="0" applyFont="1" applyFill="1" applyAlignment="1"/>
    <xf numFmtId="0" fontId="25" fillId="2" borderId="1" xfId="0" applyFont="1" applyFill="1" applyBorder="1" applyAlignment="1">
      <alignment horizontal="center"/>
    </xf>
    <xf numFmtId="0" fontId="26" fillId="2" borderId="0" xfId="0" applyFont="1" applyFill="1" applyBorder="1" applyAlignment="1">
      <alignment horizontal="center"/>
    </xf>
    <xf numFmtId="0" fontId="1" fillId="2" borderId="0" xfId="0" applyFont="1" applyFill="1" applyBorder="1" applyAlignment="1" applyProtection="1">
      <alignment vertical="center"/>
    </xf>
    <xf numFmtId="0" fontId="1" fillId="0" borderId="0" xfId="0" applyFont="1"/>
    <xf numFmtId="0" fontId="1" fillId="2" borderId="0" xfId="0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left" vertical="center"/>
    </xf>
    <xf numFmtId="4" fontId="1" fillId="2" borderId="0" xfId="0" applyNumberFormat="1" applyFont="1" applyFill="1" applyBorder="1" applyAlignment="1" applyProtection="1">
      <alignment vertical="center"/>
    </xf>
    <xf numFmtId="0" fontId="1" fillId="2" borderId="0" xfId="0" applyFont="1" applyFill="1" applyAlignment="1" applyProtection="1">
      <alignment vertical="center" wrapText="1"/>
    </xf>
    <xf numFmtId="1" fontId="24" fillId="4" borderId="14" xfId="3" applyNumberFormat="1" applyFont="1" applyFill="1" applyBorder="1" applyAlignment="1">
      <alignment horizontal="justify" vertical="center" wrapText="1"/>
    </xf>
    <xf numFmtId="4" fontId="4" fillId="2" borderId="0" xfId="0" applyNumberFormat="1" applyFont="1" applyFill="1" applyAlignment="1"/>
    <xf numFmtId="0" fontId="4" fillId="2" borderId="0" xfId="0" applyFont="1" applyFill="1" applyAlignment="1"/>
    <xf numFmtId="1" fontId="4" fillId="5" borderId="19" xfId="3" applyNumberFormat="1" applyFont="1" applyFill="1" applyBorder="1" applyAlignment="1">
      <alignment horizontal="center" vertical="center"/>
    </xf>
    <xf numFmtId="1" fontId="4" fillId="5" borderId="14" xfId="3" applyNumberFormat="1" applyFont="1" applyFill="1" applyBorder="1" applyAlignment="1">
      <alignment horizontal="center" vertical="center"/>
    </xf>
    <xf numFmtId="49" fontId="4" fillId="5" borderId="14" xfId="3" applyNumberFormat="1" applyFont="1" applyFill="1" applyBorder="1" applyAlignment="1">
      <alignment horizontal="center" vertical="center"/>
    </xf>
    <xf numFmtId="1" fontId="4" fillId="5" borderId="20" xfId="3" applyNumberFormat="1" applyFont="1" applyFill="1" applyBorder="1" applyAlignment="1">
      <alignment horizontal="center" vertical="center"/>
    </xf>
    <xf numFmtId="1" fontId="11" fillId="5" borderId="14" xfId="3" applyNumberFormat="1" applyFont="1" applyFill="1" applyBorder="1" applyAlignment="1">
      <alignment horizontal="justify" vertical="center" wrapText="1"/>
    </xf>
    <xf numFmtId="4" fontId="13" fillId="5" borderId="14" xfId="3" applyNumberFormat="1" applyFont="1" applyFill="1" applyBorder="1" applyAlignment="1">
      <alignment horizontal="right" vertical="center"/>
    </xf>
    <xf numFmtId="9" fontId="5" fillId="5" borderId="7" xfId="4" applyNumberFormat="1" applyFont="1" applyFill="1" applyBorder="1" applyAlignment="1">
      <alignment horizontal="center" vertical="center"/>
    </xf>
    <xf numFmtId="0" fontId="5" fillId="2" borderId="0" xfId="3" applyFont="1" applyFill="1" applyAlignment="1">
      <alignment horizontal="left"/>
    </xf>
    <xf numFmtId="4" fontId="23" fillId="3" borderId="33" xfId="3" applyNumberFormat="1" applyFont="1" applyFill="1" applyBorder="1" applyAlignment="1">
      <alignment horizontal="center" vertical="center" wrapText="1"/>
    </xf>
    <xf numFmtId="4" fontId="23" fillId="3" borderId="36" xfId="3" applyNumberFormat="1" applyFont="1" applyFill="1" applyBorder="1" applyAlignment="1">
      <alignment horizontal="center" vertical="center" wrapText="1"/>
    </xf>
    <xf numFmtId="0" fontId="8" fillId="2" borderId="2" xfId="3" applyFont="1" applyFill="1" applyBorder="1" applyAlignment="1" applyProtection="1">
      <alignment horizontal="center" vertical="center"/>
    </xf>
    <xf numFmtId="0" fontId="8" fillId="2" borderId="0" xfId="3" applyFont="1" applyFill="1" applyBorder="1" applyAlignment="1" applyProtection="1">
      <alignment horizontal="center" vertical="center"/>
    </xf>
    <xf numFmtId="0" fontId="8" fillId="2" borderId="0" xfId="3" applyFont="1" applyFill="1" applyBorder="1" applyAlignment="1" applyProtection="1">
      <alignment horizontal="justify" vertical="center"/>
    </xf>
    <xf numFmtId="0" fontId="8" fillId="2" borderId="5" xfId="3" applyFont="1" applyFill="1" applyBorder="1" applyAlignment="1" applyProtection="1">
      <alignment horizontal="center" vertical="center"/>
    </xf>
    <xf numFmtId="0" fontId="5" fillId="2" borderId="27" xfId="3" applyFont="1" applyFill="1" applyBorder="1" applyAlignment="1">
      <alignment horizontal="left" wrapText="1"/>
    </xf>
    <xf numFmtId="0" fontId="1" fillId="2" borderId="28" xfId="0" applyFont="1" applyFill="1" applyBorder="1" applyAlignment="1">
      <alignment horizontal="left" wrapText="1"/>
    </xf>
    <xf numFmtId="9" fontId="23" fillId="3" borderId="13" xfId="4" applyNumberFormat="1" applyFont="1" applyFill="1" applyBorder="1" applyAlignment="1">
      <alignment horizontal="center" vertical="center" wrapText="1"/>
    </xf>
    <xf numFmtId="9" fontId="23" fillId="3" borderId="37" xfId="4" applyNumberFormat="1" applyFont="1" applyFill="1" applyBorder="1" applyAlignment="1">
      <alignment horizontal="center" vertical="center" wrapText="1"/>
    </xf>
    <xf numFmtId="0" fontId="23" fillId="3" borderId="30" xfId="3" applyFont="1" applyFill="1" applyBorder="1" applyAlignment="1">
      <alignment horizontal="center" vertical="center" wrapText="1"/>
    </xf>
    <xf numFmtId="0" fontId="23" fillId="3" borderId="31" xfId="3" applyFont="1" applyFill="1" applyBorder="1" applyAlignment="1">
      <alignment horizontal="center" vertical="center" wrapText="1"/>
    </xf>
    <xf numFmtId="0" fontId="23" fillId="3" borderId="32" xfId="3" applyFont="1" applyFill="1" applyBorder="1" applyAlignment="1">
      <alignment horizontal="center" vertical="center" wrapText="1"/>
    </xf>
    <xf numFmtId="0" fontId="23" fillId="3" borderId="38" xfId="3" applyFont="1" applyFill="1" applyBorder="1" applyAlignment="1">
      <alignment horizontal="center" vertical="center" wrapText="1"/>
    </xf>
    <xf numFmtId="0" fontId="23" fillId="3" borderId="39" xfId="3" applyFont="1" applyFill="1" applyBorder="1" applyAlignment="1">
      <alignment horizontal="center" vertical="center" wrapText="1"/>
    </xf>
    <xf numFmtId="4" fontId="23" fillId="3" borderId="34" xfId="3" applyNumberFormat="1" applyFont="1" applyFill="1" applyBorder="1" applyAlignment="1">
      <alignment horizontal="center" vertical="center" wrapText="1"/>
    </xf>
    <xf numFmtId="4" fontId="23" fillId="3" borderId="35" xfId="3" applyNumberFormat="1" applyFont="1" applyFill="1" applyBorder="1" applyAlignment="1">
      <alignment horizontal="center" vertical="center" wrapText="1"/>
    </xf>
  </cellXfs>
  <cellStyles count="5">
    <cellStyle name="Millares 2" xfId="1" xr:uid="{00000000-0005-0000-0000-000000000000}"/>
    <cellStyle name="Millares_CONS-ENE-MODIF" xfId="2" xr:uid="{00000000-0005-0000-0000-000001000000}"/>
    <cellStyle name="Normal" xfId="0" builtinId="0"/>
    <cellStyle name="Normal 2" xfId="3" xr:uid="{00000000-0005-0000-0000-000003000000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  <color rgb="FFFFFF99"/>
      <color rgb="FFCC99FF"/>
      <color rgb="FF66CCFF"/>
      <color rgb="FF0099FF"/>
      <color rgb="FF99CCFF"/>
      <color rgb="FFFF9999"/>
      <color rgb="FFFFCCCC"/>
      <color rgb="FFFFCC99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28575</xdr:rowOff>
    </xdr:from>
    <xdr:to>
      <xdr:col>4</xdr:col>
      <xdr:colOff>371475</xdr:colOff>
      <xdr:row>4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B4DD09-712B-47B2-814C-104B05834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00025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1"/>
  <sheetViews>
    <sheetView tabSelected="1" workbookViewId="0">
      <pane ySplit="12" topLeftCell="A13" activePane="bottomLeft" state="frozen"/>
      <selection pane="bottomLeft" activeCell="A19" sqref="A19"/>
    </sheetView>
  </sheetViews>
  <sheetFormatPr baseColWidth="10" defaultColWidth="9.140625" defaultRowHeight="12.75" x14ac:dyDescent="0.2"/>
  <cols>
    <col min="1" max="1" width="9.85546875" style="18" customWidth="1"/>
    <col min="2" max="2" width="9.42578125" style="18" customWidth="1"/>
    <col min="3" max="3" width="9.85546875" style="18" customWidth="1"/>
    <col min="4" max="4" width="8.140625" style="18" customWidth="1"/>
    <col min="5" max="5" width="7" style="18" customWidth="1"/>
    <col min="6" max="6" width="9.5703125" style="18" customWidth="1"/>
    <col min="7" max="7" width="5.7109375" style="18" customWidth="1"/>
    <col min="8" max="8" width="5.28515625" style="19" customWidth="1"/>
    <col min="9" max="9" width="7" style="3" customWidth="1"/>
    <col min="10" max="10" width="7.140625" style="18" customWidth="1"/>
    <col min="11" max="11" width="25.5703125" style="119" customWidth="1"/>
    <col min="12" max="12" width="18.5703125" style="37" customWidth="1"/>
    <col min="13" max="13" width="13.42578125" style="37" customWidth="1"/>
    <col min="14" max="14" width="12.7109375" style="37" customWidth="1"/>
    <col min="15" max="15" width="11.7109375" style="37" customWidth="1"/>
    <col min="16" max="16" width="10.7109375" style="37" customWidth="1"/>
    <col min="17" max="17" width="17.42578125" style="37" bestFit="1" customWidth="1"/>
    <col min="18" max="18" width="17.42578125" style="37" customWidth="1"/>
    <col min="19" max="19" width="16" style="37" bestFit="1" customWidth="1"/>
    <col min="20" max="20" width="15.42578125" style="37" customWidth="1"/>
    <col min="21" max="22" width="15.5703125" style="37" customWidth="1"/>
    <col min="23" max="23" width="14.7109375" style="37" customWidth="1"/>
    <col min="24" max="24" width="10.5703125" style="55" customWidth="1"/>
    <col min="25" max="25" width="16.5703125" style="239" customWidth="1"/>
    <col min="26" max="16384" width="9.140625" style="239"/>
  </cols>
  <sheetData>
    <row r="1" spans="1:25" ht="13.5" thickBot="1" x14ac:dyDescent="0.25"/>
    <row r="2" spans="1:25" s="149" customFormat="1" ht="13.5" thickTop="1" x14ac:dyDescent="0.2">
      <c r="A2" s="20"/>
      <c r="B2" s="21"/>
      <c r="C2" s="240"/>
      <c r="D2" s="21"/>
      <c r="E2" s="240"/>
      <c r="F2" s="240"/>
      <c r="G2" s="240"/>
      <c r="H2" s="22"/>
      <c r="I2" s="4"/>
      <c r="J2" s="21"/>
      <c r="K2" s="120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1"/>
    </row>
    <row r="3" spans="1:25" s="149" customFormat="1" x14ac:dyDescent="0.2">
      <c r="A3" s="23"/>
      <c r="B3" s="24"/>
      <c r="C3" s="243"/>
      <c r="D3" s="244"/>
      <c r="E3" s="24"/>
      <c r="F3" s="241"/>
      <c r="G3" s="241"/>
      <c r="H3" s="25"/>
      <c r="I3" s="5"/>
      <c r="J3" s="24"/>
      <c r="K3" s="121"/>
      <c r="L3" s="242"/>
      <c r="M3" s="242"/>
      <c r="N3" s="242"/>
      <c r="O3" s="242"/>
      <c r="P3" s="242"/>
      <c r="Q3" s="242"/>
      <c r="R3" s="242"/>
      <c r="S3" s="12"/>
      <c r="T3" s="12"/>
      <c r="U3" s="242"/>
      <c r="V3" s="242"/>
      <c r="W3" s="13"/>
      <c r="X3" s="14"/>
    </row>
    <row r="4" spans="1:25" s="149" customFormat="1" ht="15" x14ac:dyDescent="0.2">
      <c r="A4" s="262" t="s">
        <v>17</v>
      </c>
      <c r="B4" s="263"/>
      <c r="C4" s="263"/>
      <c r="D4" s="263"/>
      <c r="E4" s="263"/>
      <c r="F4" s="263"/>
      <c r="G4" s="263"/>
      <c r="H4" s="263"/>
      <c r="I4" s="263"/>
      <c r="J4" s="263"/>
      <c r="K4" s="264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3"/>
      <c r="X4" s="265"/>
    </row>
    <row r="5" spans="1:25" s="149" customFormat="1" x14ac:dyDescent="0.2">
      <c r="A5" s="26"/>
      <c r="B5" s="27"/>
      <c r="C5" s="245"/>
      <c r="D5" s="244"/>
      <c r="E5" s="27"/>
      <c r="F5" s="27"/>
      <c r="G5" s="27"/>
      <c r="H5" s="28"/>
      <c r="I5" s="6"/>
      <c r="J5" s="245"/>
      <c r="K5" s="122"/>
      <c r="L5" s="242"/>
      <c r="M5" s="242"/>
      <c r="N5" s="242"/>
      <c r="O5" s="242"/>
      <c r="P5" s="242"/>
      <c r="Q5" s="242"/>
      <c r="R5" s="242"/>
      <c r="S5" s="242"/>
      <c r="T5" s="242"/>
      <c r="U5" s="2"/>
      <c r="V5" s="242"/>
      <c r="W5" s="15"/>
      <c r="X5" s="16"/>
    </row>
    <row r="6" spans="1:25" s="149" customFormat="1" x14ac:dyDescent="0.15">
      <c r="A6" s="142"/>
      <c r="B6" s="146" t="s">
        <v>210</v>
      </c>
      <c r="C6" s="147"/>
      <c r="D6" s="148">
        <v>4301</v>
      </c>
      <c r="E6" s="143"/>
      <c r="F6" s="143"/>
      <c r="G6" s="143"/>
      <c r="H6" s="144"/>
      <c r="I6" s="145"/>
      <c r="J6" s="246"/>
      <c r="K6" s="122"/>
      <c r="L6" s="242"/>
      <c r="M6" s="242"/>
      <c r="N6" s="242"/>
      <c r="O6" s="242"/>
      <c r="P6" s="242"/>
      <c r="Q6" s="242"/>
      <c r="R6" s="242"/>
      <c r="S6" s="242"/>
      <c r="T6" s="242"/>
      <c r="W6" s="15"/>
      <c r="X6" s="16"/>
    </row>
    <row r="7" spans="1:25" s="149" customFormat="1" x14ac:dyDescent="0.15">
      <c r="A7" s="142"/>
      <c r="B7" s="146" t="s">
        <v>209</v>
      </c>
      <c r="C7" s="147"/>
      <c r="D7" s="148">
        <v>430101</v>
      </c>
      <c r="E7" s="143"/>
      <c r="F7" s="143"/>
      <c r="G7" s="143"/>
      <c r="H7" s="144"/>
      <c r="I7" s="145"/>
      <c r="J7" s="246"/>
      <c r="K7" s="122"/>
      <c r="L7" s="242"/>
      <c r="M7" s="242"/>
      <c r="N7" s="242"/>
      <c r="O7" s="242"/>
      <c r="P7" s="247"/>
      <c r="Q7" s="242"/>
      <c r="R7" s="242"/>
      <c r="S7" s="242"/>
      <c r="T7" s="242"/>
      <c r="W7" s="15"/>
      <c r="X7" s="16"/>
    </row>
    <row r="8" spans="1:25" s="149" customFormat="1" x14ac:dyDescent="0.15">
      <c r="A8" s="142"/>
      <c r="B8" s="150" t="s">
        <v>211</v>
      </c>
      <c r="C8" s="147"/>
      <c r="D8" s="151">
        <v>2021</v>
      </c>
      <c r="E8" s="143"/>
      <c r="F8" s="143"/>
      <c r="G8" s="143"/>
      <c r="H8" s="144"/>
      <c r="I8" s="145"/>
      <c r="J8" s="246"/>
      <c r="K8" s="122"/>
      <c r="L8" s="242"/>
      <c r="M8" s="242"/>
      <c r="N8" s="242"/>
      <c r="O8" s="242"/>
      <c r="P8" s="247"/>
      <c r="Q8" s="242"/>
      <c r="R8" s="242"/>
      <c r="S8" s="242"/>
      <c r="T8" s="242"/>
      <c r="U8" s="15"/>
      <c r="V8" s="15"/>
      <c r="W8" s="15"/>
      <c r="X8" s="16"/>
    </row>
    <row r="9" spans="1:25" s="149" customFormat="1" x14ac:dyDescent="0.15">
      <c r="A9" s="142"/>
      <c r="B9" s="150" t="s">
        <v>19</v>
      </c>
      <c r="C9" s="147"/>
      <c r="D9" s="150" t="s">
        <v>20</v>
      </c>
      <c r="E9" s="143"/>
      <c r="F9" s="143"/>
      <c r="G9" s="143"/>
      <c r="H9" s="144"/>
      <c r="I9" s="145"/>
      <c r="J9" s="246"/>
      <c r="K9" s="122"/>
      <c r="L9" s="242"/>
      <c r="M9" s="242"/>
      <c r="N9" s="242"/>
      <c r="O9" s="242"/>
      <c r="P9" s="247"/>
      <c r="Q9" s="242"/>
      <c r="R9" s="242"/>
      <c r="S9" s="242"/>
      <c r="T9" s="242"/>
      <c r="U9" s="15"/>
      <c r="V9" s="15"/>
      <c r="W9" s="15"/>
      <c r="X9" s="16"/>
    </row>
    <row r="10" spans="1:25" s="248" customFormat="1" ht="6" customHeight="1" thickBot="1" x14ac:dyDescent="0.25">
      <c r="A10" s="266"/>
      <c r="B10" s="267"/>
      <c r="C10" s="267"/>
      <c r="D10" s="267"/>
      <c r="E10" s="267"/>
      <c r="F10" s="267"/>
      <c r="G10" s="267"/>
      <c r="H10" s="267"/>
      <c r="I10" s="267"/>
      <c r="J10" s="267"/>
      <c r="K10" s="123"/>
      <c r="L10" s="80"/>
      <c r="M10" s="80"/>
      <c r="N10" s="80"/>
      <c r="O10" s="80"/>
      <c r="P10" s="80"/>
      <c r="Q10" s="80"/>
      <c r="R10" s="80"/>
      <c r="S10" s="80"/>
      <c r="T10" s="80"/>
      <c r="U10" s="81"/>
      <c r="V10" s="82"/>
      <c r="W10" s="83"/>
      <c r="X10" s="84"/>
    </row>
    <row r="11" spans="1:25" s="85" customFormat="1" ht="15.75" customHeight="1" thickTop="1" thickBot="1" x14ac:dyDescent="0.25">
      <c r="A11" s="270" t="s">
        <v>213</v>
      </c>
      <c r="B11" s="271"/>
      <c r="C11" s="271"/>
      <c r="D11" s="271"/>
      <c r="E11" s="271"/>
      <c r="F11" s="271"/>
      <c r="G11" s="271"/>
      <c r="H11" s="271"/>
      <c r="I11" s="271"/>
      <c r="J11" s="272"/>
      <c r="K11" s="273" t="s">
        <v>212</v>
      </c>
      <c r="L11" s="260" t="s">
        <v>201</v>
      </c>
      <c r="M11" s="275" t="s">
        <v>18</v>
      </c>
      <c r="N11" s="276"/>
      <c r="O11" s="260" t="s">
        <v>205</v>
      </c>
      <c r="P11" s="260" t="s">
        <v>206</v>
      </c>
      <c r="Q11" s="260" t="s">
        <v>202</v>
      </c>
      <c r="R11" s="260" t="s">
        <v>214</v>
      </c>
      <c r="S11" s="260" t="s">
        <v>13</v>
      </c>
      <c r="T11" s="260" t="s">
        <v>14</v>
      </c>
      <c r="U11" s="260" t="s">
        <v>207</v>
      </c>
      <c r="V11" s="260" t="s">
        <v>15</v>
      </c>
      <c r="W11" s="260" t="s">
        <v>16</v>
      </c>
      <c r="X11" s="268" t="s">
        <v>208</v>
      </c>
    </row>
    <row r="12" spans="1:25" s="85" customFormat="1" ht="26.25" thickTop="1" thickBot="1" x14ac:dyDescent="0.25">
      <c r="A12" s="221" t="s">
        <v>24</v>
      </c>
      <c r="B12" s="221" t="s">
        <v>25</v>
      </c>
      <c r="C12" s="221" t="s">
        <v>26</v>
      </c>
      <c r="D12" s="221" t="s">
        <v>30</v>
      </c>
      <c r="E12" s="221" t="s">
        <v>31</v>
      </c>
      <c r="F12" s="221" t="s">
        <v>32</v>
      </c>
      <c r="G12" s="221" t="s">
        <v>27</v>
      </c>
      <c r="H12" s="222" t="s">
        <v>28</v>
      </c>
      <c r="I12" s="223" t="s">
        <v>0</v>
      </c>
      <c r="J12" s="224" t="s">
        <v>29</v>
      </c>
      <c r="K12" s="274"/>
      <c r="L12" s="261"/>
      <c r="M12" s="225" t="s">
        <v>203</v>
      </c>
      <c r="N12" s="225" t="s">
        <v>204</v>
      </c>
      <c r="O12" s="261"/>
      <c r="P12" s="261"/>
      <c r="Q12" s="261"/>
      <c r="R12" s="261"/>
      <c r="S12" s="261"/>
      <c r="T12" s="261"/>
      <c r="U12" s="261"/>
      <c r="V12" s="261"/>
      <c r="W12" s="261"/>
      <c r="X12" s="269"/>
      <c r="Y12" s="86"/>
    </row>
    <row r="13" spans="1:25" s="251" customFormat="1" ht="17.25" customHeight="1" thickTop="1" thickBot="1" x14ac:dyDescent="0.2">
      <c r="A13" s="226" t="s">
        <v>21</v>
      </c>
      <c r="B13" s="227"/>
      <c r="C13" s="227"/>
      <c r="D13" s="227"/>
      <c r="E13" s="227"/>
      <c r="F13" s="227"/>
      <c r="G13" s="227"/>
      <c r="H13" s="227"/>
      <c r="I13" s="228"/>
      <c r="J13" s="229"/>
      <c r="K13" s="249" t="s">
        <v>22</v>
      </c>
      <c r="L13" s="230">
        <f>L14+L75</f>
        <v>737745255976</v>
      </c>
      <c r="M13" s="230">
        <f t="shared" ref="M13:W13" si="0">M14+M75</f>
        <v>0</v>
      </c>
      <c r="N13" s="230">
        <f t="shared" si="0"/>
        <v>0</v>
      </c>
      <c r="O13" s="230">
        <f t="shared" si="0"/>
        <v>0</v>
      </c>
      <c r="P13" s="230">
        <f t="shared" si="0"/>
        <v>0</v>
      </c>
      <c r="Q13" s="230">
        <f t="shared" si="0"/>
        <v>737745255976</v>
      </c>
      <c r="R13" s="230">
        <f>R14+R75</f>
        <v>168066742034</v>
      </c>
      <c r="S13" s="230">
        <f t="shared" si="0"/>
        <v>237468155636.91</v>
      </c>
      <c r="T13" s="230">
        <f t="shared" si="0"/>
        <v>182247743414.91</v>
      </c>
      <c r="U13" s="230">
        <f t="shared" si="0"/>
        <v>3351232237</v>
      </c>
      <c r="V13" s="230">
        <f t="shared" si="0"/>
        <v>3351232237</v>
      </c>
      <c r="W13" s="230">
        <f t="shared" si="0"/>
        <v>3351232237</v>
      </c>
      <c r="X13" s="231">
        <f t="shared" ref="X13:X76" si="1">T13/Q13</f>
        <v>0.24703343320561971</v>
      </c>
      <c r="Y13" s="250"/>
    </row>
    <row r="14" spans="1:25" s="57" customFormat="1" ht="14.25" thickTop="1" thickBot="1" x14ac:dyDescent="0.25">
      <c r="A14" s="232" t="s">
        <v>1</v>
      </c>
      <c r="B14" s="233"/>
      <c r="C14" s="233"/>
      <c r="D14" s="233"/>
      <c r="E14" s="233"/>
      <c r="F14" s="233"/>
      <c r="G14" s="233"/>
      <c r="H14" s="233"/>
      <c r="I14" s="234"/>
      <c r="J14" s="235"/>
      <c r="K14" s="236" t="s">
        <v>23</v>
      </c>
      <c r="L14" s="237">
        <f>L15+L36+L53+L65</f>
        <v>39882291951</v>
      </c>
      <c r="M14" s="237">
        <f t="shared" ref="M14:W14" si="2">M15+M36+M53+M65</f>
        <v>0</v>
      </c>
      <c r="N14" s="237">
        <f t="shared" si="2"/>
        <v>0</v>
      </c>
      <c r="O14" s="237">
        <f t="shared" si="2"/>
        <v>0</v>
      </c>
      <c r="P14" s="237">
        <f t="shared" si="2"/>
        <v>0</v>
      </c>
      <c r="Q14" s="237">
        <f t="shared" si="2"/>
        <v>39882291951</v>
      </c>
      <c r="R14" s="237">
        <f>R15+R36+R53+R65</f>
        <v>2759237953</v>
      </c>
      <c r="S14" s="237">
        <f t="shared" si="2"/>
        <v>3918055710</v>
      </c>
      <c r="T14" s="237">
        <f t="shared" si="2"/>
        <v>2632180094</v>
      </c>
      <c r="U14" s="237">
        <f t="shared" si="2"/>
        <v>2216387647</v>
      </c>
      <c r="V14" s="237">
        <f t="shared" si="2"/>
        <v>2216387647</v>
      </c>
      <c r="W14" s="237">
        <f t="shared" si="2"/>
        <v>2216387647</v>
      </c>
      <c r="X14" s="238">
        <f t="shared" si="1"/>
        <v>6.5998716854937453E-2</v>
      </c>
      <c r="Y14" s="56"/>
    </row>
    <row r="15" spans="1:25" s="57" customFormat="1" ht="13.5" thickTop="1" x14ac:dyDescent="0.2">
      <c r="A15" s="70" t="s">
        <v>1</v>
      </c>
      <c r="B15" s="71" t="s">
        <v>33</v>
      </c>
      <c r="C15" s="71"/>
      <c r="D15" s="71"/>
      <c r="E15" s="71"/>
      <c r="F15" s="71"/>
      <c r="G15" s="71"/>
      <c r="H15" s="71"/>
      <c r="I15" s="72"/>
      <c r="J15" s="73"/>
      <c r="K15" s="124" t="s">
        <v>7</v>
      </c>
      <c r="L15" s="46">
        <f>SUM(L16)</f>
        <v>19088408936</v>
      </c>
      <c r="M15" s="46">
        <f t="shared" ref="M15:W15" si="3">SUM(M16)</f>
        <v>0</v>
      </c>
      <c r="N15" s="46">
        <f t="shared" si="3"/>
        <v>0</v>
      </c>
      <c r="O15" s="46">
        <f t="shared" si="3"/>
        <v>0</v>
      </c>
      <c r="P15" s="46">
        <f t="shared" si="3"/>
        <v>0</v>
      </c>
      <c r="Q15" s="46">
        <f t="shared" si="3"/>
        <v>19088408936</v>
      </c>
      <c r="R15" s="101">
        <f>SUM(R16)</f>
        <v>0</v>
      </c>
      <c r="S15" s="46">
        <f t="shared" si="3"/>
        <v>1213909354</v>
      </c>
      <c r="T15" s="46">
        <f t="shared" si="3"/>
        <v>1213909354</v>
      </c>
      <c r="U15" s="46">
        <f t="shared" si="3"/>
        <v>1213909354</v>
      </c>
      <c r="V15" s="46">
        <f t="shared" si="3"/>
        <v>1213909354</v>
      </c>
      <c r="W15" s="46">
        <f t="shared" si="3"/>
        <v>1213909354</v>
      </c>
      <c r="X15" s="47">
        <f t="shared" si="1"/>
        <v>6.3594056375783845E-2</v>
      </c>
      <c r="Y15" s="56"/>
    </row>
    <row r="16" spans="1:25" s="57" customFormat="1" ht="16.5" x14ac:dyDescent="0.2">
      <c r="A16" s="58" t="s">
        <v>1</v>
      </c>
      <c r="B16" s="59" t="s">
        <v>33</v>
      </c>
      <c r="C16" s="59" t="s">
        <v>33</v>
      </c>
      <c r="D16" s="59"/>
      <c r="E16" s="29"/>
      <c r="F16" s="29"/>
      <c r="G16" s="29"/>
      <c r="H16" s="30"/>
      <c r="I16" s="7"/>
      <c r="J16" s="31"/>
      <c r="K16" s="41" t="s">
        <v>34</v>
      </c>
      <c r="L16" s="42">
        <f>L17+L19+L29</f>
        <v>19088408936</v>
      </c>
      <c r="M16" s="42">
        <f t="shared" ref="M16:W16" si="4">M17+M19+M29</f>
        <v>0</v>
      </c>
      <c r="N16" s="42">
        <f t="shared" si="4"/>
        <v>0</v>
      </c>
      <c r="O16" s="42">
        <f t="shared" si="4"/>
        <v>0</v>
      </c>
      <c r="P16" s="42">
        <f t="shared" si="4"/>
        <v>0</v>
      </c>
      <c r="Q16" s="42">
        <f t="shared" si="4"/>
        <v>19088408936</v>
      </c>
      <c r="R16" s="52">
        <f>R17+R19+R29</f>
        <v>0</v>
      </c>
      <c r="S16" s="42">
        <f t="shared" si="4"/>
        <v>1213909354</v>
      </c>
      <c r="T16" s="42">
        <f t="shared" si="4"/>
        <v>1213909354</v>
      </c>
      <c r="U16" s="42">
        <f t="shared" si="4"/>
        <v>1213909354</v>
      </c>
      <c r="V16" s="42">
        <f t="shared" si="4"/>
        <v>1213909354</v>
      </c>
      <c r="W16" s="42">
        <f t="shared" si="4"/>
        <v>1213909354</v>
      </c>
      <c r="X16" s="17">
        <f t="shared" si="1"/>
        <v>6.3594056375783845E-2</v>
      </c>
      <c r="Y16" s="56"/>
    </row>
    <row r="17" spans="1:26" s="57" customFormat="1" x14ac:dyDescent="0.2">
      <c r="A17" s="58" t="s">
        <v>1</v>
      </c>
      <c r="B17" s="59" t="s">
        <v>33</v>
      </c>
      <c r="C17" s="59" t="s">
        <v>33</v>
      </c>
      <c r="D17" s="59" t="s">
        <v>33</v>
      </c>
      <c r="E17" s="29"/>
      <c r="F17" s="29"/>
      <c r="G17" s="29"/>
      <c r="H17" s="30"/>
      <c r="I17" s="7"/>
      <c r="J17" s="31"/>
      <c r="K17" s="125" t="s">
        <v>35</v>
      </c>
      <c r="L17" s="42">
        <f>L18</f>
        <v>12793271078</v>
      </c>
      <c r="M17" s="42">
        <f t="shared" ref="M17:W17" si="5">M18</f>
        <v>0</v>
      </c>
      <c r="N17" s="42">
        <f t="shared" si="5"/>
        <v>0</v>
      </c>
      <c r="O17" s="42">
        <f t="shared" si="5"/>
        <v>0</v>
      </c>
      <c r="P17" s="42">
        <f t="shared" si="5"/>
        <v>0</v>
      </c>
      <c r="Q17" s="42">
        <f t="shared" si="5"/>
        <v>12793271078</v>
      </c>
      <c r="R17" s="52">
        <f>R18</f>
        <v>0</v>
      </c>
      <c r="S17" s="42">
        <f t="shared" si="5"/>
        <v>791337802</v>
      </c>
      <c r="T17" s="42">
        <f t="shared" si="5"/>
        <v>791337802</v>
      </c>
      <c r="U17" s="42">
        <f t="shared" si="5"/>
        <v>791337802</v>
      </c>
      <c r="V17" s="42">
        <f t="shared" si="5"/>
        <v>791337802</v>
      </c>
      <c r="W17" s="42">
        <f t="shared" si="5"/>
        <v>791337802</v>
      </c>
      <c r="X17" s="60">
        <f t="shared" si="1"/>
        <v>6.1855783182834863E-2</v>
      </c>
      <c r="Y17" s="56"/>
    </row>
    <row r="18" spans="1:26" s="164" customFormat="1" x14ac:dyDescent="0.2">
      <c r="A18" s="152" t="s">
        <v>1</v>
      </c>
      <c r="B18" s="153" t="s">
        <v>33</v>
      </c>
      <c r="C18" s="153" t="s">
        <v>33</v>
      </c>
      <c r="D18" s="153" t="s">
        <v>33</v>
      </c>
      <c r="E18" s="154" t="s">
        <v>36</v>
      </c>
      <c r="F18" s="154"/>
      <c r="G18" s="154"/>
      <c r="H18" s="155">
        <v>10</v>
      </c>
      <c r="I18" s="156" t="s">
        <v>2</v>
      </c>
      <c r="J18" s="157" t="s">
        <v>3</v>
      </c>
      <c r="K18" s="158" t="s">
        <v>37</v>
      </c>
      <c r="L18" s="159">
        <v>12793271078</v>
      </c>
      <c r="M18" s="159"/>
      <c r="N18" s="159"/>
      <c r="O18" s="159"/>
      <c r="P18" s="159"/>
      <c r="Q18" s="159">
        <f>L18-M18+N18-O18+P18</f>
        <v>12793271078</v>
      </c>
      <c r="R18" s="160"/>
      <c r="S18" s="159">
        <v>791337802</v>
      </c>
      <c r="T18" s="159">
        <v>791337802</v>
      </c>
      <c r="U18" s="159">
        <v>791337802</v>
      </c>
      <c r="V18" s="159">
        <v>791337802</v>
      </c>
      <c r="W18" s="159">
        <v>791337802</v>
      </c>
      <c r="X18" s="161">
        <f t="shared" si="1"/>
        <v>6.1855783182834863E-2</v>
      </c>
      <c r="Y18" s="162"/>
      <c r="Z18" s="163"/>
    </row>
    <row r="19" spans="1:26" s="68" customFormat="1" ht="16.5" x14ac:dyDescent="0.2">
      <c r="A19" s="64" t="s">
        <v>1</v>
      </c>
      <c r="B19" s="65" t="s">
        <v>33</v>
      </c>
      <c r="C19" s="65" t="s">
        <v>33</v>
      </c>
      <c r="D19" s="65" t="s">
        <v>47</v>
      </c>
      <c r="E19" s="48"/>
      <c r="F19" s="48"/>
      <c r="G19" s="48"/>
      <c r="H19" s="49"/>
      <c r="I19" s="50"/>
      <c r="J19" s="51"/>
      <c r="K19" s="126" t="s">
        <v>48</v>
      </c>
      <c r="L19" s="52">
        <f>SUM(L20:L28)</f>
        <v>4471411727</v>
      </c>
      <c r="M19" s="52">
        <f t="shared" ref="M19:W19" si="6">SUM(M20:M28)</f>
        <v>0</v>
      </c>
      <c r="N19" s="52">
        <f t="shared" si="6"/>
        <v>0</v>
      </c>
      <c r="O19" s="52">
        <f t="shared" si="6"/>
        <v>0</v>
      </c>
      <c r="P19" s="52">
        <f t="shared" si="6"/>
        <v>0</v>
      </c>
      <c r="Q19" s="52">
        <f t="shared" si="6"/>
        <v>4471411727</v>
      </c>
      <c r="R19" s="52">
        <f>SUM(R20:R28)</f>
        <v>0</v>
      </c>
      <c r="S19" s="52">
        <f t="shared" si="6"/>
        <v>333902522</v>
      </c>
      <c r="T19" s="52">
        <f t="shared" si="6"/>
        <v>333902522</v>
      </c>
      <c r="U19" s="52">
        <f t="shared" si="6"/>
        <v>333902522</v>
      </c>
      <c r="V19" s="52">
        <f t="shared" si="6"/>
        <v>333902522</v>
      </c>
      <c r="W19" s="52">
        <f t="shared" si="6"/>
        <v>333902522</v>
      </c>
      <c r="X19" s="66">
        <f t="shared" si="1"/>
        <v>7.4674966741214169E-2</v>
      </c>
      <c r="Y19" s="67"/>
    </row>
    <row r="20" spans="1:26" s="176" customFormat="1" x14ac:dyDescent="0.2">
      <c r="A20" s="165" t="s">
        <v>1</v>
      </c>
      <c r="B20" s="166" t="s">
        <v>33</v>
      </c>
      <c r="C20" s="166" t="s">
        <v>33</v>
      </c>
      <c r="D20" s="166" t="s">
        <v>47</v>
      </c>
      <c r="E20" s="167" t="s">
        <v>36</v>
      </c>
      <c r="F20" s="167"/>
      <c r="G20" s="167"/>
      <c r="H20" s="168">
        <v>10</v>
      </c>
      <c r="I20" s="169" t="s">
        <v>2</v>
      </c>
      <c r="J20" s="170" t="s">
        <v>3</v>
      </c>
      <c r="K20" s="171" t="s">
        <v>49</v>
      </c>
      <c r="L20" s="172">
        <v>1326302992</v>
      </c>
      <c r="M20" s="172"/>
      <c r="N20" s="172"/>
      <c r="O20" s="172"/>
      <c r="P20" s="172"/>
      <c r="Q20" s="172">
        <f t="shared" ref="Q20:Q28" si="7">L20-M20+N20-O20+P20</f>
        <v>1326302992</v>
      </c>
      <c r="R20" s="173"/>
      <c r="S20" s="172">
        <v>104154700</v>
      </c>
      <c r="T20" s="172">
        <v>104154700</v>
      </c>
      <c r="U20" s="172">
        <v>104154700</v>
      </c>
      <c r="V20" s="172">
        <v>104154700</v>
      </c>
      <c r="W20" s="172">
        <v>104154700</v>
      </c>
      <c r="X20" s="174">
        <f t="shared" si="1"/>
        <v>7.8530095029748684E-2</v>
      </c>
      <c r="Y20" s="175"/>
    </row>
    <row r="21" spans="1:26" s="176" customFormat="1" x14ac:dyDescent="0.2">
      <c r="A21" s="165" t="s">
        <v>1</v>
      </c>
      <c r="B21" s="166" t="s">
        <v>33</v>
      </c>
      <c r="C21" s="166" t="s">
        <v>33</v>
      </c>
      <c r="D21" s="166" t="s">
        <v>47</v>
      </c>
      <c r="E21" s="167" t="s">
        <v>38</v>
      </c>
      <c r="F21" s="167"/>
      <c r="G21" s="167"/>
      <c r="H21" s="168">
        <v>10</v>
      </c>
      <c r="I21" s="169" t="s">
        <v>2</v>
      </c>
      <c r="J21" s="170" t="s">
        <v>3</v>
      </c>
      <c r="K21" s="171" t="s">
        <v>50</v>
      </c>
      <c r="L21" s="172">
        <v>937189620</v>
      </c>
      <c r="M21" s="172"/>
      <c r="N21" s="172"/>
      <c r="O21" s="172"/>
      <c r="P21" s="172"/>
      <c r="Q21" s="172">
        <f t="shared" si="7"/>
        <v>937189620</v>
      </c>
      <c r="R21" s="173"/>
      <c r="S21" s="172">
        <v>73678900</v>
      </c>
      <c r="T21" s="172">
        <v>73678900</v>
      </c>
      <c r="U21" s="172">
        <v>73678900</v>
      </c>
      <c r="V21" s="172">
        <v>73678900</v>
      </c>
      <c r="W21" s="172">
        <v>73678900</v>
      </c>
      <c r="X21" s="174">
        <f t="shared" si="1"/>
        <v>7.8616854505921652E-2</v>
      </c>
      <c r="Y21" s="175"/>
    </row>
    <row r="22" spans="1:26" s="176" customFormat="1" x14ac:dyDescent="0.2">
      <c r="A22" s="165" t="s">
        <v>1</v>
      </c>
      <c r="B22" s="166" t="s">
        <v>33</v>
      </c>
      <c r="C22" s="166" t="s">
        <v>33</v>
      </c>
      <c r="D22" s="166" t="s">
        <v>47</v>
      </c>
      <c r="E22" s="167" t="s">
        <v>39</v>
      </c>
      <c r="F22" s="167"/>
      <c r="G22" s="167"/>
      <c r="H22" s="168">
        <v>10</v>
      </c>
      <c r="I22" s="169" t="s">
        <v>2</v>
      </c>
      <c r="J22" s="170" t="s">
        <v>3</v>
      </c>
      <c r="K22" s="171" t="s">
        <v>51</v>
      </c>
      <c r="L22" s="172">
        <v>1033367652</v>
      </c>
      <c r="M22" s="172"/>
      <c r="N22" s="172"/>
      <c r="O22" s="172"/>
      <c r="P22" s="172"/>
      <c r="Q22" s="172">
        <f t="shared" si="7"/>
        <v>1033367652</v>
      </c>
      <c r="R22" s="173"/>
      <c r="S22" s="172">
        <v>73865422</v>
      </c>
      <c r="T22" s="172">
        <v>73865422</v>
      </c>
      <c r="U22" s="172">
        <v>73865422</v>
      </c>
      <c r="V22" s="172">
        <v>73865422</v>
      </c>
      <c r="W22" s="172">
        <v>73865422</v>
      </c>
      <c r="X22" s="174">
        <f t="shared" si="1"/>
        <v>7.148029247580899E-2</v>
      </c>
      <c r="Y22" s="175"/>
    </row>
    <row r="23" spans="1:26" s="176" customFormat="1" x14ac:dyDescent="0.2">
      <c r="A23" s="165" t="s">
        <v>1</v>
      </c>
      <c r="B23" s="166" t="s">
        <v>33</v>
      </c>
      <c r="C23" s="166" t="s">
        <v>33</v>
      </c>
      <c r="D23" s="166" t="s">
        <v>47</v>
      </c>
      <c r="E23" s="167" t="s">
        <v>40</v>
      </c>
      <c r="F23" s="167"/>
      <c r="G23" s="167"/>
      <c r="H23" s="168">
        <v>10</v>
      </c>
      <c r="I23" s="169" t="s">
        <v>2</v>
      </c>
      <c r="J23" s="170" t="s">
        <v>3</v>
      </c>
      <c r="K23" s="171" t="s">
        <v>52</v>
      </c>
      <c r="L23" s="172">
        <v>511456205</v>
      </c>
      <c r="M23" s="172"/>
      <c r="N23" s="172"/>
      <c r="O23" s="172"/>
      <c r="P23" s="172"/>
      <c r="Q23" s="172">
        <f t="shared" si="7"/>
        <v>511456205</v>
      </c>
      <c r="R23" s="173"/>
      <c r="S23" s="172">
        <v>33780100</v>
      </c>
      <c r="T23" s="172">
        <v>33780100</v>
      </c>
      <c r="U23" s="172">
        <v>33780100</v>
      </c>
      <c r="V23" s="172">
        <v>33780100</v>
      </c>
      <c r="W23" s="172">
        <v>33780100</v>
      </c>
      <c r="X23" s="174">
        <f t="shared" si="1"/>
        <v>6.6046906205781589E-2</v>
      </c>
      <c r="Y23" s="175"/>
    </row>
    <row r="24" spans="1:26" s="176" customFormat="1" ht="16.5" x14ac:dyDescent="0.2">
      <c r="A24" s="165" t="s">
        <v>1</v>
      </c>
      <c r="B24" s="166" t="s">
        <v>33</v>
      </c>
      <c r="C24" s="166" t="s">
        <v>33</v>
      </c>
      <c r="D24" s="166" t="s">
        <v>47</v>
      </c>
      <c r="E24" s="167" t="s">
        <v>41</v>
      </c>
      <c r="F24" s="167"/>
      <c r="G24" s="167"/>
      <c r="H24" s="168">
        <v>10</v>
      </c>
      <c r="I24" s="169" t="s">
        <v>2</v>
      </c>
      <c r="J24" s="170" t="s">
        <v>3</v>
      </c>
      <c r="K24" s="171" t="s">
        <v>53</v>
      </c>
      <c r="L24" s="172">
        <v>45225000</v>
      </c>
      <c r="M24" s="172"/>
      <c r="N24" s="172"/>
      <c r="O24" s="172"/>
      <c r="P24" s="172"/>
      <c r="Q24" s="172">
        <f t="shared" si="7"/>
        <v>45225000</v>
      </c>
      <c r="R24" s="173"/>
      <c r="S24" s="172">
        <v>6171900</v>
      </c>
      <c r="T24" s="172">
        <v>6171900</v>
      </c>
      <c r="U24" s="172">
        <v>6171900</v>
      </c>
      <c r="V24" s="172">
        <v>6171900</v>
      </c>
      <c r="W24" s="172">
        <v>6171900</v>
      </c>
      <c r="X24" s="174">
        <f t="shared" si="1"/>
        <v>0.13647097844112768</v>
      </c>
      <c r="Y24" s="175"/>
    </row>
    <row r="25" spans="1:26" s="176" customFormat="1" x14ac:dyDescent="0.2">
      <c r="A25" s="165" t="s">
        <v>1</v>
      </c>
      <c r="B25" s="166" t="s">
        <v>33</v>
      </c>
      <c r="C25" s="166" t="s">
        <v>33</v>
      </c>
      <c r="D25" s="166" t="s">
        <v>47</v>
      </c>
      <c r="E25" s="167" t="s">
        <v>42</v>
      </c>
      <c r="F25" s="167"/>
      <c r="G25" s="167"/>
      <c r="H25" s="168">
        <v>10</v>
      </c>
      <c r="I25" s="169" t="s">
        <v>2</v>
      </c>
      <c r="J25" s="170" t="s">
        <v>3</v>
      </c>
      <c r="K25" s="171" t="s">
        <v>4</v>
      </c>
      <c r="L25" s="172">
        <v>381642155</v>
      </c>
      <c r="M25" s="172"/>
      <c r="N25" s="172"/>
      <c r="O25" s="172"/>
      <c r="P25" s="172"/>
      <c r="Q25" s="172">
        <f t="shared" si="7"/>
        <v>381642155</v>
      </c>
      <c r="R25" s="173"/>
      <c r="S25" s="172">
        <v>25338900</v>
      </c>
      <c r="T25" s="172">
        <v>25338900</v>
      </c>
      <c r="U25" s="172">
        <v>25338900</v>
      </c>
      <c r="V25" s="172">
        <v>25338900</v>
      </c>
      <c r="W25" s="172">
        <v>25338900</v>
      </c>
      <c r="X25" s="174">
        <f t="shared" si="1"/>
        <v>6.6394395032173523E-2</v>
      </c>
      <c r="Y25" s="175"/>
    </row>
    <row r="26" spans="1:26" s="176" customFormat="1" x14ac:dyDescent="0.2">
      <c r="A26" s="165" t="s">
        <v>1</v>
      </c>
      <c r="B26" s="166" t="s">
        <v>33</v>
      </c>
      <c r="C26" s="166" t="s">
        <v>33</v>
      </c>
      <c r="D26" s="166" t="s">
        <v>47</v>
      </c>
      <c r="E26" s="167" t="s">
        <v>43</v>
      </c>
      <c r="F26" s="167"/>
      <c r="G26" s="167"/>
      <c r="H26" s="168">
        <v>10</v>
      </c>
      <c r="I26" s="169" t="s">
        <v>2</v>
      </c>
      <c r="J26" s="170" t="s">
        <v>3</v>
      </c>
      <c r="K26" s="171" t="s">
        <v>5</v>
      </c>
      <c r="L26" s="172">
        <v>57107026</v>
      </c>
      <c r="M26" s="172"/>
      <c r="N26" s="172"/>
      <c r="O26" s="172"/>
      <c r="P26" s="172"/>
      <c r="Q26" s="172">
        <f t="shared" si="7"/>
        <v>57107026</v>
      </c>
      <c r="R26" s="173"/>
      <c r="S26" s="172">
        <v>4229700</v>
      </c>
      <c r="T26" s="172">
        <v>4229700</v>
      </c>
      <c r="U26" s="172">
        <v>4229700</v>
      </c>
      <c r="V26" s="172">
        <v>4229700</v>
      </c>
      <c r="W26" s="172">
        <v>4229700</v>
      </c>
      <c r="X26" s="174">
        <f t="shared" si="1"/>
        <v>7.4066192835886779E-2</v>
      </c>
      <c r="Y26" s="175"/>
    </row>
    <row r="27" spans="1:26" s="176" customFormat="1" x14ac:dyDescent="0.2">
      <c r="A27" s="165" t="s">
        <v>1</v>
      </c>
      <c r="B27" s="166" t="s">
        <v>33</v>
      </c>
      <c r="C27" s="166" t="s">
        <v>33</v>
      </c>
      <c r="D27" s="166" t="s">
        <v>47</v>
      </c>
      <c r="E27" s="167" t="s">
        <v>44</v>
      </c>
      <c r="F27" s="167"/>
      <c r="G27" s="167"/>
      <c r="H27" s="168">
        <v>10</v>
      </c>
      <c r="I27" s="169" t="s">
        <v>2</v>
      </c>
      <c r="J27" s="170" t="s">
        <v>3</v>
      </c>
      <c r="K27" s="171" t="s">
        <v>54</v>
      </c>
      <c r="L27" s="172">
        <v>57107026</v>
      </c>
      <c r="M27" s="172"/>
      <c r="N27" s="172"/>
      <c r="O27" s="172"/>
      <c r="P27" s="172"/>
      <c r="Q27" s="172">
        <f t="shared" si="7"/>
        <v>57107026</v>
      </c>
      <c r="R27" s="173"/>
      <c r="S27" s="172">
        <v>4229700</v>
      </c>
      <c r="T27" s="172">
        <v>4229700</v>
      </c>
      <c r="U27" s="172">
        <v>4229700</v>
      </c>
      <c r="V27" s="172">
        <v>4229700</v>
      </c>
      <c r="W27" s="172">
        <v>4229700</v>
      </c>
      <c r="X27" s="174">
        <f t="shared" si="1"/>
        <v>7.4066192835886779E-2</v>
      </c>
      <c r="Y27" s="175"/>
    </row>
    <row r="28" spans="1:26" s="176" customFormat="1" ht="16.5" x14ac:dyDescent="0.2">
      <c r="A28" s="165" t="s">
        <v>1</v>
      </c>
      <c r="B28" s="166" t="s">
        <v>33</v>
      </c>
      <c r="C28" s="166" t="s">
        <v>33</v>
      </c>
      <c r="D28" s="166" t="s">
        <v>47</v>
      </c>
      <c r="E28" s="167" t="s">
        <v>45</v>
      </c>
      <c r="F28" s="167"/>
      <c r="G28" s="167"/>
      <c r="H28" s="168">
        <v>10</v>
      </c>
      <c r="I28" s="169" t="s">
        <v>2</v>
      </c>
      <c r="J28" s="170" t="s">
        <v>3</v>
      </c>
      <c r="K28" s="171" t="s">
        <v>55</v>
      </c>
      <c r="L28" s="172">
        <v>122014051</v>
      </c>
      <c r="M28" s="172"/>
      <c r="N28" s="172"/>
      <c r="O28" s="172"/>
      <c r="P28" s="172"/>
      <c r="Q28" s="172">
        <f t="shared" si="7"/>
        <v>122014051</v>
      </c>
      <c r="R28" s="173"/>
      <c r="S28" s="172">
        <v>8453200</v>
      </c>
      <c r="T28" s="172">
        <v>8453200</v>
      </c>
      <c r="U28" s="172">
        <v>8453200</v>
      </c>
      <c r="V28" s="172">
        <v>8453200</v>
      </c>
      <c r="W28" s="172">
        <v>8453200</v>
      </c>
      <c r="X28" s="174">
        <f t="shared" si="1"/>
        <v>6.9280545402102905E-2</v>
      </c>
      <c r="Y28" s="175"/>
    </row>
    <row r="29" spans="1:26" s="68" customFormat="1" ht="24.75" x14ac:dyDescent="0.2">
      <c r="A29" s="64" t="s">
        <v>1</v>
      </c>
      <c r="B29" s="65" t="s">
        <v>33</v>
      </c>
      <c r="C29" s="65" t="s">
        <v>33</v>
      </c>
      <c r="D29" s="65" t="s">
        <v>56</v>
      </c>
      <c r="E29" s="48"/>
      <c r="F29" s="48"/>
      <c r="G29" s="48"/>
      <c r="H29" s="49"/>
      <c r="I29" s="50"/>
      <c r="J29" s="51"/>
      <c r="K29" s="126" t="s">
        <v>57</v>
      </c>
      <c r="L29" s="52">
        <f>SUM(L30:L35)</f>
        <v>1823726131</v>
      </c>
      <c r="M29" s="52">
        <f t="shared" ref="M29:W29" si="8">SUM(M30:M35)</f>
        <v>0</v>
      </c>
      <c r="N29" s="52">
        <f t="shared" si="8"/>
        <v>0</v>
      </c>
      <c r="O29" s="52">
        <f t="shared" si="8"/>
        <v>0</v>
      </c>
      <c r="P29" s="52">
        <f t="shared" si="8"/>
        <v>0</v>
      </c>
      <c r="Q29" s="52">
        <f t="shared" si="8"/>
        <v>1823726131</v>
      </c>
      <c r="R29" s="52">
        <f>SUM(R30:R35)</f>
        <v>0</v>
      </c>
      <c r="S29" s="52">
        <f t="shared" si="8"/>
        <v>88669030</v>
      </c>
      <c r="T29" s="52">
        <f t="shared" si="8"/>
        <v>88669030</v>
      </c>
      <c r="U29" s="52">
        <f t="shared" si="8"/>
        <v>88669030</v>
      </c>
      <c r="V29" s="52">
        <f t="shared" si="8"/>
        <v>88669030</v>
      </c>
      <c r="W29" s="52">
        <f t="shared" si="8"/>
        <v>88669030</v>
      </c>
      <c r="X29" s="66">
        <f t="shared" si="1"/>
        <v>4.8619706924624854E-2</v>
      </c>
      <c r="Y29" s="67"/>
    </row>
    <row r="30" spans="1:26" s="176" customFormat="1" ht="16.5" x14ac:dyDescent="0.2">
      <c r="A30" s="165" t="s">
        <v>1</v>
      </c>
      <c r="B30" s="166" t="s">
        <v>33</v>
      </c>
      <c r="C30" s="166" t="s">
        <v>33</v>
      </c>
      <c r="D30" s="166" t="s">
        <v>56</v>
      </c>
      <c r="E30" s="167" t="s">
        <v>36</v>
      </c>
      <c r="F30" s="167"/>
      <c r="G30" s="167"/>
      <c r="H30" s="168">
        <v>10</v>
      </c>
      <c r="I30" s="169" t="s">
        <v>2</v>
      </c>
      <c r="J30" s="170" t="s">
        <v>3</v>
      </c>
      <c r="K30" s="171" t="s">
        <v>58</v>
      </c>
      <c r="L30" s="172">
        <v>629026131</v>
      </c>
      <c r="M30" s="172"/>
      <c r="N30" s="172"/>
      <c r="O30" s="172"/>
      <c r="P30" s="172"/>
      <c r="Q30" s="172">
        <f t="shared" ref="Q30:Q35" si="9">L30-M30+N30-O30+P30</f>
        <v>629026131</v>
      </c>
      <c r="R30" s="173"/>
      <c r="S30" s="172">
        <v>38889850</v>
      </c>
      <c r="T30" s="172">
        <v>38889850</v>
      </c>
      <c r="U30" s="172">
        <v>38889850</v>
      </c>
      <c r="V30" s="172">
        <v>38889850</v>
      </c>
      <c r="W30" s="172">
        <v>38889850</v>
      </c>
      <c r="X30" s="174">
        <f t="shared" si="1"/>
        <v>6.1825491952416205E-2</v>
      </c>
      <c r="Y30" s="175"/>
    </row>
    <row r="31" spans="1:26" s="176" customFormat="1" x14ac:dyDescent="0.2">
      <c r="A31" s="165" t="s">
        <v>1</v>
      </c>
      <c r="B31" s="166" t="s">
        <v>33</v>
      </c>
      <c r="C31" s="166" t="s">
        <v>33</v>
      </c>
      <c r="D31" s="166" t="s">
        <v>56</v>
      </c>
      <c r="E31" s="167" t="s">
        <v>38</v>
      </c>
      <c r="F31" s="167"/>
      <c r="G31" s="167"/>
      <c r="H31" s="168">
        <v>10</v>
      </c>
      <c r="I31" s="169" t="s">
        <v>2</v>
      </c>
      <c r="J31" s="170" t="s">
        <v>3</v>
      </c>
      <c r="K31" s="171" t="s">
        <v>59</v>
      </c>
      <c r="L31" s="172">
        <v>364200000</v>
      </c>
      <c r="M31" s="172"/>
      <c r="N31" s="172"/>
      <c r="O31" s="172"/>
      <c r="P31" s="172"/>
      <c r="Q31" s="172">
        <f t="shared" si="9"/>
        <v>364200000</v>
      </c>
      <c r="R31" s="173"/>
      <c r="S31" s="172">
        <v>18766368</v>
      </c>
      <c r="T31" s="172">
        <v>18766368</v>
      </c>
      <c r="U31" s="172">
        <v>18766368</v>
      </c>
      <c r="V31" s="172">
        <v>18766368</v>
      </c>
      <c r="W31" s="172">
        <v>18766368</v>
      </c>
      <c r="X31" s="174">
        <f t="shared" si="1"/>
        <v>5.1527644151565077E-2</v>
      </c>
      <c r="Y31" s="175"/>
    </row>
    <row r="32" spans="1:26" s="176" customFormat="1" x14ac:dyDescent="0.2">
      <c r="A32" s="165" t="s">
        <v>1</v>
      </c>
      <c r="B32" s="166" t="s">
        <v>33</v>
      </c>
      <c r="C32" s="166" t="s">
        <v>33</v>
      </c>
      <c r="D32" s="166" t="s">
        <v>56</v>
      </c>
      <c r="E32" s="167" t="s">
        <v>41</v>
      </c>
      <c r="F32" s="167"/>
      <c r="G32" s="167"/>
      <c r="H32" s="168">
        <v>10</v>
      </c>
      <c r="I32" s="169" t="s">
        <v>2</v>
      </c>
      <c r="J32" s="170" t="s">
        <v>3</v>
      </c>
      <c r="K32" s="171" t="s">
        <v>60</v>
      </c>
      <c r="L32" s="172">
        <v>10000000</v>
      </c>
      <c r="M32" s="172"/>
      <c r="N32" s="172"/>
      <c r="O32" s="172"/>
      <c r="P32" s="172"/>
      <c r="Q32" s="172">
        <f t="shared" si="9"/>
        <v>10000000</v>
      </c>
      <c r="R32" s="173"/>
      <c r="S32" s="172">
        <v>988915</v>
      </c>
      <c r="T32" s="172">
        <v>988915</v>
      </c>
      <c r="U32" s="172">
        <v>988915</v>
      </c>
      <c r="V32" s="172">
        <v>988915</v>
      </c>
      <c r="W32" s="172">
        <v>988915</v>
      </c>
      <c r="X32" s="174">
        <f t="shared" si="1"/>
        <v>9.8891499999999993E-2</v>
      </c>
      <c r="Y32" s="175"/>
    </row>
    <row r="33" spans="1:25" s="176" customFormat="1" x14ac:dyDescent="0.2">
      <c r="A33" s="165" t="s">
        <v>1</v>
      </c>
      <c r="B33" s="166" t="s">
        <v>33</v>
      </c>
      <c r="C33" s="166" t="s">
        <v>33</v>
      </c>
      <c r="D33" s="166" t="s">
        <v>56</v>
      </c>
      <c r="E33" s="167" t="s">
        <v>43</v>
      </c>
      <c r="F33" s="167"/>
      <c r="G33" s="167"/>
      <c r="H33" s="168">
        <v>10</v>
      </c>
      <c r="I33" s="169" t="s">
        <v>2</v>
      </c>
      <c r="J33" s="170" t="s">
        <v>3</v>
      </c>
      <c r="K33" s="171" t="s">
        <v>61</v>
      </c>
      <c r="L33" s="172">
        <v>60000000</v>
      </c>
      <c r="M33" s="172"/>
      <c r="N33" s="172"/>
      <c r="O33" s="172"/>
      <c r="P33" s="172"/>
      <c r="Q33" s="172">
        <f t="shared" si="9"/>
        <v>60000000</v>
      </c>
      <c r="R33" s="173"/>
      <c r="S33" s="172">
        <v>4611406</v>
      </c>
      <c r="T33" s="172">
        <v>4611406</v>
      </c>
      <c r="U33" s="172">
        <v>4611406</v>
      </c>
      <c r="V33" s="172">
        <v>4611406</v>
      </c>
      <c r="W33" s="172">
        <v>4611406</v>
      </c>
      <c r="X33" s="174">
        <f t="shared" si="1"/>
        <v>7.6856766666666673E-2</v>
      </c>
      <c r="Y33" s="175"/>
    </row>
    <row r="34" spans="1:25" s="176" customFormat="1" x14ac:dyDescent="0.2">
      <c r="A34" s="165" t="s">
        <v>1</v>
      </c>
      <c r="B34" s="166" t="s">
        <v>33</v>
      </c>
      <c r="C34" s="166" t="s">
        <v>33</v>
      </c>
      <c r="D34" s="166" t="s">
        <v>56</v>
      </c>
      <c r="E34" s="167" t="s">
        <v>62</v>
      </c>
      <c r="F34" s="167"/>
      <c r="G34" s="167"/>
      <c r="H34" s="168">
        <v>10</v>
      </c>
      <c r="I34" s="169" t="s">
        <v>2</v>
      </c>
      <c r="J34" s="170" t="s">
        <v>3</v>
      </c>
      <c r="K34" s="171" t="s">
        <v>63</v>
      </c>
      <c r="L34" s="172">
        <v>330500000</v>
      </c>
      <c r="M34" s="172"/>
      <c r="N34" s="172"/>
      <c r="O34" s="172"/>
      <c r="P34" s="172"/>
      <c r="Q34" s="172">
        <f t="shared" si="9"/>
        <v>330500000</v>
      </c>
      <c r="R34" s="173"/>
      <c r="S34" s="172">
        <v>25412491</v>
      </c>
      <c r="T34" s="172">
        <v>25412491</v>
      </c>
      <c r="U34" s="172">
        <v>25412491</v>
      </c>
      <c r="V34" s="172">
        <v>25412491</v>
      </c>
      <c r="W34" s="172">
        <v>25412491</v>
      </c>
      <c r="X34" s="174">
        <f t="shared" si="1"/>
        <v>7.6891046898638432E-2</v>
      </c>
      <c r="Y34" s="175"/>
    </row>
    <row r="35" spans="1:25" s="176" customFormat="1" x14ac:dyDescent="0.2">
      <c r="A35" s="177" t="s">
        <v>1</v>
      </c>
      <c r="B35" s="178" t="s">
        <v>33</v>
      </c>
      <c r="C35" s="178" t="s">
        <v>33</v>
      </c>
      <c r="D35" s="178" t="s">
        <v>56</v>
      </c>
      <c r="E35" s="179" t="s">
        <v>64</v>
      </c>
      <c r="F35" s="179"/>
      <c r="G35" s="179"/>
      <c r="H35" s="180">
        <v>10</v>
      </c>
      <c r="I35" s="181" t="s">
        <v>2</v>
      </c>
      <c r="J35" s="182" t="s">
        <v>3</v>
      </c>
      <c r="K35" s="183" t="s">
        <v>65</v>
      </c>
      <c r="L35" s="184">
        <v>430000000</v>
      </c>
      <c r="M35" s="184"/>
      <c r="N35" s="184"/>
      <c r="O35" s="184"/>
      <c r="P35" s="184"/>
      <c r="Q35" s="184">
        <f t="shared" si="9"/>
        <v>430000000</v>
      </c>
      <c r="R35" s="185"/>
      <c r="S35" s="184">
        <v>0</v>
      </c>
      <c r="T35" s="184">
        <v>0</v>
      </c>
      <c r="U35" s="184">
        <v>0</v>
      </c>
      <c r="V35" s="184">
        <v>0</v>
      </c>
      <c r="W35" s="184">
        <v>0</v>
      </c>
      <c r="X35" s="186">
        <f t="shared" si="1"/>
        <v>0</v>
      </c>
      <c r="Y35" s="175"/>
    </row>
    <row r="36" spans="1:25" s="68" customFormat="1" ht="16.5" x14ac:dyDescent="0.2">
      <c r="A36" s="112" t="s">
        <v>1</v>
      </c>
      <c r="B36" s="113" t="s">
        <v>47</v>
      </c>
      <c r="C36" s="113"/>
      <c r="D36" s="113"/>
      <c r="E36" s="113"/>
      <c r="F36" s="113"/>
      <c r="G36" s="113"/>
      <c r="H36" s="113"/>
      <c r="I36" s="114"/>
      <c r="J36" s="115"/>
      <c r="K36" s="127" t="s">
        <v>66</v>
      </c>
      <c r="L36" s="110">
        <f>L37+L40</f>
        <v>4340000000</v>
      </c>
      <c r="M36" s="110">
        <f t="shared" ref="M36:W36" si="10">M37+M40</f>
        <v>0</v>
      </c>
      <c r="N36" s="110">
        <f t="shared" si="10"/>
        <v>0</v>
      </c>
      <c r="O36" s="110">
        <f t="shared" si="10"/>
        <v>0</v>
      </c>
      <c r="P36" s="110">
        <f t="shared" si="10"/>
        <v>0</v>
      </c>
      <c r="Q36" s="110">
        <f t="shared" si="10"/>
        <v>4340000000</v>
      </c>
      <c r="R36" s="110">
        <f>R37+R40</f>
        <v>0</v>
      </c>
      <c r="S36" s="110">
        <f t="shared" si="10"/>
        <v>1360201449</v>
      </c>
      <c r="T36" s="110">
        <f t="shared" si="10"/>
        <v>406086648</v>
      </c>
      <c r="U36" s="110">
        <f t="shared" si="10"/>
        <v>27726071</v>
      </c>
      <c r="V36" s="110">
        <f t="shared" si="10"/>
        <v>27726071</v>
      </c>
      <c r="W36" s="110">
        <f t="shared" si="10"/>
        <v>27726071</v>
      </c>
      <c r="X36" s="116">
        <f t="shared" si="1"/>
        <v>9.3568352073732722E-2</v>
      </c>
      <c r="Y36" s="67"/>
    </row>
    <row r="37" spans="1:25" s="68" customFormat="1" ht="16.5" x14ac:dyDescent="0.2">
      <c r="A37" s="64" t="s">
        <v>1</v>
      </c>
      <c r="B37" s="65" t="s">
        <v>47</v>
      </c>
      <c r="C37" s="65" t="s">
        <v>33</v>
      </c>
      <c r="D37" s="65"/>
      <c r="E37" s="48"/>
      <c r="F37" s="48"/>
      <c r="G37" s="48"/>
      <c r="H37" s="49"/>
      <c r="I37" s="50"/>
      <c r="J37" s="51"/>
      <c r="K37" s="128" t="s">
        <v>67</v>
      </c>
      <c r="L37" s="52">
        <f>SUM(L38)</f>
        <v>11000000</v>
      </c>
      <c r="M37" s="52">
        <f t="shared" ref="M37:W37" si="11">SUM(M38)</f>
        <v>0</v>
      </c>
      <c r="N37" s="52">
        <f t="shared" si="11"/>
        <v>0</v>
      </c>
      <c r="O37" s="52">
        <f t="shared" si="11"/>
        <v>0</v>
      </c>
      <c r="P37" s="52">
        <f t="shared" si="11"/>
        <v>0</v>
      </c>
      <c r="Q37" s="52">
        <f t="shared" si="11"/>
        <v>11000000</v>
      </c>
      <c r="R37" s="52">
        <f>SUM(R38)</f>
        <v>0</v>
      </c>
      <c r="S37" s="52">
        <f t="shared" si="11"/>
        <v>0</v>
      </c>
      <c r="T37" s="52">
        <f t="shared" si="11"/>
        <v>0</v>
      </c>
      <c r="U37" s="52">
        <f t="shared" si="11"/>
        <v>0</v>
      </c>
      <c r="V37" s="52">
        <f t="shared" si="11"/>
        <v>0</v>
      </c>
      <c r="W37" s="52">
        <f t="shared" si="11"/>
        <v>0</v>
      </c>
      <c r="X37" s="53">
        <f t="shared" si="1"/>
        <v>0</v>
      </c>
      <c r="Y37" s="67"/>
    </row>
    <row r="38" spans="1:25" s="57" customFormat="1" x14ac:dyDescent="0.2">
      <c r="A38" s="58" t="s">
        <v>1</v>
      </c>
      <c r="B38" s="59" t="s">
        <v>47</v>
      </c>
      <c r="C38" s="59" t="s">
        <v>33</v>
      </c>
      <c r="D38" s="59" t="s">
        <v>33</v>
      </c>
      <c r="E38" s="29"/>
      <c r="F38" s="29"/>
      <c r="G38" s="29"/>
      <c r="H38" s="30"/>
      <c r="I38" s="7"/>
      <c r="J38" s="31"/>
      <c r="K38" s="125" t="s">
        <v>68</v>
      </c>
      <c r="L38" s="42">
        <f>L39</f>
        <v>11000000</v>
      </c>
      <c r="M38" s="42">
        <f t="shared" ref="M38:W38" si="12">M39</f>
        <v>0</v>
      </c>
      <c r="N38" s="42">
        <f t="shared" si="12"/>
        <v>0</v>
      </c>
      <c r="O38" s="42">
        <f t="shared" si="12"/>
        <v>0</v>
      </c>
      <c r="P38" s="42">
        <f t="shared" si="12"/>
        <v>0</v>
      </c>
      <c r="Q38" s="42">
        <f t="shared" si="12"/>
        <v>11000000</v>
      </c>
      <c r="R38" s="52">
        <f>R39</f>
        <v>0</v>
      </c>
      <c r="S38" s="42">
        <f t="shared" si="12"/>
        <v>0</v>
      </c>
      <c r="T38" s="42">
        <f t="shared" si="12"/>
        <v>0</v>
      </c>
      <c r="U38" s="42">
        <f t="shared" si="12"/>
        <v>0</v>
      </c>
      <c r="V38" s="42">
        <f t="shared" si="12"/>
        <v>0</v>
      </c>
      <c r="W38" s="42">
        <f t="shared" si="12"/>
        <v>0</v>
      </c>
      <c r="X38" s="60">
        <f t="shared" si="1"/>
        <v>0</v>
      </c>
      <c r="Y38" s="56"/>
    </row>
    <row r="39" spans="1:25" s="176" customFormat="1" x14ac:dyDescent="0.2">
      <c r="A39" s="165" t="s">
        <v>1</v>
      </c>
      <c r="B39" s="166" t="s">
        <v>47</v>
      </c>
      <c r="C39" s="166" t="s">
        <v>33</v>
      </c>
      <c r="D39" s="166" t="s">
        <v>33</v>
      </c>
      <c r="E39" s="167" t="s">
        <v>40</v>
      </c>
      <c r="F39" s="167"/>
      <c r="G39" s="167"/>
      <c r="H39" s="168">
        <v>10</v>
      </c>
      <c r="I39" s="169" t="s">
        <v>2</v>
      </c>
      <c r="J39" s="170" t="s">
        <v>3</v>
      </c>
      <c r="K39" s="171" t="s">
        <v>69</v>
      </c>
      <c r="L39" s="172">
        <v>11000000</v>
      </c>
      <c r="M39" s="172"/>
      <c r="N39" s="172"/>
      <c r="O39" s="172"/>
      <c r="P39" s="172"/>
      <c r="Q39" s="172">
        <f>L39-M39+N39-O39+P39</f>
        <v>11000000</v>
      </c>
      <c r="R39" s="173"/>
      <c r="S39" s="172">
        <v>0</v>
      </c>
      <c r="T39" s="172">
        <v>0</v>
      </c>
      <c r="U39" s="172">
        <v>0</v>
      </c>
      <c r="V39" s="172">
        <v>0</v>
      </c>
      <c r="W39" s="172">
        <v>0</v>
      </c>
      <c r="X39" s="174">
        <f t="shared" si="1"/>
        <v>0</v>
      </c>
      <c r="Y39" s="175"/>
    </row>
    <row r="40" spans="1:25" s="68" customFormat="1" ht="16.5" x14ac:dyDescent="0.2">
      <c r="A40" s="64" t="s">
        <v>1</v>
      </c>
      <c r="B40" s="65" t="s">
        <v>47</v>
      </c>
      <c r="C40" s="65" t="s">
        <v>47</v>
      </c>
      <c r="D40" s="65"/>
      <c r="E40" s="48"/>
      <c r="F40" s="48"/>
      <c r="G40" s="48"/>
      <c r="H40" s="49"/>
      <c r="I40" s="50"/>
      <c r="J40" s="51"/>
      <c r="K40" s="126" t="s">
        <v>70</v>
      </c>
      <c r="L40" s="54">
        <f>L41+L46</f>
        <v>4329000000</v>
      </c>
      <c r="M40" s="54">
        <f t="shared" ref="M40:W40" si="13">M41+M46</f>
        <v>0</v>
      </c>
      <c r="N40" s="54">
        <f t="shared" si="13"/>
        <v>0</v>
      </c>
      <c r="O40" s="54">
        <f t="shared" si="13"/>
        <v>0</v>
      </c>
      <c r="P40" s="54">
        <f t="shared" si="13"/>
        <v>0</v>
      </c>
      <c r="Q40" s="54">
        <f t="shared" si="13"/>
        <v>4329000000</v>
      </c>
      <c r="R40" s="54">
        <f>R41+R46</f>
        <v>0</v>
      </c>
      <c r="S40" s="54">
        <f t="shared" si="13"/>
        <v>1360201449</v>
      </c>
      <c r="T40" s="54">
        <f t="shared" si="13"/>
        <v>406086648</v>
      </c>
      <c r="U40" s="54">
        <f t="shared" si="13"/>
        <v>27726071</v>
      </c>
      <c r="V40" s="54">
        <f t="shared" si="13"/>
        <v>27726071</v>
      </c>
      <c r="W40" s="54">
        <f t="shared" si="13"/>
        <v>27726071</v>
      </c>
      <c r="X40" s="53">
        <f t="shared" si="1"/>
        <v>9.3806109494109488E-2</v>
      </c>
      <c r="Y40" s="67"/>
    </row>
    <row r="41" spans="1:25" s="57" customFormat="1" x14ac:dyDescent="0.2">
      <c r="A41" s="58" t="s">
        <v>1</v>
      </c>
      <c r="B41" s="59" t="s">
        <v>47</v>
      </c>
      <c r="C41" s="59" t="s">
        <v>47</v>
      </c>
      <c r="D41" s="59" t="s">
        <v>33</v>
      </c>
      <c r="E41" s="29"/>
      <c r="F41" s="29"/>
      <c r="G41" s="29"/>
      <c r="H41" s="30"/>
      <c r="I41" s="7"/>
      <c r="J41" s="31"/>
      <c r="K41" s="125" t="s">
        <v>8</v>
      </c>
      <c r="L41" s="42">
        <f>SUM(L42:L45)</f>
        <v>105600000</v>
      </c>
      <c r="M41" s="42">
        <f t="shared" ref="M41:W41" si="14">SUM(M42:M45)</f>
        <v>0</v>
      </c>
      <c r="N41" s="42">
        <f t="shared" si="14"/>
        <v>0</v>
      </c>
      <c r="O41" s="42">
        <f t="shared" si="14"/>
        <v>0</v>
      </c>
      <c r="P41" s="42">
        <f t="shared" si="14"/>
        <v>0</v>
      </c>
      <c r="Q41" s="42">
        <f t="shared" si="14"/>
        <v>105600000</v>
      </c>
      <c r="R41" s="52">
        <f>SUM(R42:R45)</f>
        <v>0</v>
      </c>
      <c r="S41" s="42">
        <f t="shared" si="14"/>
        <v>1100000</v>
      </c>
      <c r="T41" s="42">
        <f t="shared" si="14"/>
        <v>0</v>
      </c>
      <c r="U41" s="42">
        <f t="shared" si="14"/>
        <v>0</v>
      </c>
      <c r="V41" s="42">
        <f t="shared" si="14"/>
        <v>0</v>
      </c>
      <c r="W41" s="42">
        <f t="shared" si="14"/>
        <v>0</v>
      </c>
      <c r="X41" s="60">
        <f t="shared" si="1"/>
        <v>0</v>
      </c>
      <c r="Y41" s="56"/>
    </row>
    <row r="42" spans="1:25" s="176" customFormat="1" x14ac:dyDescent="0.2">
      <c r="A42" s="165" t="s">
        <v>1</v>
      </c>
      <c r="B42" s="166" t="s">
        <v>47</v>
      </c>
      <c r="C42" s="166" t="s">
        <v>47</v>
      </c>
      <c r="D42" s="166" t="s">
        <v>33</v>
      </c>
      <c r="E42" s="167" t="s">
        <v>36</v>
      </c>
      <c r="F42" s="167"/>
      <c r="G42" s="167"/>
      <c r="H42" s="168">
        <v>10</v>
      </c>
      <c r="I42" s="169" t="s">
        <v>2</v>
      </c>
      <c r="J42" s="170" t="s">
        <v>3</v>
      </c>
      <c r="K42" s="171" t="s">
        <v>71</v>
      </c>
      <c r="L42" s="172">
        <v>2000000</v>
      </c>
      <c r="M42" s="172"/>
      <c r="N42" s="172"/>
      <c r="O42" s="172"/>
      <c r="P42" s="172"/>
      <c r="Q42" s="172">
        <f>L42-M42+N42-O42+P42</f>
        <v>2000000</v>
      </c>
      <c r="R42" s="173"/>
      <c r="S42" s="172">
        <v>0</v>
      </c>
      <c r="T42" s="172">
        <v>0</v>
      </c>
      <c r="U42" s="172">
        <v>0</v>
      </c>
      <c r="V42" s="172">
        <v>0</v>
      </c>
      <c r="W42" s="172">
        <v>0</v>
      </c>
      <c r="X42" s="174">
        <f t="shared" si="1"/>
        <v>0</v>
      </c>
      <c r="Y42" s="175"/>
    </row>
    <row r="43" spans="1:25" s="176" customFormat="1" ht="24.75" x14ac:dyDescent="0.2">
      <c r="A43" s="165" t="s">
        <v>1</v>
      </c>
      <c r="B43" s="166" t="s">
        <v>47</v>
      </c>
      <c r="C43" s="166" t="s">
        <v>47</v>
      </c>
      <c r="D43" s="166" t="s">
        <v>33</v>
      </c>
      <c r="E43" s="167" t="s">
        <v>38</v>
      </c>
      <c r="F43" s="167"/>
      <c r="G43" s="167"/>
      <c r="H43" s="168">
        <v>10</v>
      </c>
      <c r="I43" s="169" t="s">
        <v>2</v>
      </c>
      <c r="J43" s="170" t="s">
        <v>3</v>
      </c>
      <c r="K43" s="171" t="s">
        <v>72</v>
      </c>
      <c r="L43" s="172">
        <v>1100000</v>
      </c>
      <c r="M43" s="172"/>
      <c r="N43" s="172"/>
      <c r="O43" s="172"/>
      <c r="P43" s="172"/>
      <c r="Q43" s="172">
        <f>L43-M43+N43-O43+P43</f>
        <v>1100000</v>
      </c>
      <c r="R43" s="173"/>
      <c r="S43" s="172">
        <v>1100000</v>
      </c>
      <c r="T43" s="172">
        <v>0</v>
      </c>
      <c r="U43" s="172">
        <v>0</v>
      </c>
      <c r="V43" s="172">
        <v>0</v>
      </c>
      <c r="W43" s="172">
        <v>0</v>
      </c>
      <c r="X43" s="174">
        <f t="shared" si="1"/>
        <v>0</v>
      </c>
      <c r="Y43" s="175"/>
    </row>
    <row r="44" spans="1:25" s="176" customFormat="1" ht="24.75" x14ac:dyDescent="0.2">
      <c r="A44" s="165" t="s">
        <v>1</v>
      </c>
      <c r="B44" s="166" t="s">
        <v>47</v>
      </c>
      <c r="C44" s="166" t="s">
        <v>47</v>
      </c>
      <c r="D44" s="166" t="s">
        <v>33</v>
      </c>
      <c r="E44" s="167" t="s">
        <v>39</v>
      </c>
      <c r="F44" s="167"/>
      <c r="G44" s="167"/>
      <c r="H44" s="168">
        <v>10</v>
      </c>
      <c r="I44" s="169" t="s">
        <v>2</v>
      </c>
      <c r="J44" s="170" t="s">
        <v>3</v>
      </c>
      <c r="K44" s="171" t="s">
        <v>73</v>
      </c>
      <c r="L44" s="172">
        <v>88500000</v>
      </c>
      <c r="M44" s="172"/>
      <c r="N44" s="172"/>
      <c r="O44" s="172"/>
      <c r="P44" s="172"/>
      <c r="Q44" s="172">
        <f>L44-M44+N44-O44+P44</f>
        <v>88500000</v>
      </c>
      <c r="R44" s="173"/>
      <c r="S44" s="172">
        <v>0</v>
      </c>
      <c r="T44" s="172">
        <v>0</v>
      </c>
      <c r="U44" s="172">
        <v>0</v>
      </c>
      <c r="V44" s="172">
        <v>0</v>
      </c>
      <c r="W44" s="172">
        <v>0</v>
      </c>
      <c r="X44" s="174">
        <f t="shared" si="1"/>
        <v>0</v>
      </c>
      <c r="Y44" s="175"/>
    </row>
    <row r="45" spans="1:25" s="176" customFormat="1" ht="16.5" x14ac:dyDescent="0.2">
      <c r="A45" s="165" t="s">
        <v>1</v>
      </c>
      <c r="B45" s="166" t="s">
        <v>47</v>
      </c>
      <c r="C45" s="166" t="s">
        <v>47</v>
      </c>
      <c r="D45" s="166" t="s">
        <v>33</v>
      </c>
      <c r="E45" s="167" t="s">
        <v>40</v>
      </c>
      <c r="F45" s="167"/>
      <c r="G45" s="167"/>
      <c r="H45" s="168">
        <v>10</v>
      </c>
      <c r="I45" s="169" t="s">
        <v>2</v>
      </c>
      <c r="J45" s="170" t="s">
        <v>3</v>
      </c>
      <c r="K45" s="171" t="s">
        <v>74</v>
      </c>
      <c r="L45" s="172">
        <v>14000000</v>
      </c>
      <c r="M45" s="172"/>
      <c r="N45" s="172"/>
      <c r="O45" s="172"/>
      <c r="P45" s="172"/>
      <c r="Q45" s="172">
        <f>L45-M45+N45-O45+P45</f>
        <v>14000000</v>
      </c>
      <c r="R45" s="173"/>
      <c r="S45" s="172">
        <v>0</v>
      </c>
      <c r="T45" s="172">
        <v>0</v>
      </c>
      <c r="U45" s="172">
        <v>0</v>
      </c>
      <c r="V45" s="172">
        <v>0</v>
      </c>
      <c r="W45" s="172">
        <v>0</v>
      </c>
      <c r="X45" s="174">
        <f t="shared" si="1"/>
        <v>0</v>
      </c>
      <c r="Y45" s="175"/>
    </row>
    <row r="46" spans="1:25" s="57" customFormat="1" x14ac:dyDescent="0.2">
      <c r="A46" s="58" t="s">
        <v>1</v>
      </c>
      <c r="B46" s="59" t="s">
        <v>47</v>
      </c>
      <c r="C46" s="59" t="s">
        <v>47</v>
      </c>
      <c r="D46" s="59" t="s">
        <v>47</v>
      </c>
      <c r="E46" s="29"/>
      <c r="F46" s="29"/>
      <c r="G46" s="29"/>
      <c r="H46" s="30"/>
      <c r="I46" s="7"/>
      <c r="J46" s="31"/>
      <c r="K46" s="125" t="s">
        <v>75</v>
      </c>
      <c r="L46" s="42">
        <f>SUM(L47:L52)</f>
        <v>4223400000</v>
      </c>
      <c r="M46" s="42">
        <f t="shared" ref="M46:W46" si="15">SUM(M47:M52)</f>
        <v>0</v>
      </c>
      <c r="N46" s="42">
        <f t="shared" si="15"/>
        <v>0</v>
      </c>
      <c r="O46" s="42">
        <f t="shared" si="15"/>
        <v>0</v>
      </c>
      <c r="P46" s="42">
        <f t="shared" si="15"/>
        <v>0</v>
      </c>
      <c r="Q46" s="42">
        <f t="shared" si="15"/>
        <v>4223400000</v>
      </c>
      <c r="R46" s="52">
        <f>SUM(R47:R52)</f>
        <v>0</v>
      </c>
      <c r="S46" s="42">
        <f t="shared" si="15"/>
        <v>1359101449</v>
      </c>
      <c r="T46" s="42">
        <f t="shared" si="15"/>
        <v>406086648</v>
      </c>
      <c r="U46" s="42">
        <f t="shared" si="15"/>
        <v>27726071</v>
      </c>
      <c r="V46" s="42">
        <f t="shared" si="15"/>
        <v>27726071</v>
      </c>
      <c r="W46" s="42">
        <f t="shared" si="15"/>
        <v>27726071</v>
      </c>
      <c r="X46" s="60">
        <f t="shared" si="1"/>
        <v>9.615159539707345E-2</v>
      </c>
      <c r="Y46" s="56"/>
    </row>
    <row r="47" spans="1:25" s="176" customFormat="1" x14ac:dyDescent="0.2">
      <c r="A47" s="165" t="s">
        <v>1</v>
      </c>
      <c r="B47" s="166" t="s">
        <v>47</v>
      </c>
      <c r="C47" s="166" t="s">
        <v>47</v>
      </c>
      <c r="D47" s="166" t="s">
        <v>47</v>
      </c>
      <c r="E47" s="167" t="s">
        <v>41</v>
      </c>
      <c r="F47" s="167"/>
      <c r="G47" s="167"/>
      <c r="H47" s="168">
        <v>10</v>
      </c>
      <c r="I47" s="169" t="s">
        <v>2</v>
      </c>
      <c r="J47" s="170" t="s">
        <v>3</v>
      </c>
      <c r="K47" s="171" t="s">
        <v>76</v>
      </c>
      <c r="L47" s="172">
        <v>12000000</v>
      </c>
      <c r="M47" s="172"/>
      <c r="N47" s="172"/>
      <c r="O47" s="172"/>
      <c r="P47" s="172"/>
      <c r="Q47" s="172">
        <f t="shared" ref="Q47:Q52" si="16">L47-M47+N47-O47+P47</f>
        <v>12000000</v>
      </c>
      <c r="R47" s="173"/>
      <c r="S47" s="172">
        <v>0</v>
      </c>
      <c r="T47" s="172">
        <v>0</v>
      </c>
      <c r="U47" s="172">
        <v>0</v>
      </c>
      <c r="V47" s="172">
        <v>0</v>
      </c>
      <c r="W47" s="172">
        <v>0</v>
      </c>
      <c r="X47" s="174">
        <f t="shared" si="1"/>
        <v>0</v>
      </c>
      <c r="Y47" s="175"/>
    </row>
    <row r="48" spans="1:25" s="176" customFormat="1" ht="41.25" x14ac:dyDescent="0.2">
      <c r="A48" s="165" t="s">
        <v>1</v>
      </c>
      <c r="B48" s="166" t="s">
        <v>47</v>
      </c>
      <c r="C48" s="166" t="s">
        <v>47</v>
      </c>
      <c r="D48" s="166" t="s">
        <v>47</v>
      </c>
      <c r="E48" s="167" t="s">
        <v>42</v>
      </c>
      <c r="F48" s="167"/>
      <c r="G48" s="167"/>
      <c r="H48" s="168">
        <v>10</v>
      </c>
      <c r="I48" s="169" t="s">
        <v>2</v>
      </c>
      <c r="J48" s="170" t="s">
        <v>3</v>
      </c>
      <c r="K48" s="171" t="s">
        <v>77</v>
      </c>
      <c r="L48" s="172">
        <v>330000000</v>
      </c>
      <c r="M48" s="172"/>
      <c r="N48" s="172"/>
      <c r="O48" s="172"/>
      <c r="P48" s="172"/>
      <c r="Q48" s="172">
        <f t="shared" si="16"/>
        <v>330000000</v>
      </c>
      <c r="R48" s="173"/>
      <c r="S48" s="172">
        <v>211000000</v>
      </c>
      <c r="T48" s="172">
        <v>14216910</v>
      </c>
      <c r="U48" s="172">
        <v>5467595</v>
      </c>
      <c r="V48" s="172">
        <v>5467595</v>
      </c>
      <c r="W48" s="172">
        <v>5467595</v>
      </c>
      <c r="X48" s="174">
        <f t="shared" si="1"/>
        <v>4.3081545454545456E-2</v>
      </c>
      <c r="Y48" s="175"/>
    </row>
    <row r="49" spans="1:25" s="176" customFormat="1" ht="24.75" x14ac:dyDescent="0.2">
      <c r="A49" s="165" t="s">
        <v>1</v>
      </c>
      <c r="B49" s="166" t="s">
        <v>47</v>
      </c>
      <c r="C49" s="166" t="s">
        <v>47</v>
      </c>
      <c r="D49" s="166" t="s">
        <v>47</v>
      </c>
      <c r="E49" s="167" t="s">
        <v>43</v>
      </c>
      <c r="F49" s="167"/>
      <c r="G49" s="167"/>
      <c r="H49" s="168">
        <v>10</v>
      </c>
      <c r="I49" s="169" t="s">
        <v>2</v>
      </c>
      <c r="J49" s="170" t="s">
        <v>3</v>
      </c>
      <c r="K49" s="171" t="s">
        <v>78</v>
      </c>
      <c r="L49" s="172">
        <v>520000000</v>
      </c>
      <c r="M49" s="172"/>
      <c r="N49" s="172"/>
      <c r="O49" s="172"/>
      <c r="P49" s="172"/>
      <c r="Q49" s="172">
        <f t="shared" si="16"/>
        <v>520000000</v>
      </c>
      <c r="R49" s="173"/>
      <c r="S49" s="172">
        <v>0</v>
      </c>
      <c r="T49" s="172">
        <v>0</v>
      </c>
      <c r="U49" s="172">
        <v>0</v>
      </c>
      <c r="V49" s="172">
        <v>0</v>
      </c>
      <c r="W49" s="172">
        <v>0</v>
      </c>
      <c r="X49" s="174">
        <f t="shared" si="1"/>
        <v>0</v>
      </c>
      <c r="Y49" s="175"/>
    </row>
    <row r="50" spans="1:25" s="176" customFormat="1" ht="16.5" x14ac:dyDescent="0.2">
      <c r="A50" s="165" t="s">
        <v>1</v>
      </c>
      <c r="B50" s="166" t="s">
        <v>47</v>
      </c>
      <c r="C50" s="166" t="s">
        <v>47</v>
      </c>
      <c r="D50" s="166" t="s">
        <v>47</v>
      </c>
      <c r="E50" s="167" t="s">
        <v>44</v>
      </c>
      <c r="F50" s="167"/>
      <c r="G50" s="167"/>
      <c r="H50" s="168">
        <v>10</v>
      </c>
      <c r="I50" s="169" t="s">
        <v>2</v>
      </c>
      <c r="J50" s="170" t="s">
        <v>3</v>
      </c>
      <c r="K50" s="171" t="s">
        <v>79</v>
      </c>
      <c r="L50" s="172">
        <v>2956400000</v>
      </c>
      <c r="M50" s="172"/>
      <c r="N50" s="172"/>
      <c r="O50" s="172"/>
      <c r="P50" s="172"/>
      <c r="Q50" s="172">
        <f t="shared" si="16"/>
        <v>2956400000</v>
      </c>
      <c r="R50" s="173"/>
      <c r="S50" s="172">
        <v>743101449</v>
      </c>
      <c r="T50" s="172">
        <v>376733576</v>
      </c>
      <c r="U50" s="172">
        <v>19283577</v>
      </c>
      <c r="V50" s="172">
        <v>19283577</v>
      </c>
      <c r="W50" s="172">
        <v>19283577</v>
      </c>
      <c r="X50" s="174">
        <f t="shared" si="1"/>
        <v>0.12742983899337032</v>
      </c>
      <c r="Y50" s="175"/>
    </row>
    <row r="51" spans="1:25" s="176" customFormat="1" ht="16.5" x14ac:dyDescent="0.2">
      <c r="A51" s="165" t="s">
        <v>1</v>
      </c>
      <c r="B51" s="166" t="s">
        <v>47</v>
      </c>
      <c r="C51" s="166" t="s">
        <v>47</v>
      </c>
      <c r="D51" s="166" t="s">
        <v>47</v>
      </c>
      <c r="E51" s="167" t="s">
        <v>45</v>
      </c>
      <c r="F51" s="167"/>
      <c r="G51" s="167"/>
      <c r="H51" s="168">
        <v>10</v>
      </c>
      <c r="I51" s="169" t="s">
        <v>2</v>
      </c>
      <c r="J51" s="170" t="s">
        <v>3</v>
      </c>
      <c r="K51" s="171" t="s">
        <v>80</v>
      </c>
      <c r="L51" s="172">
        <v>355000000</v>
      </c>
      <c r="M51" s="172"/>
      <c r="N51" s="172"/>
      <c r="O51" s="172"/>
      <c r="P51" s="172"/>
      <c r="Q51" s="172">
        <f t="shared" si="16"/>
        <v>355000000</v>
      </c>
      <c r="R51" s="173"/>
      <c r="S51" s="172">
        <v>355000000</v>
      </c>
      <c r="T51" s="172">
        <v>0</v>
      </c>
      <c r="U51" s="172">
        <v>0</v>
      </c>
      <c r="V51" s="172">
        <v>0</v>
      </c>
      <c r="W51" s="172">
        <v>0</v>
      </c>
      <c r="X51" s="174">
        <f t="shared" si="1"/>
        <v>0</v>
      </c>
      <c r="Y51" s="175"/>
    </row>
    <row r="52" spans="1:25" s="176" customFormat="1" ht="16.5" x14ac:dyDescent="0.2">
      <c r="A52" s="165" t="s">
        <v>1</v>
      </c>
      <c r="B52" s="166" t="s">
        <v>47</v>
      </c>
      <c r="C52" s="166" t="s">
        <v>47</v>
      </c>
      <c r="D52" s="166" t="s">
        <v>47</v>
      </c>
      <c r="E52" s="167" t="s">
        <v>46</v>
      </c>
      <c r="F52" s="167"/>
      <c r="G52" s="167"/>
      <c r="H52" s="168">
        <v>10</v>
      </c>
      <c r="I52" s="169" t="s">
        <v>2</v>
      </c>
      <c r="J52" s="170" t="s">
        <v>3</v>
      </c>
      <c r="K52" s="171" t="s">
        <v>81</v>
      </c>
      <c r="L52" s="172">
        <v>50000000</v>
      </c>
      <c r="M52" s="172"/>
      <c r="N52" s="172"/>
      <c r="O52" s="172"/>
      <c r="P52" s="172"/>
      <c r="Q52" s="172">
        <f t="shared" si="16"/>
        <v>50000000</v>
      </c>
      <c r="R52" s="173"/>
      <c r="S52" s="172">
        <v>50000000</v>
      </c>
      <c r="T52" s="172">
        <v>15136162</v>
      </c>
      <c r="U52" s="172">
        <v>2974899</v>
      </c>
      <c r="V52" s="172">
        <v>2974899</v>
      </c>
      <c r="W52" s="172">
        <v>2974899</v>
      </c>
      <c r="X52" s="174">
        <f t="shared" si="1"/>
        <v>0.30272324</v>
      </c>
      <c r="Y52" s="175"/>
    </row>
    <row r="53" spans="1:25" s="57" customFormat="1" x14ac:dyDescent="0.2">
      <c r="A53" s="105" t="s">
        <v>1</v>
      </c>
      <c r="B53" s="106" t="s">
        <v>56</v>
      </c>
      <c r="C53" s="106"/>
      <c r="D53" s="106"/>
      <c r="E53" s="106"/>
      <c r="F53" s="106"/>
      <c r="G53" s="106"/>
      <c r="H53" s="106"/>
      <c r="I53" s="107"/>
      <c r="J53" s="108"/>
      <c r="K53" s="129" t="s">
        <v>82</v>
      </c>
      <c r="L53" s="109">
        <f>L54+L58+L62</f>
        <v>15319893015</v>
      </c>
      <c r="M53" s="109">
        <f t="shared" ref="M53:W53" si="17">M54+M58+M62</f>
        <v>0</v>
      </c>
      <c r="N53" s="109">
        <f t="shared" si="17"/>
        <v>0</v>
      </c>
      <c r="O53" s="109">
        <f t="shared" si="17"/>
        <v>0</v>
      </c>
      <c r="P53" s="109">
        <f t="shared" si="17"/>
        <v>0</v>
      </c>
      <c r="Q53" s="109">
        <f t="shared" si="17"/>
        <v>15319893015</v>
      </c>
      <c r="R53" s="110">
        <f>R54+R58+R62</f>
        <v>2759237953</v>
      </c>
      <c r="S53" s="109">
        <f t="shared" si="17"/>
        <v>1343944907</v>
      </c>
      <c r="T53" s="109">
        <f t="shared" si="17"/>
        <v>1012184092</v>
      </c>
      <c r="U53" s="109">
        <f t="shared" si="17"/>
        <v>974752222</v>
      </c>
      <c r="V53" s="109">
        <f t="shared" si="17"/>
        <v>974752222</v>
      </c>
      <c r="W53" s="109">
        <f t="shared" si="17"/>
        <v>974752222</v>
      </c>
      <c r="X53" s="111">
        <f t="shared" si="1"/>
        <v>6.6069919092055743E-2</v>
      </c>
      <c r="Y53" s="56"/>
    </row>
    <row r="54" spans="1:25" s="57" customFormat="1" x14ac:dyDescent="0.2">
      <c r="A54" s="70" t="s">
        <v>1</v>
      </c>
      <c r="B54" s="71" t="s">
        <v>56</v>
      </c>
      <c r="C54" s="71" t="s">
        <v>56</v>
      </c>
      <c r="D54" s="71"/>
      <c r="E54" s="71"/>
      <c r="F54" s="71"/>
      <c r="G54" s="71"/>
      <c r="H54" s="71"/>
      <c r="I54" s="72"/>
      <c r="J54" s="73"/>
      <c r="K54" s="124" t="s">
        <v>83</v>
      </c>
      <c r="L54" s="46">
        <f>L55+L56</f>
        <v>13902081559</v>
      </c>
      <c r="M54" s="46">
        <f t="shared" ref="M54:W54" si="18">M55+M56</f>
        <v>0</v>
      </c>
      <c r="N54" s="46">
        <f t="shared" si="18"/>
        <v>0</v>
      </c>
      <c r="O54" s="46">
        <f t="shared" si="18"/>
        <v>0</v>
      </c>
      <c r="P54" s="46">
        <f t="shared" si="18"/>
        <v>0</v>
      </c>
      <c r="Q54" s="46">
        <f t="shared" si="18"/>
        <v>13902081559</v>
      </c>
      <c r="R54" s="101">
        <f>R55+R56</f>
        <v>2759237953</v>
      </c>
      <c r="S54" s="46">
        <f t="shared" si="18"/>
        <v>943705741</v>
      </c>
      <c r="T54" s="46">
        <f t="shared" si="18"/>
        <v>943705741</v>
      </c>
      <c r="U54" s="46">
        <f t="shared" si="18"/>
        <v>941210283</v>
      </c>
      <c r="V54" s="46">
        <f t="shared" si="18"/>
        <v>941210283</v>
      </c>
      <c r="W54" s="46">
        <f t="shared" si="18"/>
        <v>941210283</v>
      </c>
      <c r="X54" s="47">
        <f t="shared" si="1"/>
        <v>6.7882333806987272E-2</v>
      </c>
      <c r="Y54" s="56"/>
    </row>
    <row r="55" spans="1:25" s="96" customFormat="1" ht="24.75" x14ac:dyDescent="0.2">
      <c r="A55" s="87" t="s">
        <v>1</v>
      </c>
      <c r="B55" s="88" t="s">
        <v>56</v>
      </c>
      <c r="C55" s="88" t="s">
        <v>56</v>
      </c>
      <c r="D55" s="88" t="s">
        <v>33</v>
      </c>
      <c r="E55" s="89" t="s">
        <v>84</v>
      </c>
      <c r="F55" s="89"/>
      <c r="G55" s="89"/>
      <c r="H55" s="90">
        <v>10</v>
      </c>
      <c r="I55" s="91" t="s">
        <v>2</v>
      </c>
      <c r="J55" s="92" t="s">
        <v>3</v>
      </c>
      <c r="K55" s="125" t="s">
        <v>85</v>
      </c>
      <c r="L55" s="98">
        <v>2759237953</v>
      </c>
      <c r="M55" s="98"/>
      <c r="N55" s="98"/>
      <c r="O55" s="98"/>
      <c r="P55" s="98"/>
      <c r="Q55" s="98">
        <f>L55-M55+N55-O55+P55</f>
        <v>2759237953</v>
      </c>
      <c r="R55" s="103">
        <v>2759237953</v>
      </c>
      <c r="S55" s="98">
        <v>0</v>
      </c>
      <c r="T55" s="98">
        <v>0</v>
      </c>
      <c r="U55" s="98">
        <v>0</v>
      </c>
      <c r="V55" s="98">
        <v>0</v>
      </c>
      <c r="W55" s="98">
        <v>0</v>
      </c>
      <c r="X55" s="94">
        <f t="shared" si="1"/>
        <v>0</v>
      </c>
      <c r="Y55" s="95"/>
    </row>
    <row r="56" spans="1:25" s="96" customFormat="1" ht="16.5" x14ac:dyDescent="0.2">
      <c r="A56" s="87" t="s">
        <v>1</v>
      </c>
      <c r="B56" s="88" t="s">
        <v>56</v>
      </c>
      <c r="C56" s="88" t="s">
        <v>56</v>
      </c>
      <c r="D56" s="88" t="s">
        <v>86</v>
      </c>
      <c r="E56" s="97"/>
      <c r="F56" s="89"/>
      <c r="G56" s="89"/>
      <c r="H56" s="90"/>
      <c r="I56" s="91"/>
      <c r="J56" s="92"/>
      <c r="K56" s="125" t="s">
        <v>87</v>
      </c>
      <c r="L56" s="93">
        <f>SUM(L57)</f>
        <v>11142843606</v>
      </c>
      <c r="M56" s="93">
        <f t="shared" ref="M56:W56" si="19">SUM(M57)</f>
        <v>0</v>
      </c>
      <c r="N56" s="93">
        <f t="shared" si="19"/>
        <v>0</v>
      </c>
      <c r="O56" s="93">
        <f t="shared" si="19"/>
        <v>0</v>
      </c>
      <c r="P56" s="93">
        <f t="shared" si="19"/>
        <v>0</v>
      </c>
      <c r="Q56" s="93">
        <f t="shared" si="19"/>
        <v>11142843606</v>
      </c>
      <c r="R56" s="102">
        <f>SUM(R57)</f>
        <v>0</v>
      </c>
      <c r="S56" s="93">
        <f t="shared" si="19"/>
        <v>943705741</v>
      </c>
      <c r="T56" s="93">
        <f t="shared" si="19"/>
        <v>943705741</v>
      </c>
      <c r="U56" s="93">
        <f t="shared" si="19"/>
        <v>941210283</v>
      </c>
      <c r="V56" s="93">
        <f t="shared" si="19"/>
        <v>941210283</v>
      </c>
      <c r="W56" s="93">
        <f t="shared" si="19"/>
        <v>941210283</v>
      </c>
      <c r="X56" s="94">
        <f t="shared" si="1"/>
        <v>8.4691643746292025E-2</v>
      </c>
      <c r="Y56" s="95"/>
    </row>
    <row r="57" spans="1:25" s="197" customFormat="1" ht="16.5" x14ac:dyDescent="0.2">
      <c r="A57" s="187" t="s">
        <v>1</v>
      </c>
      <c r="B57" s="188" t="s">
        <v>56</v>
      </c>
      <c r="C57" s="188" t="s">
        <v>56</v>
      </c>
      <c r="D57" s="188" t="s">
        <v>86</v>
      </c>
      <c r="E57" s="189" t="s">
        <v>88</v>
      </c>
      <c r="F57" s="189"/>
      <c r="G57" s="189"/>
      <c r="H57" s="190">
        <v>10</v>
      </c>
      <c r="I57" s="191" t="s">
        <v>2</v>
      </c>
      <c r="J57" s="192" t="s">
        <v>3</v>
      </c>
      <c r="K57" s="171" t="s">
        <v>89</v>
      </c>
      <c r="L57" s="193">
        <v>11142843606</v>
      </c>
      <c r="M57" s="193"/>
      <c r="N57" s="193"/>
      <c r="O57" s="193"/>
      <c r="P57" s="193"/>
      <c r="Q57" s="193">
        <f>L57-M57+N57-O57+P57</f>
        <v>11142843606</v>
      </c>
      <c r="R57" s="194"/>
      <c r="S57" s="193">
        <v>943705741</v>
      </c>
      <c r="T57" s="193">
        <v>943705741</v>
      </c>
      <c r="U57" s="193">
        <v>941210283</v>
      </c>
      <c r="V57" s="193">
        <v>941210283</v>
      </c>
      <c r="W57" s="193">
        <v>941210283</v>
      </c>
      <c r="X57" s="195">
        <f t="shared" si="1"/>
        <v>8.4691643746292025E-2</v>
      </c>
      <c r="Y57" s="196"/>
    </row>
    <row r="58" spans="1:25" s="96" customFormat="1" x14ac:dyDescent="0.2">
      <c r="A58" s="87" t="s">
        <v>1</v>
      </c>
      <c r="B58" s="88" t="s">
        <v>56</v>
      </c>
      <c r="C58" s="88" t="s">
        <v>86</v>
      </c>
      <c r="D58" s="88"/>
      <c r="E58" s="89"/>
      <c r="F58" s="89"/>
      <c r="G58" s="89"/>
      <c r="H58" s="90"/>
      <c r="I58" s="91"/>
      <c r="J58" s="92"/>
      <c r="K58" s="125" t="s">
        <v>90</v>
      </c>
      <c r="L58" s="98">
        <f>L59</f>
        <v>1377811456</v>
      </c>
      <c r="M58" s="98">
        <f t="shared" ref="M58:W58" si="20">M59</f>
        <v>0</v>
      </c>
      <c r="N58" s="98">
        <f t="shared" si="20"/>
        <v>0</v>
      </c>
      <c r="O58" s="98">
        <f t="shared" si="20"/>
        <v>0</v>
      </c>
      <c r="P58" s="98">
        <f t="shared" si="20"/>
        <v>0</v>
      </c>
      <c r="Q58" s="98">
        <f t="shared" si="20"/>
        <v>1377811456</v>
      </c>
      <c r="R58" s="103">
        <f>R59</f>
        <v>0</v>
      </c>
      <c r="S58" s="98">
        <f t="shared" si="20"/>
        <v>400239166</v>
      </c>
      <c r="T58" s="98">
        <f t="shared" si="20"/>
        <v>68478351</v>
      </c>
      <c r="U58" s="98">
        <f t="shared" si="20"/>
        <v>33541939</v>
      </c>
      <c r="V58" s="98">
        <f t="shared" si="20"/>
        <v>33541939</v>
      </c>
      <c r="W58" s="98">
        <f t="shared" si="20"/>
        <v>33541939</v>
      </c>
      <c r="X58" s="99">
        <f t="shared" si="1"/>
        <v>4.9700814071326753E-2</v>
      </c>
      <c r="Y58" s="95"/>
    </row>
    <row r="59" spans="1:25" s="96" customFormat="1" ht="16.5" x14ac:dyDescent="0.2">
      <c r="A59" s="87" t="s">
        <v>1</v>
      </c>
      <c r="B59" s="88" t="s">
        <v>56</v>
      </c>
      <c r="C59" s="88" t="s">
        <v>86</v>
      </c>
      <c r="D59" s="88" t="s">
        <v>47</v>
      </c>
      <c r="E59" s="89"/>
      <c r="F59" s="89"/>
      <c r="G59" s="89"/>
      <c r="H59" s="90"/>
      <c r="I59" s="91"/>
      <c r="J59" s="92"/>
      <c r="K59" s="125" t="s">
        <v>91</v>
      </c>
      <c r="L59" s="98">
        <f>SUM(L60:L61)</f>
        <v>1377811456</v>
      </c>
      <c r="M59" s="98">
        <f t="shared" ref="M59:W59" si="21">SUM(M60:M61)</f>
        <v>0</v>
      </c>
      <c r="N59" s="98">
        <f t="shared" si="21"/>
        <v>0</v>
      </c>
      <c r="O59" s="98">
        <f t="shared" si="21"/>
        <v>0</v>
      </c>
      <c r="P59" s="98">
        <f t="shared" si="21"/>
        <v>0</v>
      </c>
      <c r="Q59" s="98">
        <f t="shared" si="21"/>
        <v>1377811456</v>
      </c>
      <c r="R59" s="103">
        <f>SUM(R60:R61)</f>
        <v>0</v>
      </c>
      <c r="S59" s="98">
        <f t="shared" si="21"/>
        <v>400239166</v>
      </c>
      <c r="T59" s="98">
        <f t="shared" si="21"/>
        <v>68478351</v>
      </c>
      <c r="U59" s="98">
        <f t="shared" si="21"/>
        <v>33541939</v>
      </c>
      <c r="V59" s="98">
        <f t="shared" si="21"/>
        <v>33541939</v>
      </c>
      <c r="W59" s="98">
        <f t="shared" si="21"/>
        <v>33541939</v>
      </c>
      <c r="X59" s="99">
        <f t="shared" si="1"/>
        <v>4.9700814071326753E-2</v>
      </c>
      <c r="Y59" s="95"/>
    </row>
    <row r="60" spans="1:25" s="197" customFormat="1" x14ac:dyDescent="0.2">
      <c r="A60" s="187" t="s">
        <v>1</v>
      </c>
      <c r="B60" s="188" t="s">
        <v>56</v>
      </c>
      <c r="C60" s="188" t="s">
        <v>86</v>
      </c>
      <c r="D60" s="188" t="s">
        <v>47</v>
      </c>
      <c r="E60" s="189" t="s">
        <v>36</v>
      </c>
      <c r="F60" s="189"/>
      <c r="G60" s="189"/>
      <c r="H60" s="190">
        <v>10</v>
      </c>
      <c r="I60" s="191" t="s">
        <v>2</v>
      </c>
      <c r="J60" s="192" t="s">
        <v>3</v>
      </c>
      <c r="K60" s="171" t="s">
        <v>92</v>
      </c>
      <c r="L60" s="193">
        <v>1318071456</v>
      </c>
      <c r="M60" s="193"/>
      <c r="N60" s="193"/>
      <c r="O60" s="193"/>
      <c r="P60" s="193"/>
      <c r="Q60" s="193">
        <f>L60-M60+N60-O60+P60</f>
        <v>1318071456</v>
      </c>
      <c r="R60" s="194"/>
      <c r="S60" s="193">
        <v>394904706</v>
      </c>
      <c r="T60" s="193">
        <v>63143891</v>
      </c>
      <c r="U60" s="193">
        <v>28207479</v>
      </c>
      <c r="V60" s="193">
        <v>28207479</v>
      </c>
      <c r="W60" s="193">
        <v>28207479</v>
      </c>
      <c r="X60" s="195">
        <f t="shared" si="1"/>
        <v>4.790627299647706E-2</v>
      </c>
      <c r="Y60" s="196"/>
    </row>
    <row r="61" spans="1:25" s="197" customFormat="1" ht="24.75" x14ac:dyDescent="0.2">
      <c r="A61" s="187" t="s">
        <v>1</v>
      </c>
      <c r="B61" s="188" t="s">
        <v>56</v>
      </c>
      <c r="C61" s="188" t="s">
        <v>86</v>
      </c>
      <c r="D61" s="188" t="s">
        <v>47</v>
      </c>
      <c r="E61" s="191" t="s">
        <v>200</v>
      </c>
      <c r="F61" s="189"/>
      <c r="G61" s="189"/>
      <c r="H61" s="190">
        <v>10</v>
      </c>
      <c r="I61" s="191" t="s">
        <v>2</v>
      </c>
      <c r="J61" s="192" t="s">
        <v>3</v>
      </c>
      <c r="K61" s="171" t="s">
        <v>93</v>
      </c>
      <c r="L61" s="193">
        <v>59740000</v>
      </c>
      <c r="M61" s="193"/>
      <c r="N61" s="193"/>
      <c r="O61" s="193"/>
      <c r="P61" s="193"/>
      <c r="Q61" s="193">
        <f>L61-M61+N61-O61+P61</f>
        <v>59740000</v>
      </c>
      <c r="R61" s="194"/>
      <c r="S61" s="193">
        <v>5334460</v>
      </c>
      <c r="T61" s="193">
        <v>5334460</v>
      </c>
      <c r="U61" s="193">
        <v>5334460</v>
      </c>
      <c r="V61" s="193">
        <v>5334460</v>
      </c>
      <c r="W61" s="193">
        <v>5334460</v>
      </c>
      <c r="X61" s="195">
        <f t="shared" si="1"/>
        <v>8.9294609976565117E-2</v>
      </c>
      <c r="Y61" s="196"/>
    </row>
    <row r="62" spans="1:25" s="96" customFormat="1" x14ac:dyDescent="0.2">
      <c r="A62" s="87" t="s">
        <v>1</v>
      </c>
      <c r="B62" s="88" t="s">
        <v>56</v>
      </c>
      <c r="C62" s="88">
        <v>10</v>
      </c>
      <c r="D62" s="88"/>
      <c r="E62" s="89"/>
      <c r="F62" s="89"/>
      <c r="G62" s="89"/>
      <c r="H62" s="90"/>
      <c r="I62" s="91"/>
      <c r="J62" s="92"/>
      <c r="K62" s="125" t="s">
        <v>10</v>
      </c>
      <c r="L62" s="98">
        <f>L63</f>
        <v>40000000</v>
      </c>
      <c r="M62" s="98">
        <f t="shared" ref="M62:W62" si="22">M63</f>
        <v>0</v>
      </c>
      <c r="N62" s="98">
        <f t="shared" si="22"/>
        <v>0</v>
      </c>
      <c r="O62" s="98">
        <f t="shared" si="22"/>
        <v>0</v>
      </c>
      <c r="P62" s="98">
        <f t="shared" si="22"/>
        <v>0</v>
      </c>
      <c r="Q62" s="98">
        <f t="shared" si="22"/>
        <v>40000000</v>
      </c>
      <c r="R62" s="103">
        <f>R63</f>
        <v>0</v>
      </c>
      <c r="S62" s="98">
        <f t="shared" si="22"/>
        <v>0</v>
      </c>
      <c r="T62" s="98">
        <f t="shared" si="22"/>
        <v>0</v>
      </c>
      <c r="U62" s="98">
        <f t="shared" si="22"/>
        <v>0</v>
      </c>
      <c r="V62" s="98">
        <f t="shared" si="22"/>
        <v>0</v>
      </c>
      <c r="W62" s="98">
        <f t="shared" si="22"/>
        <v>0</v>
      </c>
      <c r="X62" s="99">
        <f t="shared" si="1"/>
        <v>0</v>
      </c>
      <c r="Y62" s="95"/>
    </row>
    <row r="63" spans="1:25" s="96" customFormat="1" x14ac:dyDescent="0.2">
      <c r="A63" s="87" t="s">
        <v>1</v>
      </c>
      <c r="B63" s="88" t="s">
        <v>56</v>
      </c>
      <c r="C63" s="88">
        <v>10</v>
      </c>
      <c r="D63" s="88" t="s">
        <v>33</v>
      </c>
      <c r="E63" s="91"/>
      <c r="F63" s="89"/>
      <c r="G63" s="89"/>
      <c r="H63" s="90"/>
      <c r="I63" s="91"/>
      <c r="J63" s="92"/>
      <c r="K63" s="125" t="s">
        <v>94</v>
      </c>
      <c r="L63" s="93">
        <f>SUM(L64)</f>
        <v>40000000</v>
      </c>
      <c r="M63" s="93">
        <f t="shared" ref="M63:W63" si="23">SUM(M64)</f>
        <v>0</v>
      </c>
      <c r="N63" s="93">
        <f t="shared" si="23"/>
        <v>0</v>
      </c>
      <c r="O63" s="93">
        <f t="shared" si="23"/>
        <v>0</v>
      </c>
      <c r="P63" s="93">
        <f t="shared" si="23"/>
        <v>0</v>
      </c>
      <c r="Q63" s="93">
        <f t="shared" si="23"/>
        <v>40000000</v>
      </c>
      <c r="R63" s="102">
        <f>SUM(R64)</f>
        <v>0</v>
      </c>
      <c r="S63" s="93">
        <f t="shared" si="23"/>
        <v>0</v>
      </c>
      <c r="T63" s="93">
        <f t="shared" si="23"/>
        <v>0</v>
      </c>
      <c r="U63" s="93">
        <f t="shared" si="23"/>
        <v>0</v>
      </c>
      <c r="V63" s="93">
        <f t="shared" si="23"/>
        <v>0</v>
      </c>
      <c r="W63" s="93">
        <f t="shared" si="23"/>
        <v>0</v>
      </c>
      <c r="X63" s="94">
        <f t="shared" si="1"/>
        <v>0</v>
      </c>
      <c r="Y63" s="95"/>
    </row>
    <row r="64" spans="1:25" s="197" customFormat="1" x14ac:dyDescent="0.2">
      <c r="A64" s="198" t="s">
        <v>1</v>
      </c>
      <c r="B64" s="199" t="s">
        <v>56</v>
      </c>
      <c r="C64" s="199">
        <v>10</v>
      </c>
      <c r="D64" s="199" t="s">
        <v>33</v>
      </c>
      <c r="E64" s="200" t="s">
        <v>36</v>
      </c>
      <c r="F64" s="201"/>
      <c r="G64" s="201"/>
      <c r="H64" s="202">
        <v>10</v>
      </c>
      <c r="I64" s="200" t="s">
        <v>2</v>
      </c>
      <c r="J64" s="203" t="s">
        <v>3</v>
      </c>
      <c r="K64" s="183" t="s">
        <v>95</v>
      </c>
      <c r="L64" s="204">
        <v>40000000</v>
      </c>
      <c r="M64" s="204"/>
      <c r="N64" s="204"/>
      <c r="O64" s="204"/>
      <c r="P64" s="204"/>
      <c r="Q64" s="204">
        <f>L64-M64+N64-O64+P64</f>
        <v>40000000</v>
      </c>
      <c r="R64" s="205"/>
      <c r="S64" s="204">
        <v>0</v>
      </c>
      <c r="T64" s="204">
        <v>0</v>
      </c>
      <c r="U64" s="204">
        <v>0</v>
      </c>
      <c r="V64" s="204">
        <v>0</v>
      </c>
      <c r="W64" s="204">
        <v>0</v>
      </c>
      <c r="X64" s="206">
        <f t="shared" si="1"/>
        <v>0</v>
      </c>
      <c r="Y64" s="196"/>
    </row>
    <row r="65" spans="1:25" s="57" customFormat="1" ht="24.75" x14ac:dyDescent="0.2">
      <c r="A65" s="105" t="s">
        <v>1</v>
      </c>
      <c r="B65" s="106" t="s">
        <v>96</v>
      </c>
      <c r="C65" s="106"/>
      <c r="D65" s="106"/>
      <c r="E65" s="106"/>
      <c r="F65" s="106"/>
      <c r="G65" s="106"/>
      <c r="H65" s="106"/>
      <c r="I65" s="107"/>
      <c r="J65" s="108"/>
      <c r="K65" s="129" t="s">
        <v>97</v>
      </c>
      <c r="L65" s="109">
        <f>L66+L69+L70+L72</f>
        <v>1133990000</v>
      </c>
      <c r="M65" s="109">
        <f t="shared" ref="M65:W65" si="24">M66+M69+M70+M72</f>
        <v>0</v>
      </c>
      <c r="N65" s="109">
        <f t="shared" si="24"/>
        <v>0</v>
      </c>
      <c r="O65" s="109">
        <f t="shared" si="24"/>
        <v>0</v>
      </c>
      <c r="P65" s="109">
        <f t="shared" si="24"/>
        <v>0</v>
      </c>
      <c r="Q65" s="109">
        <f t="shared" si="24"/>
        <v>1133990000</v>
      </c>
      <c r="R65" s="110">
        <f>R66+R69+R70+R72</f>
        <v>0</v>
      </c>
      <c r="S65" s="109">
        <f t="shared" si="24"/>
        <v>0</v>
      </c>
      <c r="T65" s="109">
        <f t="shared" si="24"/>
        <v>0</v>
      </c>
      <c r="U65" s="109">
        <f t="shared" si="24"/>
        <v>0</v>
      </c>
      <c r="V65" s="109">
        <f t="shared" si="24"/>
        <v>0</v>
      </c>
      <c r="W65" s="109">
        <f t="shared" si="24"/>
        <v>0</v>
      </c>
      <c r="X65" s="111">
        <f t="shared" si="1"/>
        <v>0</v>
      </c>
      <c r="Y65" s="56"/>
    </row>
    <row r="66" spans="1:25" s="57" customFormat="1" x14ac:dyDescent="0.2">
      <c r="A66" s="58" t="s">
        <v>1</v>
      </c>
      <c r="B66" s="59" t="s">
        <v>96</v>
      </c>
      <c r="C66" s="59" t="s">
        <v>33</v>
      </c>
      <c r="D66" s="59"/>
      <c r="E66" s="29"/>
      <c r="F66" s="29"/>
      <c r="G66" s="29"/>
      <c r="H66" s="30"/>
      <c r="I66" s="7"/>
      <c r="J66" s="31"/>
      <c r="K66" s="125" t="s">
        <v>98</v>
      </c>
      <c r="L66" s="42">
        <f>L67</f>
        <v>20600000</v>
      </c>
      <c r="M66" s="42">
        <f t="shared" ref="M66:W67" si="25">M67</f>
        <v>0</v>
      </c>
      <c r="N66" s="42">
        <f t="shared" si="25"/>
        <v>0</v>
      </c>
      <c r="O66" s="42">
        <f t="shared" si="25"/>
        <v>0</v>
      </c>
      <c r="P66" s="42">
        <f t="shared" si="25"/>
        <v>0</v>
      </c>
      <c r="Q66" s="42">
        <f t="shared" si="25"/>
        <v>20600000</v>
      </c>
      <c r="R66" s="52">
        <f>R67</f>
        <v>0</v>
      </c>
      <c r="S66" s="42">
        <f t="shared" si="25"/>
        <v>0</v>
      </c>
      <c r="T66" s="42">
        <f t="shared" si="25"/>
        <v>0</v>
      </c>
      <c r="U66" s="42">
        <f t="shared" si="25"/>
        <v>0</v>
      </c>
      <c r="V66" s="42">
        <f t="shared" si="25"/>
        <v>0</v>
      </c>
      <c r="W66" s="42">
        <f t="shared" si="25"/>
        <v>0</v>
      </c>
      <c r="X66" s="60">
        <f t="shared" si="1"/>
        <v>0</v>
      </c>
      <c r="Y66" s="56"/>
    </row>
    <row r="67" spans="1:25" s="57" customFormat="1" x14ac:dyDescent="0.2">
      <c r="A67" s="58" t="s">
        <v>1</v>
      </c>
      <c r="B67" s="59" t="s">
        <v>96</v>
      </c>
      <c r="C67" s="59" t="s">
        <v>33</v>
      </c>
      <c r="D67" s="59" t="s">
        <v>47</v>
      </c>
      <c r="E67" s="29"/>
      <c r="F67" s="29"/>
      <c r="G67" s="29"/>
      <c r="H67" s="30"/>
      <c r="I67" s="7"/>
      <c r="J67" s="31"/>
      <c r="K67" s="125" t="s">
        <v>99</v>
      </c>
      <c r="L67" s="42">
        <f>L68</f>
        <v>20600000</v>
      </c>
      <c r="M67" s="42">
        <f t="shared" si="25"/>
        <v>0</v>
      </c>
      <c r="N67" s="42">
        <f t="shared" si="25"/>
        <v>0</v>
      </c>
      <c r="O67" s="42">
        <f t="shared" si="25"/>
        <v>0</v>
      </c>
      <c r="P67" s="42">
        <f t="shared" si="25"/>
        <v>0</v>
      </c>
      <c r="Q67" s="42">
        <f t="shared" si="25"/>
        <v>20600000</v>
      </c>
      <c r="R67" s="52">
        <f>R68</f>
        <v>0</v>
      </c>
      <c r="S67" s="42">
        <f t="shared" si="25"/>
        <v>0</v>
      </c>
      <c r="T67" s="42">
        <f t="shared" si="25"/>
        <v>0</v>
      </c>
      <c r="U67" s="42">
        <f t="shared" si="25"/>
        <v>0</v>
      </c>
      <c r="V67" s="42">
        <f t="shared" si="25"/>
        <v>0</v>
      </c>
      <c r="W67" s="42">
        <f t="shared" si="25"/>
        <v>0</v>
      </c>
      <c r="X67" s="60">
        <f t="shared" si="1"/>
        <v>0</v>
      </c>
      <c r="Y67" s="56"/>
    </row>
    <row r="68" spans="1:25" s="176" customFormat="1" ht="16.5" x14ac:dyDescent="0.2">
      <c r="A68" s="165" t="s">
        <v>1</v>
      </c>
      <c r="B68" s="166" t="s">
        <v>96</v>
      </c>
      <c r="C68" s="166" t="s">
        <v>33</v>
      </c>
      <c r="D68" s="166" t="s">
        <v>47</v>
      </c>
      <c r="E68" s="167" t="s">
        <v>42</v>
      </c>
      <c r="F68" s="167"/>
      <c r="G68" s="167"/>
      <c r="H68" s="168">
        <v>10</v>
      </c>
      <c r="I68" s="169" t="s">
        <v>2</v>
      </c>
      <c r="J68" s="170" t="s">
        <v>3</v>
      </c>
      <c r="K68" s="171" t="s">
        <v>100</v>
      </c>
      <c r="L68" s="172">
        <v>20600000</v>
      </c>
      <c r="M68" s="172"/>
      <c r="N68" s="172"/>
      <c r="O68" s="172"/>
      <c r="P68" s="172"/>
      <c r="Q68" s="172">
        <f>L68-M68+N68-O68+P68</f>
        <v>20600000</v>
      </c>
      <c r="R68" s="173"/>
      <c r="S68" s="172">
        <v>0</v>
      </c>
      <c r="T68" s="172">
        <v>0</v>
      </c>
      <c r="U68" s="172">
        <v>0</v>
      </c>
      <c r="V68" s="172">
        <v>0</v>
      </c>
      <c r="W68" s="172">
        <v>0</v>
      </c>
      <c r="X68" s="174">
        <v>0</v>
      </c>
      <c r="Y68" s="175"/>
    </row>
    <row r="69" spans="1:25" s="57" customFormat="1" ht="16.5" x14ac:dyDescent="0.2">
      <c r="A69" s="58" t="s">
        <v>1</v>
      </c>
      <c r="B69" s="59" t="s">
        <v>96</v>
      </c>
      <c r="C69" s="59" t="s">
        <v>56</v>
      </c>
      <c r="D69" s="59"/>
      <c r="E69" s="29"/>
      <c r="F69" s="29"/>
      <c r="G69" s="29"/>
      <c r="H69" s="30"/>
      <c r="I69" s="7"/>
      <c r="J69" s="31"/>
      <c r="K69" s="125" t="s">
        <v>101</v>
      </c>
      <c r="L69" s="42">
        <v>11330000</v>
      </c>
      <c r="M69" s="42"/>
      <c r="N69" s="42"/>
      <c r="O69" s="42"/>
      <c r="P69" s="42"/>
      <c r="Q69" s="42">
        <f>L69-M69+N69-O69+P69</f>
        <v>11330000</v>
      </c>
      <c r="R69" s="52"/>
      <c r="S69" s="42">
        <v>0</v>
      </c>
      <c r="T69" s="42">
        <v>0</v>
      </c>
      <c r="U69" s="42">
        <v>0</v>
      </c>
      <c r="V69" s="42">
        <v>0</v>
      </c>
      <c r="W69" s="42">
        <v>0</v>
      </c>
      <c r="X69" s="60">
        <f t="shared" si="1"/>
        <v>0</v>
      </c>
      <c r="Y69" s="56"/>
    </row>
    <row r="70" spans="1:25" s="57" customFormat="1" x14ac:dyDescent="0.2">
      <c r="A70" s="58" t="s">
        <v>1</v>
      </c>
      <c r="B70" s="59" t="s">
        <v>96</v>
      </c>
      <c r="C70" s="59" t="s">
        <v>86</v>
      </c>
      <c r="D70" s="59"/>
      <c r="E70" s="29"/>
      <c r="F70" s="29"/>
      <c r="G70" s="29"/>
      <c r="H70" s="30"/>
      <c r="I70" s="7"/>
      <c r="J70" s="31"/>
      <c r="K70" s="125" t="s">
        <v>102</v>
      </c>
      <c r="L70" s="42">
        <f>L71</f>
        <v>1100000000</v>
      </c>
      <c r="M70" s="42">
        <f t="shared" ref="M70:W70" si="26">M71</f>
        <v>0</v>
      </c>
      <c r="N70" s="42">
        <f t="shared" si="26"/>
        <v>0</v>
      </c>
      <c r="O70" s="42">
        <f t="shared" si="26"/>
        <v>0</v>
      </c>
      <c r="P70" s="42">
        <f t="shared" si="26"/>
        <v>0</v>
      </c>
      <c r="Q70" s="42">
        <f t="shared" si="26"/>
        <v>1100000000</v>
      </c>
      <c r="R70" s="52">
        <f>R71</f>
        <v>0</v>
      </c>
      <c r="S70" s="42">
        <f t="shared" si="26"/>
        <v>0</v>
      </c>
      <c r="T70" s="42">
        <f t="shared" si="26"/>
        <v>0</v>
      </c>
      <c r="U70" s="42">
        <f t="shared" si="26"/>
        <v>0</v>
      </c>
      <c r="V70" s="42">
        <f t="shared" si="26"/>
        <v>0</v>
      </c>
      <c r="W70" s="42">
        <f t="shared" si="26"/>
        <v>0</v>
      </c>
      <c r="X70" s="60">
        <f t="shared" si="1"/>
        <v>0</v>
      </c>
      <c r="Y70" s="56"/>
    </row>
    <row r="71" spans="1:25" s="57" customFormat="1" ht="16.5" x14ac:dyDescent="0.2">
      <c r="A71" s="58" t="s">
        <v>1</v>
      </c>
      <c r="B71" s="59" t="s">
        <v>96</v>
      </c>
      <c r="C71" s="59" t="s">
        <v>86</v>
      </c>
      <c r="D71" s="59" t="s">
        <v>33</v>
      </c>
      <c r="E71" s="35"/>
      <c r="F71" s="29"/>
      <c r="G71" s="29"/>
      <c r="H71" s="30">
        <v>11</v>
      </c>
      <c r="I71" s="7" t="s">
        <v>2</v>
      </c>
      <c r="J71" s="31" t="s">
        <v>9</v>
      </c>
      <c r="K71" s="125" t="s">
        <v>103</v>
      </c>
      <c r="L71" s="42">
        <v>1100000000</v>
      </c>
      <c r="M71" s="42"/>
      <c r="N71" s="42"/>
      <c r="O71" s="42"/>
      <c r="P71" s="42"/>
      <c r="Q71" s="42">
        <f>L71-M71+N71-O71+P71</f>
        <v>1100000000</v>
      </c>
      <c r="R71" s="52"/>
      <c r="S71" s="42">
        <v>0</v>
      </c>
      <c r="T71" s="42">
        <v>0</v>
      </c>
      <c r="U71" s="42">
        <v>0</v>
      </c>
      <c r="V71" s="42">
        <v>0</v>
      </c>
      <c r="W71" s="42">
        <v>0</v>
      </c>
      <c r="X71" s="17">
        <f t="shared" si="1"/>
        <v>0</v>
      </c>
      <c r="Y71" s="56"/>
    </row>
    <row r="72" spans="1:25" s="57" customFormat="1" ht="16.5" x14ac:dyDescent="0.2">
      <c r="A72" s="58" t="s">
        <v>1</v>
      </c>
      <c r="B72" s="59" t="s">
        <v>96</v>
      </c>
      <c r="C72" s="59" t="s">
        <v>104</v>
      </c>
      <c r="D72" s="59"/>
      <c r="E72" s="35"/>
      <c r="F72" s="29"/>
      <c r="G72" s="29"/>
      <c r="H72" s="30"/>
      <c r="I72" s="7"/>
      <c r="J72" s="31"/>
      <c r="K72" s="125" t="s">
        <v>105</v>
      </c>
      <c r="L72" s="42">
        <f>L73</f>
        <v>2060000</v>
      </c>
      <c r="M72" s="42">
        <f t="shared" ref="M72:W73" si="27">M73</f>
        <v>0</v>
      </c>
      <c r="N72" s="42">
        <f t="shared" si="27"/>
        <v>0</v>
      </c>
      <c r="O72" s="42">
        <f t="shared" si="27"/>
        <v>0</v>
      </c>
      <c r="P72" s="42">
        <f t="shared" si="27"/>
        <v>0</v>
      </c>
      <c r="Q72" s="42">
        <f t="shared" si="27"/>
        <v>2060000</v>
      </c>
      <c r="R72" s="52">
        <f>R73</f>
        <v>0</v>
      </c>
      <c r="S72" s="42">
        <f t="shared" si="27"/>
        <v>0</v>
      </c>
      <c r="T72" s="42">
        <f t="shared" si="27"/>
        <v>0</v>
      </c>
      <c r="U72" s="42">
        <f t="shared" si="27"/>
        <v>0</v>
      </c>
      <c r="V72" s="42">
        <f t="shared" si="27"/>
        <v>0</v>
      </c>
      <c r="W72" s="42">
        <f t="shared" si="27"/>
        <v>0</v>
      </c>
      <c r="X72" s="17">
        <f t="shared" si="1"/>
        <v>0</v>
      </c>
      <c r="Y72" s="56"/>
    </row>
    <row r="73" spans="1:25" s="57" customFormat="1" x14ac:dyDescent="0.2">
      <c r="A73" s="58" t="s">
        <v>1</v>
      </c>
      <c r="B73" s="59" t="s">
        <v>96</v>
      </c>
      <c r="C73" s="59" t="s">
        <v>104</v>
      </c>
      <c r="D73" s="59" t="s">
        <v>47</v>
      </c>
      <c r="E73" s="35"/>
      <c r="F73" s="29"/>
      <c r="G73" s="29"/>
      <c r="H73" s="30"/>
      <c r="I73" s="7"/>
      <c r="J73" s="31"/>
      <c r="K73" s="125" t="s">
        <v>106</v>
      </c>
      <c r="L73" s="44">
        <f>L74</f>
        <v>2060000</v>
      </c>
      <c r="M73" s="44">
        <f t="shared" si="27"/>
        <v>0</v>
      </c>
      <c r="N73" s="44">
        <f t="shared" si="27"/>
        <v>0</v>
      </c>
      <c r="O73" s="44">
        <f t="shared" si="27"/>
        <v>0</v>
      </c>
      <c r="P73" s="44">
        <f t="shared" si="27"/>
        <v>0</v>
      </c>
      <c r="Q73" s="44">
        <f t="shared" si="27"/>
        <v>2060000</v>
      </c>
      <c r="R73" s="54">
        <f>R74</f>
        <v>0</v>
      </c>
      <c r="S73" s="44">
        <f t="shared" si="27"/>
        <v>0</v>
      </c>
      <c r="T73" s="44">
        <f t="shared" si="27"/>
        <v>0</v>
      </c>
      <c r="U73" s="44">
        <f t="shared" si="27"/>
        <v>0</v>
      </c>
      <c r="V73" s="44">
        <f t="shared" si="27"/>
        <v>0</v>
      </c>
      <c r="W73" s="44">
        <f t="shared" si="27"/>
        <v>0</v>
      </c>
      <c r="X73" s="17">
        <f t="shared" si="1"/>
        <v>0</v>
      </c>
      <c r="Y73" s="56"/>
    </row>
    <row r="74" spans="1:25" s="176" customFormat="1" ht="13.5" thickBot="1" x14ac:dyDescent="0.25">
      <c r="A74" s="165" t="s">
        <v>1</v>
      </c>
      <c r="B74" s="166" t="s">
        <v>96</v>
      </c>
      <c r="C74" s="166" t="s">
        <v>104</v>
      </c>
      <c r="D74" s="166" t="s">
        <v>47</v>
      </c>
      <c r="E74" s="167" t="s">
        <v>38</v>
      </c>
      <c r="F74" s="167"/>
      <c r="G74" s="167"/>
      <c r="H74" s="168">
        <v>10</v>
      </c>
      <c r="I74" s="169" t="s">
        <v>2</v>
      </c>
      <c r="J74" s="170" t="s">
        <v>3</v>
      </c>
      <c r="K74" s="171" t="s">
        <v>107</v>
      </c>
      <c r="L74" s="172">
        <v>2060000</v>
      </c>
      <c r="M74" s="172"/>
      <c r="N74" s="172"/>
      <c r="O74" s="172"/>
      <c r="P74" s="172"/>
      <c r="Q74" s="172">
        <f>L74-M74+N74-O74+P74</f>
        <v>2060000</v>
      </c>
      <c r="R74" s="173"/>
      <c r="S74" s="172">
        <v>0</v>
      </c>
      <c r="T74" s="172">
        <v>0</v>
      </c>
      <c r="U74" s="172">
        <v>0</v>
      </c>
      <c r="V74" s="172">
        <v>0</v>
      </c>
      <c r="W74" s="172">
        <v>0</v>
      </c>
      <c r="X74" s="174">
        <f t="shared" si="1"/>
        <v>0</v>
      </c>
      <c r="Y74" s="175"/>
    </row>
    <row r="75" spans="1:25" s="57" customFormat="1" ht="14.25" thickTop="1" thickBot="1" x14ac:dyDescent="0.25">
      <c r="A75" s="252" t="s">
        <v>11</v>
      </c>
      <c r="B75" s="253"/>
      <c r="C75" s="253"/>
      <c r="D75" s="253"/>
      <c r="E75" s="253"/>
      <c r="F75" s="253"/>
      <c r="G75" s="253"/>
      <c r="H75" s="253"/>
      <c r="I75" s="254"/>
      <c r="J75" s="255"/>
      <c r="K75" s="256" t="s">
        <v>108</v>
      </c>
      <c r="L75" s="257">
        <f>L76+L97+L131</f>
        <v>697862964025</v>
      </c>
      <c r="M75" s="257">
        <f t="shared" ref="M75:W75" si="28">M76+M97+M131</f>
        <v>0</v>
      </c>
      <c r="N75" s="257">
        <f t="shared" si="28"/>
        <v>0</v>
      </c>
      <c r="O75" s="257">
        <f t="shared" si="28"/>
        <v>0</v>
      </c>
      <c r="P75" s="257">
        <f t="shared" si="28"/>
        <v>0</v>
      </c>
      <c r="Q75" s="257">
        <f t="shared" si="28"/>
        <v>697862964025</v>
      </c>
      <c r="R75" s="257">
        <f>R76+R97+R131</f>
        <v>165307504081</v>
      </c>
      <c r="S75" s="257">
        <f t="shared" si="28"/>
        <v>233550099926.91</v>
      </c>
      <c r="T75" s="257">
        <f t="shared" si="28"/>
        <v>179615563320.91</v>
      </c>
      <c r="U75" s="257">
        <f t="shared" si="28"/>
        <v>1134844590</v>
      </c>
      <c r="V75" s="257">
        <f t="shared" si="28"/>
        <v>1134844590</v>
      </c>
      <c r="W75" s="257">
        <f t="shared" si="28"/>
        <v>1134844590</v>
      </c>
      <c r="X75" s="258">
        <f t="shared" si="1"/>
        <v>0.25737941770825301</v>
      </c>
      <c r="Y75" s="56"/>
    </row>
    <row r="76" spans="1:25" s="40" customFormat="1" ht="33.75" thickTop="1" x14ac:dyDescent="0.2">
      <c r="A76" s="74" t="s">
        <v>11</v>
      </c>
      <c r="B76" s="75" t="s">
        <v>109</v>
      </c>
      <c r="C76" s="75"/>
      <c r="D76" s="75"/>
      <c r="E76" s="75"/>
      <c r="F76" s="75"/>
      <c r="G76" s="75"/>
      <c r="H76" s="75"/>
      <c r="I76" s="76"/>
      <c r="J76" s="77"/>
      <c r="K76" s="130" t="s">
        <v>110</v>
      </c>
      <c r="L76" s="45">
        <f>L77</f>
        <v>70500000000</v>
      </c>
      <c r="M76" s="45">
        <f t="shared" ref="M76:W76" si="29">M77</f>
        <v>0</v>
      </c>
      <c r="N76" s="45">
        <f t="shared" si="29"/>
        <v>0</v>
      </c>
      <c r="O76" s="45">
        <f t="shared" si="29"/>
        <v>0</v>
      </c>
      <c r="P76" s="45">
        <f t="shared" si="29"/>
        <v>0</v>
      </c>
      <c r="Q76" s="45">
        <f t="shared" si="29"/>
        <v>70500000000</v>
      </c>
      <c r="R76" s="104">
        <f>R77</f>
        <v>0</v>
      </c>
      <c r="S76" s="45">
        <f t="shared" si="29"/>
        <v>4934726560</v>
      </c>
      <c r="T76" s="45">
        <f t="shared" si="29"/>
        <v>997144356</v>
      </c>
      <c r="U76" s="45">
        <f t="shared" si="29"/>
        <v>0</v>
      </c>
      <c r="V76" s="45">
        <f t="shared" si="29"/>
        <v>0</v>
      </c>
      <c r="W76" s="45">
        <f t="shared" si="29"/>
        <v>0</v>
      </c>
      <c r="X76" s="38">
        <f t="shared" si="1"/>
        <v>1.4143891574468085E-2</v>
      </c>
      <c r="Y76" s="39"/>
    </row>
    <row r="77" spans="1:25" s="57" customFormat="1" x14ac:dyDescent="0.2">
      <c r="A77" s="58" t="s">
        <v>11</v>
      </c>
      <c r="B77" s="59" t="s">
        <v>109</v>
      </c>
      <c r="C77" s="59" t="s">
        <v>111</v>
      </c>
      <c r="D77" s="59"/>
      <c r="E77" s="29"/>
      <c r="F77" s="29"/>
      <c r="G77" s="29"/>
      <c r="H77" s="30"/>
      <c r="I77" s="7"/>
      <c r="J77" s="31"/>
      <c r="K77" s="41" t="s">
        <v>112</v>
      </c>
      <c r="L77" s="42">
        <f>L78+L80+L84+L90+L95</f>
        <v>70500000000</v>
      </c>
      <c r="M77" s="42">
        <f t="shared" ref="M77:W77" si="30">M78+M80+M84+M90+M95</f>
        <v>0</v>
      </c>
      <c r="N77" s="42">
        <f t="shared" si="30"/>
        <v>0</v>
      </c>
      <c r="O77" s="42">
        <f t="shared" si="30"/>
        <v>0</v>
      </c>
      <c r="P77" s="42">
        <f t="shared" si="30"/>
        <v>0</v>
      </c>
      <c r="Q77" s="42">
        <f t="shared" si="30"/>
        <v>70500000000</v>
      </c>
      <c r="R77" s="52">
        <f>R78+R80+R84+R90+R95</f>
        <v>0</v>
      </c>
      <c r="S77" s="42">
        <f t="shared" si="30"/>
        <v>4934726560</v>
      </c>
      <c r="T77" s="42">
        <f t="shared" si="30"/>
        <v>997144356</v>
      </c>
      <c r="U77" s="42">
        <f t="shared" si="30"/>
        <v>0</v>
      </c>
      <c r="V77" s="42">
        <f t="shared" si="30"/>
        <v>0</v>
      </c>
      <c r="W77" s="42">
        <f t="shared" si="30"/>
        <v>0</v>
      </c>
      <c r="X77" s="17">
        <f t="shared" ref="X77:X139" si="31">T77/Q77</f>
        <v>1.4143891574468085E-2</v>
      </c>
      <c r="Y77" s="56"/>
    </row>
    <row r="78" spans="1:25" s="57" customFormat="1" ht="41.25" x14ac:dyDescent="0.2">
      <c r="A78" s="58" t="s">
        <v>11</v>
      </c>
      <c r="B78" s="59" t="s">
        <v>109</v>
      </c>
      <c r="C78" s="59" t="s">
        <v>111</v>
      </c>
      <c r="D78" s="59" t="s">
        <v>113</v>
      </c>
      <c r="E78" s="29"/>
      <c r="F78" s="29"/>
      <c r="G78" s="29"/>
      <c r="H78" s="30">
        <v>11</v>
      </c>
      <c r="I78" s="7" t="s">
        <v>2</v>
      </c>
      <c r="J78" s="31" t="s">
        <v>3</v>
      </c>
      <c r="K78" s="125" t="s">
        <v>114</v>
      </c>
      <c r="L78" s="42">
        <f>SUM(L79)</f>
        <v>31700000000</v>
      </c>
      <c r="M78" s="42">
        <f t="shared" ref="M78:W78" si="32">SUM(M79)</f>
        <v>0</v>
      </c>
      <c r="N78" s="42">
        <f t="shared" si="32"/>
        <v>0</v>
      </c>
      <c r="O78" s="42">
        <f t="shared" si="32"/>
        <v>0</v>
      </c>
      <c r="P78" s="42">
        <f t="shared" si="32"/>
        <v>0</v>
      </c>
      <c r="Q78" s="42">
        <f t="shared" si="32"/>
        <v>31700000000</v>
      </c>
      <c r="R78" s="52">
        <f>SUM(R79)</f>
        <v>0</v>
      </c>
      <c r="S78" s="42">
        <f t="shared" si="32"/>
        <v>1436382500</v>
      </c>
      <c r="T78" s="42">
        <f t="shared" si="32"/>
        <v>138862500</v>
      </c>
      <c r="U78" s="42">
        <f t="shared" si="32"/>
        <v>0</v>
      </c>
      <c r="V78" s="42">
        <f t="shared" si="32"/>
        <v>0</v>
      </c>
      <c r="W78" s="42">
        <f t="shared" si="32"/>
        <v>0</v>
      </c>
      <c r="X78" s="63">
        <f t="shared" si="31"/>
        <v>4.3805205047318611E-3</v>
      </c>
      <c r="Y78" s="56"/>
    </row>
    <row r="79" spans="1:25" s="176" customFormat="1" ht="24.75" x14ac:dyDescent="0.2">
      <c r="A79" s="165" t="s">
        <v>11</v>
      </c>
      <c r="B79" s="166" t="s">
        <v>109</v>
      </c>
      <c r="C79" s="166" t="s">
        <v>111</v>
      </c>
      <c r="D79" s="166" t="s">
        <v>113</v>
      </c>
      <c r="E79" s="167" t="s">
        <v>115</v>
      </c>
      <c r="F79" s="167" t="s">
        <v>116</v>
      </c>
      <c r="G79" s="167"/>
      <c r="H79" s="168"/>
      <c r="I79" s="169"/>
      <c r="J79" s="170"/>
      <c r="K79" s="207" t="s">
        <v>123</v>
      </c>
      <c r="L79" s="172">
        <v>31700000000</v>
      </c>
      <c r="M79" s="172"/>
      <c r="N79" s="172"/>
      <c r="O79" s="172"/>
      <c r="P79" s="172"/>
      <c r="Q79" s="172">
        <f>L79-M79+N79-O79+P79</f>
        <v>31700000000</v>
      </c>
      <c r="R79" s="173"/>
      <c r="S79" s="172">
        <v>1436382500</v>
      </c>
      <c r="T79" s="172">
        <v>138862500</v>
      </c>
      <c r="U79" s="172">
        <v>0</v>
      </c>
      <c r="V79" s="172">
        <v>0</v>
      </c>
      <c r="W79" s="172">
        <v>0</v>
      </c>
      <c r="X79" s="174">
        <f t="shared" si="31"/>
        <v>4.3805205047318611E-3</v>
      </c>
      <c r="Y79" s="175"/>
    </row>
    <row r="80" spans="1:25" s="57" customFormat="1" ht="33" x14ac:dyDescent="0.2">
      <c r="A80" s="58" t="s">
        <v>11</v>
      </c>
      <c r="B80" s="59" t="s">
        <v>109</v>
      </c>
      <c r="C80" s="59" t="s">
        <v>111</v>
      </c>
      <c r="D80" s="59" t="s">
        <v>117</v>
      </c>
      <c r="E80" s="29"/>
      <c r="F80" s="29"/>
      <c r="G80" s="29"/>
      <c r="H80" s="30"/>
      <c r="I80" s="7"/>
      <c r="J80" s="31"/>
      <c r="K80" s="125" t="s">
        <v>118</v>
      </c>
      <c r="L80" s="42">
        <f>SUM(L81:L83)</f>
        <v>9000000000</v>
      </c>
      <c r="M80" s="42">
        <f t="shared" ref="M80:W80" si="33">SUM(M81:M83)</f>
        <v>0</v>
      </c>
      <c r="N80" s="42">
        <f t="shared" si="33"/>
        <v>0</v>
      </c>
      <c r="O80" s="42">
        <f t="shared" si="33"/>
        <v>0</v>
      </c>
      <c r="P80" s="42">
        <f t="shared" si="33"/>
        <v>0</v>
      </c>
      <c r="Q80" s="42">
        <f t="shared" si="33"/>
        <v>9000000000</v>
      </c>
      <c r="R80" s="52">
        <f>SUM(R81:R83)</f>
        <v>0</v>
      </c>
      <c r="S80" s="42">
        <f t="shared" si="33"/>
        <v>1249358880</v>
      </c>
      <c r="T80" s="42">
        <f t="shared" si="33"/>
        <v>331402500</v>
      </c>
      <c r="U80" s="42">
        <f t="shared" si="33"/>
        <v>0</v>
      </c>
      <c r="V80" s="42">
        <f t="shared" si="33"/>
        <v>0</v>
      </c>
      <c r="W80" s="42">
        <f t="shared" si="33"/>
        <v>0</v>
      </c>
      <c r="X80" s="63">
        <f t="shared" si="31"/>
        <v>3.6822500000000001E-2</v>
      </c>
      <c r="Y80" s="56"/>
    </row>
    <row r="81" spans="1:25" s="176" customFormat="1" ht="16.5" x14ac:dyDescent="0.2">
      <c r="A81" s="165" t="s">
        <v>11</v>
      </c>
      <c r="B81" s="166" t="s">
        <v>109</v>
      </c>
      <c r="C81" s="166" t="s">
        <v>111</v>
      </c>
      <c r="D81" s="166" t="s">
        <v>117</v>
      </c>
      <c r="E81" s="167" t="s">
        <v>115</v>
      </c>
      <c r="F81" s="167" t="s">
        <v>119</v>
      </c>
      <c r="G81" s="167"/>
      <c r="H81" s="168">
        <v>11</v>
      </c>
      <c r="I81" s="169" t="s">
        <v>2</v>
      </c>
      <c r="J81" s="170" t="s">
        <v>3</v>
      </c>
      <c r="K81" s="207" t="s">
        <v>120</v>
      </c>
      <c r="L81" s="172">
        <v>6859880000</v>
      </c>
      <c r="M81" s="172"/>
      <c r="N81" s="172"/>
      <c r="O81" s="172"/>
      <c r="P81" s="172"/>
      <c r="Q81" s="172">
        <f>L81-M81+N81-O81+P81</f>
        <v>6859880000</v>
      </c>
      <c r="R81" s="173"/>
      <c r="S81" s="172">
        <v>1130393880</v>
      </c>
      <c r="T81" s="172">
        <v>271920000</v>
      </c>
      <c r="U81" s="172">
        <v>0</v>
      </c>
      <c r="V81" s="172">
        <v>0</v>
      </c>
      <c r="W81" s="172">
        <v>0</v>
      </c>
      <c r="X81" s="186">
        <f t="shared" si="31"/>
        <v>3.9639177361703123E-2</v>
      </c>
      <c r="Y81" s="175"/>
    </row>
    <row r="82" spans="1:25" s="176" customFormat="1" ht="16.5" x14ac:dyDescent="0.2">
      <c r="A82" s="165" t="s">
        <v>11</v>
      </c>
      <c r="B82" s="166" t="s">
        <v>109</v>
      </c>
      <c r="C82" s="166" t="s">
        <v>111</v>
      </c>
      <c r="D82" s="166" t="s">
        <v>117</v>
      </c>
      <c r="E82" s="167" t="s">
        <v>115</v>
      </c>
      <c r="F82" s="167" t="s">
        <v>121</v>
      </c>
      <c r="G82" s="167"/>
      <c r="H82" s="168">
        <v>11</v>
      </c>
      <c r="I82" s="169" t="s">
        <v>2</v>
      </c>
      <c r="J82" s="170" t="s">
        <v>3</v>
      </c>
      <c r="K82" s="207" t="s">
        <v>122</v>
      </c>
      <c r="L82" s="172">
        <v>1620120000</v>
      </c>
      <c r="M82" s="172"/>
      <c r="N82" s="172"/>
      <c r="O82" s="172"/>
      <c r="P82" s="172"/>
      <c r="Q82" s="172">
        <f>L82-M82+N82-O82+P82</f>
        <v>1620120000</v>
      </c>
      <c r="R82" s="173"/>
      <c r="S82" s="172">
        <v>118965000</v>
      </c>
      <c r="T82" s="172">
        <v>59482500</v>
      </c>
      <c r="U82" s="172">
        <v>0</v>
      </c>
      <c r="V82" s="172">
        <v>0</v>
      </c>
      <c r="W82" s="172">
        <v>0</v>
      </c>
      <c r="X82" s="186">
        <f t="shared" si="31"/>
        <v>3.6714872972372414E-2</v>
      </c>
      <c r="Y82" s="175"/>
    </row>
    <row r="83" spans="1:25" s="176" customFormat="1" ht="24.75" x14ac:dyDescent="0.2">
      <c r="A83" s="165" t="s">
        <v>11</v>
      </c>
      <c r="B83" s="166" t="s">
        <v>109</v>
      </c>
      <c r="C83" s="166" t="s">
        <v>111</v>
      </c>
      <c r="D83" s="166" t="s">
        <v>117</v>
      </c>
      <c r="E83" s="167" t="s">
        <v>115</v>
      </c>
      <c r="F83" s="167" t="s">
        <v>116</v>
      </c>
      <c r="G83" s="167"/>
      <c r="H83" s="168">
        <v>11</v>
      </c>
      <c r="I83" s="169" t="s">
        <v>2</v>
      </c>
      <c r="J83" s="170" t="s">
        <v>3</v>
      </c>
      <c r="K83" s="207" t="s">
        <v>123</v>
      </c>
      <c r="L83" s="172">
        <v>520000000</v>
      </c>
      <c r="M83" s="172"/>
      <c r="N83" s="172"/>
      <c r="O83" s="172"/>
      <c r="P83" s="172"/>
      <c r="Q83" s="172">
        <f>L83-M83+N83-O83+P83</f>
        <v>520000000</v>
      </c>
      <c r="R83" s="173"/>
      <c r="S83" s="172">
        <v>0</v>
      </c>
      <c r="T83" s="172">
        <v>0</v>
      </c>
      <c r="U83" s="172">
        <v>0</v>
      </c>
      <c r="V83" s="172">
        <v>0</v>
      </c>
      <c r="W83" s="172">
        <v>0</v>
      </c>
      <c r="X83" s="186">
        <f t="shared" si="31"/>
        <v>0</v>
      </c>
      <c r="Y83" s="175"/>
    </row>
    <row r="84" spans="1:25" s="57" customFormat="1" ht="16.5" x14ac:dyDescent="0.2">
      <c r="A84" s="58" t="s">
        <v>11</v>
      </c>
      <c r="B84" s="59" t="s">
        <v>109</v>
      </c>
      <c r="C84" s="59" t="s">
        <v>111</v>
      </c>
      <c r="D84" s="59" t="s">
        <v>124</v>
      </c>
      <c r="E84" s="29"/>
      <c r="F84" s="29"/>
      <c r="G84" s="29"/>
      <c r="H84" s="30"/>
      <c r="I84" s="7"/>
      <c r="J84" s="31"/>
      <c r="K84" s="125" t="s">
        <v>125</v>
      </c>
      <c r="L84" s="42">
        <f>SUM(L85:L89)</f>
        <v>9000000000</v>
      </c>
      <c r="M84" s="42">
        <f t="shared" ref="M84:W84" si="34">SUM(M85:M89)</f>
        <v>0</v>
      </c>
      <c r="N84" s="42">
        <f t="shared" si="34"/>
        <v>0</v>
      </c>
      <c r="O84" s="42">
        <f t="shared" si="34"/>
        <v>0</v>
      </c>
      <c r="P84" s="42">
        <f t="shared" si="34"/>
        <v>0</v>
      </c>
      <c r="Q84" s="42">
        <f t="shared" si="34"/>
        <v>9000000000</v>
      </c>
      <c r="R84" s="52">
        <f>SUM(R85:R89)</f>
        <v>0</v>
      </c>
      <c r="S84" s="42">
        <f t="shared" si="34"/>
        <v>214455180</v>
      </c>
      <c r="T84" s="42">
        <f t="shared" si="34"/>
        <v>214455180</v>
      </c>
      <c r="U84" s="42">
        <f t="shared" si="34"/>
        <v>0</v>
      </c>
      <c r="V84" s="42">
        <f t="shared" si="34"/>
        <v>0</v>
      </c>
      <c r="W84" s="42">
        <f t="shared" si="34"/>
        <v>0</v>
      </c>
      <c r="X84" s="63">
        <f t="shared" si="31"/>
        <v>2.3828353333333333E-2</v>
      </c>
      <c r="Y84" s="56"/>
    </row>
    <row r="85" spans="1:25" s="176" customFormat="1" x14ac:dyDescent="0.2">
      <c r="A85" s="165" t="s">
        <v>11</v>
      </c>
      <c r="B85" s="166" t="s">
        <v>109</v>
      </c>
      <c r="C85" s="166" t="s">
        <v>111</v>
      </c>
      <c r="D85" s="166" t="s">
        <v>124</v>
      </c>
      <c r="E85" s="167" t="s">
        <v>115</v>
      </c>
      <c r="F85" s="167" t="s">
        <v>126</v>
      </c>
      <c r="G85" s="167"/>
      <c r="H85" s="168">
        <v>11</v>
      </c>
      <c r="I85" s="169" t="s">
        <v>2</v>
      </c>
      <c r="J85" s="170" t="s">
        <v>3</v>
      </c>
      <c r="K85" s="207" t="s">
        <v>127</v>
      </c>
      <c r="L85" s="172">
        <v>70000000</v>
      </c>
      <c r="M85" s="172"/>
      <c r="N85" s="172"/>
      <c r="O85" s="172"/>
      <c r="P85" s="172"/>
      <c r="Q85" s="172">
        <f>L85-M85+N85-O85+P85</f>
        <v>70000000</v>
      </c>
      <c r="R85" s="173"/>
      <c r="S85" s="172">
        <v>0</v>
      </c>
      <c r="T85" s="172">
        <v>0</v>
      </c>
      <c r="U85" s="172">
        <v>0</v>
      </c>
      <c r="V85" s="172">
        <v>0</v>
      </c>
      <c r="W85" s="172">
        <v>0</v>
      </c>
      <c r="X85" s="186">
        <f t="shared" si="31"/>
        <v>0</v>
      </c>
      <c r="Y85" s="175"/>
    </row>
    <row r="86" spans="1:25" s="176" customFormat="1" ht="16.5" x14ac:dyDescent="0.2">
      <c r="A86" s="165" t="s">
        <v>11</v>
      </c>
      <c r="B86" s="166" t="s">
        <v>109</v>
      </c>
      <c r="C86" s="166" t="s">
        <v>111</v>
      </c>
      <c r="D86" s="166" t="s">
        <v>124</v>
      </c>
      <c r="E86" s="167" t="s">
        <v>115</v>
      </c>
      <c r="F86" s="167" t="s">
        <v>128</v>
      </c>
      <c r="G86" s="167"/>
      <c r="H86" s="168">
        <v>11</v>
      </c>
      <c r="I86" s="169" t="s">
        <v>2</v>
      </c>
      <c r="J86" s="170" t="s">
        <v>3</v>
      </c>
      <c r="K86" s="207" t="s">
        <v>129</v>
      </c>
      <c r="L86" s="172">
        <v>600000000</v>
      </c>
      <c r="M86" s="172"/>
      <c r="N86" s="172"/>
      <c r="O86" s="172"/>
      <c r="P86" s="172"/>
      <c r="Q86" s="172">
        <f>L86-M86+N86-O86+P86</f>
        <v>600000000</v>
      </c>
      <c r="R86" s="173"/>
      <c r="S86" s="172">
        <v>0</v>
      </c>
      <c r="T86" s="172">
        <v>0</v>
      </c>
      <c r="U86" s="172">
        <v>0</v>
      </c>
      <c r="V86" s="172">
        <v>0</v>
      </c>
      <c r="W86" s="172">
        <v>0</v>
      </c>
      <c r="X86" s="186">
        <f t="shared" si="31"/>
        <v>0</v>
      </c>
      <c r="Y86" s="175"/>
    </row>
    <row r="87" spans="1:25" s="176" customFormat="1" ht="16.5" x14ac:dyDescent="0.2">
      <c r="A87" s="165" t="s">
        <v>11</v>
      </c>
      <c r="B87" s="166" t="s">
        <v>109</v>
      </c>
      <c r="C87" s="166" t="s">
        <v>111</v>
      </c>
      <c r="D87" s="166" t="s">
        <v>124</v>
      </c>
      <c r="E87" s="167" t="s">
        <v>115</v>
      </c>
      <c r="F87" s="167" t="s">
        <v>119</v>
      </c>
      <c r="G87" s="167"/>
      <c r="H87" s="168">
        <v>11</v>
      </c>
      <c r="I87" s="169" t="s">
        <v>2</v>
      </c>
      <c r="J87" s="170" t="s">
        <v>3</v>
      </c>
      <c r="K87" s="207" t="s">
        <v>120</v>
      </c>
      <c r="L87" s="172">
        <v>6506773256</v>
      </c>
      <c r="M87" s="172"/>
      <c r="N87" s="172"/>
      <c r="O87" s="172"/>
      <c r="P87" s="172"/>
      <c r="Q87" s="172">
        <f>L87-M87+N87-O87+P87</f>
        <v>6506773256</v>
      </c>
      <c r="R87" s="173"/>
      <c r="S87" s="172">
        <v>0</v>
      </c>
      <c r="T87" s="172">
        <v>0</v>
      </c>
      <c r="U87" s="172">
        <v>0</v>
      </c>
      <c r="V87" s="172">
        <v>0</v>
      </c>
      <c r="W87" s="172">
        <v>0</v>
      </c>
      <c r="X87" s="186">
        <f t="shared" si="31"/>
        <v>0</v>
      </c>
      <c r="Y87" s="175"/>
    </row>
    <row r="88" spans="1:25" s="176" customFormat="1" ht="16.5" x14ac:dyDescent="0.2">
      <c r="A88" s="165" t="s">
        <v>11</v>
      </c>
      <c r="B88" s="166" t="s">
        <v>109</v>
      </c>
      <c r="C88" s="166" t="s">
        <v>111</v>
      </c>
      <c r="D88" s="166" t="s">
        <v>124</v>
      </c>
      <c r="E88" s="167" t="s">
        <v>115</v>
      </c>
      <c r="F88" s="167" t="s">
        <v>121</v>
      </c>
      <c r="G88" s="167"/>
      <c r="H88" s="168">
        <v>11</v>
      </c>
      <c r="I88" s="169" t="s">
        <v>2</v>
      </c>
      <c r="J88" s="170" t="s">
        <v>3</v>
      </c>
      <c r="K88" s="207" t="s">
        <v>122</v>
      </c>
      <c r="L88" s="172">
        <v>610000000</v>
      </c>
      <c r="M88" s="172"/>
      <c r="N88" s="172"/>
      <c r="O88" s="172"/>
      <c r="P88" s="172"/>
      <c r="Q88" s="172">
        <f>L88-M88+N88-O88+P88</f>
        <v>610000000</v>
      </c>
      <c r="R88" s="173"/>
      <c r="S88" s="172">
        <v>0</v>
      </c>
      <c r="T88" s="172">
        <v>0</v>
      </c>
      <c r="U88" s="172">
        <v>0</v>
      </c>
      <c r="V88" s="172">
        <v>0</v>
      </c>
      <c r="W88" s="172">
        <v>0</v>
      </c>
      <c r="X88" s="186">
        <f t="shared" si="31"/>
        <v>0</v>
      </c>
      <c r="Y88" s="175"/>
    </row>
    <row r="89" spans="1:25" s="176" customFormat="1" ht="24.75" x14ac:dyDescent="0.2">
      <c r="A89" s="165" t="s">
        <v>11</v>
      </c>
      <c r="B89" s="166" t="s">
        <v>109</v>
      </c>
      <c r="C89" s="166" t="s">
        <v>111</v>
      </c>
      <c r="D89" s="166" t="s">
        <v>124</v>
      </c>
      <c r="E89" s="167" t="s">
        <v>115</v>
      </c>
      <c r="F89" s="167" t="s">
        <v>116</v>
      </c>
      <c r="G89" s="167"/>
      <c r="H89" s="168">
        <v>11</v>
      </c>
      <c r="I89" s="169" t="s">
        <v>2</v>
      </c>
      <c r="J89" s="170" t="s">
        <v>3</v>
      </c>
      <c r="K89" s="207" t="s">
        <v>123</v>
      </c>
      <c r="L89" s="172">
        <v>1213226744</v>
      </c>
      <c r="M89" s="172"/>
      <c r="N89" s="172"/>
      <c r="O89" s="172"/>
      <c r="P89" s="172"/>
      <c r="Q89" s="172">
        <f>L89-M89+N89-O89+P89</f>
        <v>1213226744</v>
      </c>
      <c r="R89" s="173"/>
      <c r="S89" s="172">
        <v>214455180</v>
      </c>
      <c r="T89" s="172">
        <v>214455180</v>
      </c>
      <c r="U89" s="172">
        <v>0</v>
      </c>
      <c r="V89" s="172">
        <v>0</v>
      </c>
      <c r="W89" s="172">
        <v>0</v>
      </c>
      <c r="X89" s="186">
        <f t="shared" si="31"/>
        <v>0.17676430317793917</v>
      </c>
      <c r="Y89" s="175"/>
    </row>
    <row r="90" spans="1:25" s="57" customFormat="1" ht="16.5" x14ac:dyDescent="0.2">
      <c r="A90" s="58" t="s">
        <v>11</v>
      </c>
      <c r="B90" s="59" t="s">
        <v>109</v>
      </c>
      <c r="C90" s="59" t="s">
        <v>111</v>
      </c>
      <c r="D90" s="59" t="s">
        <v>6</v>
      </c>
      <c r="E90" s="29"/>
      <c r="F90" s="29"/>
      <c r="G90" s="29"/>
      <c r="H90" s="30"/>
      <c r="I90" s="7"/>
      <c r="J90" s="31"/>
      <c r="K90" s="125" t="s">
        <v>130</v>
      </c>
      <c r="L90" s="42">
        <f>SUM(L91:L94)</f>
        <v>11800000000</v>
      </c>
      <c r="M90" s="42">
        <f t="shared" ref="M90:W90" si="35">SUM(M91:M94)</f>
        <v>0</v>
      </c>
      <c r="N90" s="42">
        <f t="shared" si="35"/>
        <v>0</v>
      </c>
      <c r="O90" s="42">
        <f t="shared" si="35"/>
        <v>0</v>
      </c>
      <c r="P90" s="42">
        <f t="shared" si="35"/>
        <v>0</v>
      </c>
      <c r="Q90" s="42">
        <f t="shared" si="35"/>
        <v>11800000000</v>
      </c>
      <c r="R90" s="52">
        <f>SUM(R91:R94)</f>
        <v>0</v>
      </c>
      <c r="S90" s="42">
        <f t="shared" si="35"/>
        <v>952499000</v>
      </c>
      <c r="T90" s="42">
        <f t="shared" si="35"/>
        <v>182259176</v>
      </c>
      <c r="U90" s="42">
        <f t="shared" si="35"/>
        <v>0</v>
      </c>
      <c r="V90" s="42">
        <f t="shared" si="35"/>
        <v>0</v>
      </c>
      <c r="W90" s="42">
        <f t="shared" si="35"/>
        <v>0</v>
      </c>
      <c r="X90" s="63">
        <f t="shared" si="31"/>
        <v>1.5445692881355931E-2</v>
      </c>
      <c r="Y90" s="56"/>
    </row>
    <row r="91" spans="1:25" s="176" customFormat="1" ht="16.5" x14ac:dyDescent="0.2">
      <c r="A91" s="165" t="s">
        <v>11</v>
      </c>
      <c r="B91" s="166" t="s">
        <v>109</v>
      </c>
      <c r="C91" s="166" t="s">
        <v>111</v>
      </c>
      <c r="D91" s="166" t="s">
        <v>6</v>
      </c>
      <c r="E91" s="167" t="s">
        <v>115</v>
      </c>
      <c r="F91" s="167" t="s">
        <v>131</v>
      </c>
      <c r="G91" s="167"/>
      <c r="H91" s="168">
        <v>11</v>
      </c>
      <c r="I91" s="169" t="s">
        <v>2</v>
      </c>
      <c r="J91" s="170" t="s">
        <v>3</v>
      </c>
      <c r="K91" s="207" t="s">
        <v>132</v>
      </c>
      <c r="L91" s="172">
        <v>240000000</v>
      </c>
      <c r="M91" s="172"/>
      <c r="N91" s="172"/>
      <c r="O91" s="172"/>
      <c r="P91" s="172"/>
      <c r="Q91" s="172">
        <f>L91-M91+N91-O91+P91</f>
        <v>240000000</v>
      </c>
      <c r="R91" s="173"/>
      <c r="S91" s="172">
        <v>140000000</v>
      </c>
      <c r="T91" s="172">
        <v>1795276</v>
      </c>
      <c r="U91" s="172">
        <v>0</v>
      </c>
      <c r="V91" s="172">
        <v>0</v>
      </c>
      <c r="W91" s="172">
        <v>0</v>
      </c>
      <c r="X91" s="186">
        <f t="shared" si="31"/>
        <v>7.4803166666666671E-3</v>
      </c>
      <c r="Y91" s="175"/>
    </row>
    <row r="92" spans="1:25" s="176" customFormat="1" ht="16.5" x14ac:dyDescent="0.2">
      <c r="A92" s="165" t="s">
        <v>11</v>
      </c>
      <c r="B92" s="166" t="s">
        <v>109</v>
      </c>
      <c r="C92" s="166" t="s">
        <v>111</v>
      </c>
      <c r="D92" s="166" t="s">
        <v>6</v>
      </c>
      <c r="E92" s="167" t="s">
        <v>115</v>
      </c>
      <c r="F92" s="167" t="s">
        <v>128</v>
      </c>
      <c r="G92" s="167"/>
      <c r="H92" s="168">
        <v>11</v>
      </c>
      <c r="I92" s="169" t="s">
        <v>2</v>
      </c>
      <c r="J92" s="170" t="s">
        <v>3</v>
      </c>
      <c r="K92" s="207" t="s">
        <v>133</v>
      </c>
      <c r="L92" s="172">
        <v>5650000000</v>
      </c>
      <c r="M92" s="172"/>
      <c r="N92" s="172"/>
      <c r="O92" s="172"/>
      <c r="P92" s="172"/>
      <c r="Q92" s="172">
        <f>L92-M92+N92-O92+P92</f>
        <v>5650000000</v>
      </c>
      <c r="R92" s="173"/>
      <c r="S92" s="172">
        <v>0</v>
      </c>
      <c r="T92" s="172">
        <v>0</v>
      </c>
      <c r="U92" s="172">
        <v>0</v>
      </c>
      <c r="V92" s="172">
        <v>0</v>
      </c>
      <c r="W92" s="172">
        <v>0</v>
      </c>
      <c r="X92" s="186">
        <f t="shared" si="31"/>
        <v>0</v>
      </c>
      <c r="Y92" s="175"/>
    </row>
    <row r="93" spans="1:25" s="176" customFormat="1" ht="16.5" x14ac:dyDescent="0.2">
      <c r="A93" s="165" t="s">
        <v>11</v>
      </c>
      <c r="B93" s="166" t="s">
        <v>109</v>
      </c>
      <c r="C93" s="166" t="s">
        <v>111</v>
      </c>
      <c r="D93" s="166" t="s">
        <v>6</v>
      </c>
      <c r="E93" s="167" t="s">
        <v>115</v>
      </c>
      <c r="F93" s="167" t="s">
        <v>119</v>
      </c>
      <c r="G93" s="167"/>
      <c r="H93" s="168">
        <v>11</v>
      </c>
      <c r="I93" s="169" t="s">
        <v>2</v>
      </c>
      <c r="J93" s="170" t="s">
        <v>3</v>
      </c>
      <c r="K93" s="207" t="s">
        <v>134</v>
      </c>
      <c r="L93" s="172">
        <v>4700000000</v>
      </c>
      <c r="M93" s="172"/>
      <c r="N93" s="172"/>
      <c r="O93" s="172"/>
      <c r="P93" s="172"/>
      <c r="Q93" s="172">
        <f>L93-M93+N93-O93+P93</f>
        <v>4700000000</v>
      </c>
      <c r="R93" s="173"/>
      <c r="S93" s="172">
        <v>687758500</v>
      </c>
      <c r="T93" s="172">
        <v>180463900</v>
      </c>
      <c r="U93" s="172">
        <v>0</v>
      </c>
      <c r="V93" s="172">
        <v>0</v>
      </c>
      <c r="W93" s="172">
        <v>0</v>
      </c>
      <c r="X93" s="186">
        <f t="shared" si="31"/>
        <v>3.8396574468085108E-2</v>
      </c>
      <c r="Y93" s="175"/>
    </row>
    <row r="94" spans="1:25" s="176" customFormat="1" ht="24.75" x14ac:dyDescent="0.2">
      <c r="A94" s="165" t="s">
        <v>11</v>
      </c>
      <c r="B94" s="166" t="s">
        <v>109</v>
      </c>
      <c r="C94" s="166" t="s">
        <v>111</v>
      </c>
      <c r="D94" s="166" t="s">
        <v>6</v>
      </c>
      <c r="E94" s="167" t="s">
        <v>115</v>
      </c>
      <c r="F94" s="167" t="s">
        <v>116</v>
      </c>
      <c r="G94" s="167"/>
      <c r="H94" s="168">
        <v>11</v>
      </c>
      <c r="I94" s="169" t="s">
        <v>2</v>
      </c>
      <c r="J94" s="170" t="s">
        <v>3</v>
      </c>
      <c r="K94" s="207" t="s">
        <v>135</v>
      </c>
      <c r="L94" s="172">
        <v>1210000000</v>
      </c>
      <c r="M94" s="172"/>
      <c r="N94" s="172"/>
      <c r="O94" s="172"/>
      <c r="P94" s="172"/>
      <c r="Q94" s="172">
        <f>L94-M94+N94-O94+P94</f>
        <v>1210000000</v>
      </c>
      <c r="R94" s="173"/>
      <c r="S94" s="172">
        <v>124740500</v>
      </c>
      <c r="T94" s="172">
        <v>0</v>
      </c>
      <c r="U94" s="172">
        <v>0</v>
      </c>
      <c r="V94" s="172">
        <v>0</v>
      </c>
      <c r="W94" s="172">
        <v>0</v>
      </c>
      <c r="X94" s="186">
        <f t="shared" si="31"/>
        <v>0</v>
      </c>
      <c r="Y94" s="175"/>
    </row>
    <row r="95" spans="1:25" s="57" customFormat="1" ht="24.75" x14ac:dyDescent="0.2">
      <c r="A95" s="58" t="s">
        <v>11</v>
      </c>
      <c r="B95" s="59" t="s">
        <v>109</v>
      </c>
      <c r="C95" s="59" t="s">
        <v>111</v>
      </c>
      <c r="D95" s="59" t="s">
        <v>136</v>
      </c>
      <c r="E95" s="29"/>
      <c r="F95" s="29"/>
      <c r="G95" s="29"/>
      <c r="H95" s="30">
        <v>11</v>
      </c>
      <c r="I95" s="7" t="s">
        <v>2</v>
      </c>
      <c r="J95" s="31" t="s">
        <v>3</v>
      </c>
      <c r="K95" s="125" t="s">
        <v>137</v>
      </c>
      <c r="L95" s="42">
        <f>SUM(L96)</f>
        <v>9000000000</v>
      </c>
      <c r="M95" s="42">
        <f t="shared" ref="M95:W95" si="36">SUM(M96)</f>
        <v>0</v>
      </c>
      <c r="N95" s="42">
        <f t="shared" si="36"/>
        <v>0</v>
      </c>
      <c r="O95" s="42">
        <f t="shared" si="36"/>
        <v>0</v>
      </c>
      <c r="P95" s="42">
        <f t="shared" si="36"/>
        <v>0</v>
      </c>
      <c r="Q95" s="42">
        <f t="shared" si="36"/>
        <v>9000000000</v>
      </c>
      <c r="R95" s="52">
        <f>SUM(R96)</f>
        <v>0</v>
      </c>
      <c r="S95" s="42">
        <f t="shared" si="36"/>
        <v>1082031000</v>
      </c>
      <c r="T95" s="42">
        <f t="shared" si="36"/>
        <v>130165000</v>
      </c>
      <c r="U95" s="42">
        <f t="shared" si="36"/>
        <v>0</v>
      </c>
      <c r="V95" s="42">
        <f t="shared" si="36"/>
        <v>0</v>
      </c>
      <c r="W95" s="42">
        <f t="shared" si="36"/>
        <v>0</v>
      </c>
      <c r="X95" s="63">
        <f t="shared" si="31"/>
        <v>1.4462777777777778E-2</v>
      </c>
      <c r="Y95" s="56"/>
    </row>
    <row r="96" spans="1:25" s="176" customFormat="1" x14ac:dyDescent="0.2">
      <c r="A96" s="177" t="s">
        <v>11</v>
      </c>
      <c r="B96" s="178" t="s">
        <v>109</v>
      </c>
      <c r="C96" s="178" t="s">
        <v>111</v>
      </c>
      <c r="D96" s="178" t="s">
        <v>136</v>
      </c>
      <c r="E96" s="179" t="s">
        <v>115</v>
      </c>
      <c r="F96" s="179" t="s">
        <v>138</v>
      </c>
      <c r="G96" s="179"/>
      <c r="H96" s="180"/>
      <c r="I96" s="181"/>
      <c r="J96" s="182"/>
      <c r="K96" s="208" t="s">
        <v>139</v>
      </c>
      <c r="L96" s="184">
        <v>9000000000</v>
      </c>
      <c r="M96" s="184"/>
      <c r="N96" s="184"/>
      <c r="O96" s="184"/>
      <c r="P96" s="184"/>
      <c r="Q96" s="184">
        <f>L96-M96+N96-O96+P96</f>
        <v>9000000000</v>
      </c>
      <c r="R96" s="185"/>
      <c r="S96" s="184">
        <v>1082031000</v>
      </c>
      <c r="T96" s="184">
        <v>130165000</v>
      </c>
      <c r="U96" s="184">
        <v>0</v>
      </c>
      <c r="V96" s="184">
        <v>0</v>
      </c>
      <c r="W96" s="184">
        <v>0</v>
      </c>
      <c r="X96" s="186">
        <f t="shared" si="31"/>
        <v>1.4462777777777778E-2</v>
      </c>
      <c r="Y96" s="175"/>
    </row>
    <row r="97" spans="1:25" s="40" customFormat="1" ht="16.5" x14ac:dyDescent="0.2">
      <c r="A97" s="133" t="s">
        <v>11</v>
      </c>
      <c r="B97" s="134" t="s">
        <v>140</v>
      </c>
      <c r="C97" s="134"/>
      <c r="D97" s="134"/>
      <c r="E97" s="134"/>
      <c r="F97" s="134"/>
      <c r="G97" s="134"/>
      <c r="H97" s="134"/>
      <c r="I97" s="135"/>
      <c r="J97" s="136"/>
      <c r="K97" s="129" t="s">
        <v>141</v>
      </c>
      <c r="L97" s="138">
        <f>L98</f>
        <v>614985340042</v>
      </c>
      <c r="M97" s="138">
        <f t="shared" ref="M97:W97" si="37">M98</f>
        <v>0</v>
      </c>
      <c r="N97" s="138">
        <f t="shared" si="37"/>
        <v>0</v>
      </c>
      <c r="O97" s="138">
        <f t="shared" si="37"/>
        <v>0</v>
      </c>
      <c r="P97" s="138">
        <f t="shared" si="37"/>
        <v>0</v>
      </c>
      <c r="Q97" s="138">
        <f t="shared" si="37"/>
        <v>614985340042</v>
      </c>
      <c r="R97" s="139">
        <f>R98</f>
        <v>165307504081</v>
      </c>
      <c r="S97" s="138">
        <f t="shared" si="37"/>
        <v>219554834331</v>
      </c>
      <c r="T97" s="138">
        <f t="shared" si="37"/>
        <v>175905741134</v>
      </c>
      <c r="U97" s="138">
        <f t="shared" si="37"/>
        <v>1092118740</v>
      </c>
      <c r="V97" s="138">
        <f t="shared" si="37"/>
        <v>1092118740</v>
      </c>
      <c r="W97" s="138">
        <f t="shared" si="37"/>
        <v>1092118740</v>
      </c>
      <c r="X97" s="141">
        <f t="shared" si="31"/>
        <v>0.28603241358889409</v>
      </c>
      <c r="Y97" s="39"/>
    </row>
    <row r="98" spans="1:25" s="57" customFormat="1" x14ac:dyDescent="0.2">
      <c r="A98" s="58" t="s">
        <v>11</v>
      </c>
      <c r="B98" s="59" t="s">
        <v>140</v>
      </c>
      <c r="C98" s="59" t="s">
        <v>111</v>
      </c>
      <c r="D98" s="59"/>
      <c r="E98" s="29"/>
      <c r="F98" s="29"/>
      <c r="G98" s="29"/>
      <c r="H98" s="30"/>
      <c r="I98" s="7"/>
      <c r="J98" s="31"/>
      <c r="K98" s="117" t="s">
        <v>112</v>
      </c>
      <c r="L98" s="42">
        <f>L99+L102+L104+L108+L114+L116+L118+L121+L125+L129</f>
        <v>614985340042</v>
      </c>
      <c r="M98" s="42">
        <f t="shared" ref="M98:W98" si="38">M99+M102+M104+M108+M114+M116+M118+M121+M125+M129</f>
        <v>0</v>
      </c>
      <c r="N98" s="42">
        <f t="shared" si="38"/>
        <v>0</v>
      </c>
      <c r="O98" s="42">
        <f t="shared" si="38"/>
        <v>0</v>
      </c>
      <c r="P98" s="42">
        <f t="shared" si="38"/>
        <v>0</v>
      </c>
      <c r="Q98" s="42">
        <f t="shared" si="38"/>
        <v>614985340042</v>
      </c>
      <c r="R98" s="52">
        <f>R99+R102+R104+R108+R114+R116+R118+R121+R125+R129</f>
        <v>165307504081</v>
      </c>
      <c r="S98" s="42">
        <f t="shared" si="38"/>
        <v>219554834331</v>
      </c>
      <c r="T98" s="42">
        <f t="shared" si="38"/>
        <v>175905741134</v>
      </c>
      <c r="U98" s="42">
        <f t="shared" si="38"/>
        <v>1092118740</v>
      </c>
      <c r="V98" s="42">
        <f t="shared" si="38"/>
        <v>1092118740</v>
      </c>
      <c r="W98" s="42">
        <f t="shared" si="38"/>
        <v>1092118740</v>
      </c>
      <c r="X98" s="17">
        <f t="shared" si="31"/>
        <v>0.28603241358889409</v>
      </c>
      <c r="Y98" s="56"/>
    </row>
    <row r="99" spans="1:25" s="57" customFormat="1" ht="41.25" x14ac:dyDescent="0.2">
      <c r="A99" s="58" t="s">
        <v>11</v>
      </c>
      <c r="B99" s="59" t="s">
        <v>140</v>
      </c>
      <c r="C99" s="59" t="s">
        <v>111</v>
      </c>
      <c r="D99" s="59" t="s">
        <v>142</v>
      </c>
      <c r="E99" s="29"/>
      <c r="F99" s="29"/>
      <c r="G99" s="29"/>
      <c r="H99" s="30"/>
      <c r="I99" s="7"/>
      <c r="J99" s="31"/>
      <c r="K99" s="117" t="s">
        <v>215</v>
      </c>
      <c r="L99" s="42">
        <f>SUM(L100:L101)</f>
        <v>241721312229</v>
      </c>
      <c r="M99" s="42">
        <f t="shared" ref="M99:W99" si="39">SUM(M100:M101)</f>
        <v>0</v>
      </c>
      <c r="N99" s="42">
        <f t="shared" si="39"/>
        <v>0</v>
      </c>
      <c r="O99" s="42">
        <f t="shared" si="39"/>
        <v>0</v>
      </c>
      <c r="P99" s="42">
        <f t="shared" si="39"/>
        <v>0</v>
      </c>
      <c r="Q99" s="42">
        <f t="shared" si="39"/>
        <v>241721312229</v>
      </c>
      <c r="R99" s="52">
        <f>SUM(R100:R101)</f>
        <v>97750572973</v>
      </c>
      <c r="S99" s="42">
        <f t="shared" si="39"/>
        <v>83574923924</v>
      </c>
      <c r="T99" s="42">
        <f t="shared" si="39"/>
        <v>82233105045</v>
      </c>
      <c r="U99" s="42">
        <f t="shared" si="39"/>
        <v>0</v>
      </c>
      <c r="V99" s="42">
        <f t="shared" si="39"/>
        <v>0</v>
      </c>
      <c r="W99" s="42">
        <f t="shared" si="39"/>
        <v>0</v>
      </c>
      <c r="X99" s="63">
        <f t="shared" si="31"/>
        <v>0.34019799200450584</v>
      </c>
      <c r="Y99" s="56"/>
    </row>
    <row r="100" spans="1:25" s="176" customFormat="1" ht="24.75" x14ac:dyDescent="0.2">
      <c r="A100" s="165" t="s">
        <v>11</v>
      </c>
      <c r="B100" s="166" t="s">
        <v>140</v>
      </c>
      <c r="C100" s="166" t="s">
        <v>111</v>
      </c>
      <c r="D100" s="166" t="s">
        <v>142</v>
      </c>
      <c r="E100" s="167" t="s">
        <v>115</v>
      </c>
      <c r="F100" s="167" t="s">
        <v>143</v>
      </c>
      <c r="G100" s="167"/>
      <c r="H100" s="168">
        <v>10</v>
      </c>
      <c r="I100" s="169" t="s">
        <v>2</v>
      </c>
      <c r="J100" s="170" t="s">
        <v>3</v>
      </c>
      <c r="K100" s="209" t="s">
        <v>144</v>
      </c>
      <c r="L100" s="172">
        <v>71721312229</v>
      </c>
      <c r="M100" s="172"/>
      <c r="N100" s="172"/>
      <c r="O100" s="172"/>
      <c r="P100" s="172"/>
      <c r="Q100" s="172">
        <f>L100-M100+N100-O100+P100</f>
        <v>71721312229</v>
      </c>
      <c r="R100" s="173"/>
      <c r="S100" s="172">
        <v>71705041881</v>
      </c>
      <c r="T100" s="172">
        <v>71705041881</v>
      </c>
      <c r="U100" s="172">
        <v>0</v>
      </c>
      <c r="V100" s="172">
        <v>0</v>
      </c>
      <c r="W100" s="172">
        <v>0</v>
      </c>
      <c r="X100" s="186">
        <f t="shared" si="31"/>
        <v>0.99977314486455504</v>
      </c>
      <c r="Y100" s="175"/>
    </row>
    <row r="101" spans="1:25" s="176" customFormat="1" ht="24.75" x14ac:dyDescent="0.2">
      <c r="A101" s="165" t="s">
        <v>11</v>
      </c>
      <c r="B101" s="166" t="s">
        <v>140</v>
      </c>
      <c r="C101" s="166" t="s">
        <v>111</v>
      </c>
      <c r="D101" s="166" t="s">
        <v>142</v>
      </c>
      <c r="E101" s="167" t="s">
        <v>115</v>
      </c>
      <c r="F101" s="167" t="s">
        <v>143</v>
      </c>
      <c r="G101" s="167"/>
      <c r="H101" s="168">
        <v>11</v>
      </c>
      <c r="I101" s="169" t="s">
        <v>2</v>
      </c>
      <c r="J101" s="170" t="s">
        <v>3</v>
      </c>
      <c r="K101" s="209" t="s">
        <v>144</v>
      </c>
      <c r="L101" s="172">
        <v>170000000000</v>
      </c>
      <c r="M101" s="172"/>
      <c r="N101" s="172"/>
      <c r="O101" s="172"/>
      <c r="P101" s="172"/>
      <c r="Q101" s="172">
        <f>L101-M101+N101-O101+P101</f>
        <v>170000000000</v>
      </c>
      <c r="R101" s="173">
        <v>97750572973</v>
      </c>
      <c r="S101" s="172">
        <v>11869882043</v>
      </c>
      <c r="T101" s="172">
        <v>10528063164</v>
      </c>
      <c r="U101" s="172">
        <v>0</v>
      </c>
      <c r="V101" s="172">
        <v>0</v>
      </c>
      <c r="W101" s="172">
        <v>0</v>
      </c>
      <c r="X101" s="186">
        <f t="shared" si="31"/>
        <v>6.1929783317647057E-2</v>
      </c>
      <c r="Y101" s="175"/>
    </row>
    <row r="102" spans="1:25" s="57" customFormat="1" ht="33" x14ac:dyDescent="0.2">
      <c r="A102" s="58" t="s">
        <v>11</v>
      </c>
      <c r="B102" s="59" t="s">
        <v>140</v>
      </c>
      <c r="C102" s="59" t="s">
        <v>111</v>
      </c>
      <c r="D102" s="59" t="s">
        <v>145</v>
      </c>
      <c r="E102" s="29"/>
      <c r="F102" s="29"/>
      <c r="G102" s="29"/>
      <c r="H102" s="30"/>
      <c r="I102" s="7"/>
      <c r="J102" s="31"/>
      <c r="K102" s="117" t="s">
        <v>216</v>
      </c>
      <c r="L102" s="42">
        <f>SUM(L103)</f>
        <v>215264027813</v>
      </c>
      <c r="M102" s="42">
        <f t="shared" ref="M102:W102" si="40">SUM(M103)</f>
        <v>0</v>
      </c>
      <c r="N102" s="42">
        <f t="shared" si="40"/>
        <v>0</v>
      </c>
      <c r="O102" s="42">
        <f t="shared" si="40"/>
        <v>0</v>
      </c>
      <c r="P102" s="42">
        <f t="shared" si="40"/>
        <v>0</v>
      </c>
      <c r="Q102" s="42">
        <f t="shared" si="40"/>
        <v>215264027813</v>
      </c>
      <c r="R102" s="52">
        <f>SUM(R103)</f>
        <v>67556931108</v>
      </c>
      <c r="S102" s="42">
        <f t="shared" si="40"/>
        <v>93063950677</v>
      </c>
      <c r="T102" s="42">
        <f t="shared" si="40"/>
        <v>90594765651</v>
      </c>
      <c r="U102" s="42">
        <f t="shared" si="40"/>
        <v>0</v>
      </c>
      <c r="V102" s="42">
        <f t="shared" si="40"/>
        <v>0</v>
      </c>
      <c r="W102" s="42">
        <f t="shared" si="40"/>
        <v>0</v>
      </c>
      <c r="X102" s="63">
        <f t="shared" si="31"/>
        <v>0.42085417880269216</v>
      </c>
      <c r="Y102" s="56"/>
    </row>
    <row r="103" spans="1:25" s="176" customFormat="1" ht="24.75" x14ac:dyDescent="0.2">
      <c r="A103" s="165" t="s">
        <v>11</v>
      </c>
      <c r="B103" s="166" t="s">
        <v>140</v>
      </c>
      <c r="C103" s="166" t="s">
        <v>111</v>
      </c>
      <c r="D103" s="166" t="s">
        <v>145</v>
      </c>
      <c r="E103" s="167" t="s">
        <v>115</v>
      </c>
      <c r="F103" s="167" t="s">
        <v>143</v>
      </c>
      <c r="G103" s="167"/>
      <c r="H103" s="168">
        <v>11</v>
      </c>
      <c r="I103" s="169" t="s">
        <v>2</v>
      </c>
      <c r="J103" s="170" t="s">
        <v>3</v>
      </c>
      <c r="K103" s="209" t="s">
        <v>144</v>
      </c>
      <c r="L103" s="172">
        <v>215264027813</v>
      </c>
      <c r="M103" s="172"/>
      <c r="N103" s="172"/>
      <c r="O103" s="172"/>
      <c r="P103" s="172"/>
      <c r="Q103" s="172">
        <f>L103-M103+N103-O103+P103</f>
        <v>215264027813</v>
      </c>
      <c r="R103" s="173">
        <v>67556931108</v>
      </c>
      <c r="S103" s="172">
        <v>93063950677</v>
      </c>
      <c r="T103" s="172">
        <v>90594765651</v>
      </c>
      <c r="U103" s="172">
        <v>0</v>
      </c>
      <c r="V103" s="172">
        <v>0</v>
      </c>
      <c r="W103" s="172">
        <v>0</v>
      </c>
      <c r="X103" s="186">
        <f t="shared" si="31"/>
        <v>0.42085417880269216</v>
      </c>
      <c r="Y103" s="175"/>
    </row>
    <row r="104" spans="1:25" s="57" customFormat="1" ht="33" x14ac:dyDescent="0.2">
      <c r="A104" s="58" t="s">
        <v>11</v>
      </c>
      <c r="B104" s="59" t="s">
        <v>140</v>
      </c>
      <c r="C104" s="59" t="s">
        <v>111</v>
      </c>
      <c r="D104" s="59" t="s">
        <v>146</v>
      </c>
      <c r="E104" s="29"/>
      <c r="F104" s="29"/>
      <c r="G104" s="29"/>
      <c r="H104" s="30"/>
      <c r="I104" s="7"/>
      <c r="J104" s="31"/>
      <c r="K104" s="117" t="s">
        <v>147</v>
      </c>
      <c r="L104" s="42">
        <f>SUM(L105:L107)</f>
        <v>20000000000</v>
      </c>
      <c r="M104" s="42">
        <f t="shared" ref="M104:W104" si="41">SUM(M105:M107)</f>
        <v>0</v>
      </c>
      <c r="N104" s="42">
        <f t="shared" si="41"/>
        <v>0</v>
      </c>
      <c r="O104" s="42">
        <f t="shared" si="41"/>
        <v>0</v>
      </c>
      <c r="P104" s="42">
        <f t="shared" si="41"/>
        <v>0</v>
      </c>
      <c r="Q104" s="42">
        <f t="shared" si="41"/>
        <v>20000000000</v>
      </c>
      <c r="R104" s="52">
        <f>SUM(R105:R107)</f>
        <v>0</v>
      </c>
      <c r="S104" s="42">
        <f t="shared" si="41"/>
        <v>8000000000</v>
      </c>
      <c r="T104" s="42">
        <f t="shared" si="41"/>
        <v>310715892</v>
      </c>
      <c r="U104" s="42">
        <f t="shared" si="41"/>
        <v>310715892</v>
      </c>
      <c r="V104" s="42">
        <f t="shared" si="41"/>
        <v>310715892</v>
      </c>
      <c r="W104" s="42">
        <f t="shared" si="41"/>
        <v>310715892</v>
      </c>
      <c r="X104" s="63">
        <f t="shared" si="31"/>
        <v>1.55357946E-2</v>
      </c>
      <c r="Y104" s="56"/>
    </row>
    <row r="105" spans="1:25" s="176" customFormat="1" x14ac:dyDescent="0.2">
      <c r="A105" s="165" t="s">
        <v>11</v>
      </c>
      <c r="B105" s="166" t="s">
        <v>140</v>
      </c>
      <c r="C105" s="166" t="s">
        <v>111</v>
      </c>
      <c r="D105" s="166" t="s">
        <v>146</v>
      </c>
      <c r="E105" s="167" t="s">
        <v>115</v>
      </c>
      <c r="F105" s="167" t="s">
        <v>148</v>
      </c>
      <c r="G105" s="167"/>
      <c r="H105" s="168">
        <v>11</v>
      </c>
      <c r="I105" s="169" t="s">
        <v>2</v>
      </c>
      <c r="J105" s="170" t="s">
        <v>3</v>
      </c>
      <c r="K105" s="209" t="s">
        <v>149</v>
      </c>
      <c r="L105" s="172">
        <v>6500000000</v>
      </c>
      <c r="M105" s="172"/>
      <c r="N105" s="172"/>
      <c r="O105" s="172"/>
      <c r="P105" s="172"/>
      <c r="Q105" s="172">
        <f>L105-M105+N105-O105+P105</f>
        <v>6500000000</v>
      </c>
      <c r="R105" s="173"/>
      <c r="S105" s="172">
        <v>0</v>
      </c>
      <c r="T105" s="172">
        <v>0</v>
      </c>
      <c r="U105" s="172">
        <v>0</v>
      </c>
      <c r="V105" s="172">
        <v>0</v>
      </c>
      <c r="W105" s="172">
        <v>0</v>
      </c>
      <c r="X105" s="186">
        <f t="shared" si="31"/>
        <v>0</v>
      </c>
      <c r="Y105" s="175"/>
    </row>
    <row r="106" spans="1:25" s="176" customFormat="1" ht="16.5" x14ac:dyDescent="0.2">
      <c r="A106" s="165" t="s">
        <v>11</v>
      </c>
      <c r="B106" s="166" t="s">
        <v>140</v>
      </c>
      <c r="C106" s="166" t="s">
        <v>111</v>
      </c>
      <c r="D106" s="166" t="s">
        <v>146</v>
      </c>
      <c r="E106" s="167" t="s">
        <v>115</v>
      </c>
      <c r="F106" s="167" t="s">
        <v>150</v>
      </c>
      <c r="G106" s="167"/>
      <c r="H106" s="168">
        <v>11</v>
      </c>
      <c r="I106" s="169" t="s">
        <v>2</v>
      </c>
      <c r="J106" s="170" t="s">
        <v>3</v>
      </c>
      <c r="K106" s="209" t="s">
        <v>151</v>
      </c>
      <c r="L106" s="172">
        <v>8200000000</v>
      </c>
      <c r="M106" s="172"/>
      <c r="N106" s="172"/>
      <c r="O106" s="172"/>
      <c r="P106" s="172"/>
      <c r="Q106" s="172">
        <f>L106-M106+N106-O106+P106</f>
        <v>8200000000</v>
      </c>
      <c r="R106" s="173"/>
      <c r="S106" s="172">
        <v>8000000000</v>
      </c>
      <c r="T106" s="172">
        <v>310715892</v>
      </c>
      <c r="U106" s="172">
        <v>310715892</v>
      </c>
      <c r="V106" s="172">
        <v>310715892</v>
      </c>
      <c r="W106" s="172">
        <v>310715892</v>
      </c>
      <c r="X106" s="186">
        <f t="shared" si="31"/>
        <v>3.789218195121951E-2</v>
      </c>
      <c r="Y106" s="175"/>
    </row>
    <row r="107" spans="1:25" s="176" customFormat="1" ht="16.5" x14ac:dyDescent="0.2">
      <c r="A107" s="165" t="s">
        <v>11</v>
      </c>
      <c r="B107" s="166" t="s">
        <v>140</v>
      </c>
      <c r="C107" s="166" t="s">
        <v>111</v>
      </c>
      <c r="D107" s="166" t="s">
        <v>146</v>
      </c>
      <c r="E107" s="167" t="s">
        <v>115</v>
      </c>
      <c r="F107" s="167" t="s">
        <v>152</v>
      </c>
      <c r="G107" s="167"/>
      <c r="H107" s="168">
        <v>11</v>
      </c>
      <c r="I107" s="169" t="s">
        <v>2</v>
      </c>
      <c r="J107" s="170" t="s">
        <v>3</v>
      </c>
      <c r="K107" s="209" t="s">
        <v>153</v>
      </c>
      <c r="L107" s="172">
        <v>5300000000</v>
      </c>
      <c r="M107" s="172"/>
      <c r="N107" s="172"/>
      <c r="O107" s="172"/>
      <c r="P107" s="172"/>
      <c r="Q107" s="172">
        <f>L107-M107+N107-O107+P107</f>
        <v>5300000000</v>
      </c>
      <c r="R107" s="173"/>
      <c r="S107" s="172">
        <v>0</v>
      </c>
      <c r="T107" s="172">
        <v>0</v>
      </c>
      <c r="U107" s="172">
        <v>0</v>
      </c>
      <c r="V107" s="172">
        <v>0</v>
      </c>
      <c r="W107" s="172">
        <v>0</v>
      </c>
      <c r="X107" s="186">
        <f t="shared" si="31"/>
        <v>0</v>
      </c>
      <c r="Y107" s="175"/>
    </row>
    <row r="108" spans="1:25" s="57" customFormat="1" ht="41.25" x14ac:dyDescent="0.2">
      <c r="A108" s="58" t="s">
        <v>11</v>
      </c>
      <c r="B108" s="59" t="s">
        <v>140</v>
      </c>
      <c r="C108" s="59" t="s">
        <v>111</v>
      </c>
      <c r="D108" s="59" t="s">
        <v>154</v>
      </c>
      <c r="E108" s="29"/>
      <c r="F108" s="29"/>
      <c r="G108" s="29"/>
      <c r="H108" s="30"/>
      <c r="I108" s="7"/>
      <c r="J108" s="31" t="s">
        <v>3</v>
      </c>
      <c r="K108" s="117" t="s">
        <v>155</v>
      </c>
      <c r="L108" s="42">
        <f>SUM(L109:L113)</f>
        <v>112072000000</v>
      </c>
      <c r="M108" s="42">
        <f t="shared" ref="M108:W108" si="42">SUM(M109:M113)</f>
        <v>0</v>
      </c>
      <c r="N108" s="42">
        <f t="shared" si="42"/>
        <v>0</v>
      </c>
      <c r="O108" s="42">
        <f t="shared" si="42"/>
        <v>0</v>
      </c>
      <c r="P108" s="42">
        <f t="shared" si="42"/>
        <v>0</v>
      </c>
      <c r="Q108" s="42">
        <f t="shared" si="42"/>
        <v>112072000000</v>
      </c>
      <c r="R108" s="52">
        <f>SUM(R109:R113)</f>
        <v>0</v>
      </c>
      <c r="S108" s="42">
        <f t="shared" si="42"/>
        <v>30968381882</v>
      </c>
      <c r="T108" s="42">
        <f t="shared" si="42"/>
        <v>1476486856</v>
      </c>
      <c r="U108" s="42">
        <f t="shared" si="42"/>
        <v>781402848</v>
      </c>
      <c r="V108" s="42">
        <f t="shared" si="42"/>
        <v>781402848</v>
      </c>
      <c r="W108" s="42">
        <f t="shared" si="42"/>
        <v>781402848</v>
      </c>
      <c r="X108" s="63">
        <f t="shared" si="31"/>
        <v>1.3174449068455992E-2</v>
      </c>
      <c r="Y108" s="56"/>
    </row>
    <row r="109" spans="1:25" s="176" customFormat="1" x14ac:dyDescent="0.2">
      <c r="A109" s="165" t="s">
        <v>11</v>
      </c>
      <c r="B109" s="166" t="s">
        <v>140</v>
      </c>
      <c r="C109" s="166" t="s">
        <v>111</v>
      </c>
      <c r="D109" s="166" t="s">
        <v>154</v>
      </c>
      <c r="E109" s="167" t="s">
        <v>115</v>
      </c>
      <c r="F109" s="167" t="s">
        <v>148</v>
      </c>
      <c r="G109" s="167"/>
      <c r="H109" s="168">
        <v>10</v>
      </c>
      <c r="I109" s="169" t="s">
        <v>2</v>
      </c>
      <c r="J109" s="170" t="s">
        <v>3</v>
      </c>
      <c r="K109" s="209" t="s">
        <v>156</v>
      </c>
      <c r="L109" s="172">
        <v>12072000000</v>
      </c>
      <c r="M109" s="172"/>
      <c r="N109" s="172"/>
      <c r="O109" s="172"/>
      <c r="P109" s="172"/>
      <c r="Q109" s="172">
        <f>L109-M109+N109-O109+P109</f>
        <v>12072000000</v>
      </c>
      <c r="R109" s="173"/>
      <c r="S109" s="172">
        <v>343125000</v>
      </c>
      <c r="T109" s="172">
        <v>0</v>
      </c>
      <c r="U109" s="172">
        <v>0</v>
      </c>
      <c r="V109" s="172">
        <v>0</v>
      </c>
      <c r="W109" s="172">
        <v>0</v>
      </c>
      <c r="X109" s="186">
        <f t="shared" si="31"/>
        <v>0</v>
      </c>
      <c r="Y109" s="175"/>
    </row>
    <row r="110" spans="1:25" s="176" customFormat="1" x14ac:dyDescent="0.2">
      <c r="A110" s="165" t="s">
        <v>11</v>
      </c>
      <c r="B110" s="166" t="s">
        <v>140</v>
      </c>
      <c r="C110" s="166" t="s">
        <v>111</v>
      </c>
      <c r="D110" s="166" t="s">
        <v>154</v>
      </c>
      <c r="E110" s="167" t="s">
        <v>115</v>
      </c>
      <c r="F110" s="167" t="s">
        <v>148</v>
      </c>
      <c r="G110" s="167"/>
      <c r="H110" s="168">
        <v>11</v>
      </c>
      <c r="I110" s="169" t="s">
        <v>2</v>
      </c>
      <c r="J110" s="170" t="s">
        <v>3</v>
      </c>
      <c r="K110" s="209" t="s">
        <v>149</v>
      </c>
      <c r="L110" s="172">
        <v>23928000000</v>
      </c>
      <c r="M110" s="172"/>
      <c r="N110" s="172"/>
      <c r="O110" s="172"/>
      <c r="P110" s="172"/>
      <c r="Q110" s="172">
        <f>L110-M110+N110-O110+P110</f>
        <v>23928000000</v>
      </c>
      <c r="R110" s="173"/>
      <c r="S110" s="172">
        <v>140300000</v>
      </c>
      <c r="T110" s="172">
        <v>0</v>
      </c>
      <c r="U110" s="172">
        <v>0</v>
      </c>
      <c r="V110" s="172">
        <v>0</v>
      </c>
      <c r="W110" s="172">
        <v>0</v>
      </c>
      <c r="X110" s="186">
        <f t="shared" si="31"/>
        <v>0</v>
      </c>
      <c r="Y110" s="175"/>
    </row>
    <row r="111" spans="1:25" s="176" customFormat="1" ht="16.5" x14ac:dyDescent="0.2">
      <c r="A111" s="165" t="s">
        <v>11</v>
      </c>
      <c r="B111" s="166" t="s">
        <v>140</v>
      </c>
      <c r="C111" s="166" t="s">
        <v>111</v>
      </c>
      <c r="D111" s="166" t="s">
        <v>154</v>
      </c>
      <c r="E111" s="167" t="s">
        <v>115</v>
      </c>
      <c r="F111" s="167" t="s">
        <v>150</v>
      </c>
      <c r="G111" s="167"/>
      <c r="H111" s="168">
        <v>11</v>
      </c>
      <c r="I111" s="169" t="s">
        <v>2</v>
      </c>
      <c r="J111" s="170" t="s">
        <v>3</v>
      </c>
      <c r="K111" s="209" t="s">
        <v>157</v>
      </c>
      <c r="L111" s="172">
        <v>21800000000</v>
      </c>
      <c r="M111" s="172"/>
      <c r="N111" s="172"/>
      <c r="O111" s="172"/>
      <c r="P111" s="172"/>
      <c r="Q111" s="172">
        <f>L111-M111+N111-O111+P111</f>
        <v>21800000000</v>
      </c>
      <c r="R111" s="173"/>
      <c r="S111" s="172">
        <v>20908677481</v>
      </c>
      <c r="T111" s="172">
        <v>780878097</v>
      </c>
      <c r="U111" s="172">
        <v>780878097</v>
      </c>
      <c r="V111" s="172">
        <v>780878097</v>
      </c>
      <c r="W111" s="172">
        <v>780878097</v>
      </c>
      <c r="X111" s="186">
        <f t="shared" si="31"/>
        <v>3.582009619266055E-2</v>
      </c>
      <c r="Y111" s="175"/>
    </row>
    <row r="112" spans="1:25" s="176" customFormat="1" ht="16.5" x14ac:dyDescent="0.2">
      <c r="A112" s="165" t="s">
        <v>11</v>
      </c>
      <c r="B112" s="166" t="s">
        <v>140</v>
      </c>
      <c r="C112" s="166" t="s">
        <v>111</v>
      </c>
      <c r="D112" s="166" t="s">
        <v>154</v>
      </c>
      <c r="E112" s="167" t="s">
        <v>115</v>
      </c>
      <c r="F112" s="167" t="s">
        <v>152</v>
      </c>
      <c r="G112" s="167"/>
      <c r="H112" s="168">
        <v>11</v>
      </c>
      <c r="I112" s="169" t="s">
        <v>2</v>
      </c>
      <c r="J112" s="170" t="s">
        <v>3</v>
      </c>
      <c r="K112" s="209" t="s">
        <v>153</v>
      </c>
      <c r="L112" s="172">
        <v>6000000000</v>
      </c>
      <c r="M112" s="172"/>
      <c r="N112" s="172"/>
      <c r="O112" s="172"/>
      <c r="P112" s="172"/>
      <c r="Q112" s="172">
        <f>L112-M112+N112-O112+P112</f>
        <v>6000000000</v>
      </c>
      <c r="R112" s="173"/>
      <c r="S112" s="172">
        <v>44000000</v>
      </c>
      <c r="T112" s="172">
        <v>0</v>
      </c>
      <c r="U112" s="172">
        <v>0</v>
      </c>
      <c r="V112" s="172">
        <v>0</v>
      </c>
      <c r="W112" s="172">
        <v>0</v>
      </c>
      <c r="X112" s="186">
        <f t="shared" si="31"/>
        <v>0</v>
      </c>
      <c r="Y112" s="175"/>
    </row>
    <row r="113" spans="1:25" s="176" customFormat="1" ht="16.5" x14ac:dyDescent="0.2">
      <c r="A113" s="165" t="s">
        <v>11</v>
      </c>
      <c r="B113" s="166" t="s">
        <v>140</v>
      </c>
      <c r="C113" s="166" t="s">
        <v>111</v>
      </c>
      <c r="D113" s="166" t="s">
        <v>154</v>
      </c>
      <c r="E113" s="167" t="s">
        <v>115</v>
      </c>
      <c r="F113" s="167" t="s">
        <v>158</v>
      </c>
      <c r="G113" s="167"/>
      <c r="H113" s="168">
        <v>11</v>
      </c>
      <c r="I113" s="169" t="s">
        <v>2</v>
      </c>
      <c r="J113" s="170" t="s">
        <v>3</v>
      </c>
      <c r="K113" s="209" t="s">
        <v>159</v>
      </c>
      <c r="L113" s="172">
        <v>48272000000</v>
      </c>
      <c r="M113" s="172"/>
      <c r="N113" s="172"/>
      <c r="O113" s="172"/>
      <c r="P113" s="172"/>
      <c r="Q113" s="172">
        <f>L113-M113+N113-O113+P113</f>
        <v>48272000000</v>
      </c>
      <c r="R113" s="173"/>
      <c r="S113" s="172">
        <v>9532279401</v>
      </c>
      <c r="T113" s="172">
        <v>695608759</v>
      </c>
      <c r="U113" s="172">
        <v>524751</v>
      </c>
      <c r="V113" s="172">
        <v>524751</v>
      </c>
      <c r="W113" s="172">
        <v>524751</v>
      </c>
      <c r="X113" s="186">
        <f t="shared" si="31"/>
        <v>1.4410191394597281E-2</v>
      </c>
      <c r="Y113" s="175"/>
    </row>
    <row r="114" spans="1:25" s="57" customFormat="1" ht="24.75" x14ac:dyDescent="0.2">
      <c r="A114" s="58" t="s">
        <v>11</v>
      </c>
      <c r="B114" s="59" t="s">
        <v>140</v>
      </c>
      <c r="C114" s="59" t="s">
        <v>111</v>
      </c>
      <c r="D114" s="59" t="s">
        <v>12</v>
      </c>
      <c r="E114" s="29"/>
      <c r="F114" s="29"/>
      <c r="G114" s="29"/>
      <c r="H114" s="30"/>
      <c r="I114" s="7"/>
      <c r="J114" s="31"/>
      <c r="K114" s="117" t="s">
        <v>160</v>
      </c>
      <c r="L114" s="42">
        <f>SUM(L115)</f>
        <v>800000000</v>
      </c>
      <c r="M114" s="42">
        <f t="shared" ref="M114:W114" si="43">SUM(M115)</f>
        <v>0</v>
      </c>
      <c r="N114" s="42">
        <f t="shared" si="43"/>
        <v>0</v>
      </c>
      <c r="O114" s="42">
        <f t="shared" si="43"/>
        <v>0</v>
      </c>
      <c r="P114" s="42">
        <f t="shared" si="43"/>
        <v>0</v>
      </c>
      <c r="Q114" s="42">
        <f t="shared" si="43"/>
        <v>800000000</v>
      </c>
      <c r="R114" s="52">
        <f>SUM(R115)</f>
        <v>0</v>
      </c>
      <c r="S114" s="42">
        <f t="shared" si="43"/>
        <v>593650000</v>
      </c>
      <c r="T114" s="42">
        <f t="shared" si="43"/>
        <v>431086634</v>
      </c>
      <c r="U114" s="42">
        <f t="shared" si="43"/>
        <v>0</v>
      </c>
      <c r="V114" s="42">
        <f t="shared" si="43"/>
        <v>0</v>
      </c>
      <c r="W114" s="42">
        <f t="shared" si="43"/>
        <v>0</v>
      </c>
      <c r="X114" s="63">
        <f t="shared" si="31"/>
        <v>0.53885829249999995</v>
      </c>
      <c r="Y114" s="56"/>
    </row>
    <row r="115" spans="1:25" s="176" customFormat="1" ht="16.5" x14ac:dyDescent="0.2">
      <c r="A115" s="165" t="s">
        <v>11</v>
      </c>
      <c r="B115" s="166" t="s">
        <v>140</v>
      </c>
      <c r="C115" s="166" t="s">
        <v>111</v>
      </c>
      <c r="D115" s="166" t="s">
        <v>12</v>
      </c>
      <c r="E115" s="167" t="s">
        <v>115</v>
      </c>
      <c r="F115" s="167" t="s">
        <v>161</v>
      </c>
      <c r="G115" s="167"/>
      <c r="H115" s="168">
        <v>11</v>
      </c>
      <c r="I115" s="169" t="s">
        <v>2</v>
      </c>
      <c r="J115" s="170" t="s">
        <v>3</v>
      </c>
      <c r="K115" s="209" t="s">
        <v>162</v>
      </c>
      <c r="L115" s="172">
        <v>800000000</v>
      </c>
      <c r="M115" s="172"/>
      <c r="N115" s="172"/>
      <c r="O115" s="172"/>
      <c r="P115" s="172"/>
      <c r="Q115" s="172">
        <f>L115-M115+N115-O115+P115</f>
        <v>800000000</v>
      </c>
      <c r="R115" s="173"/>
      <c r="S115" s="172">
        <v>593650000</v>
      </c>
      <c r="T115" s="172">
        <v>431086634</v>
      </c>
      <c r="U115" s="172">
        <v>0</v>
      </c>
      <c r="V115" s="172">
        <v>0</v>
      </c>
      <c r="W115" s="172">
        <v>0</v>
      </c>
      <c r="X115" s="186">
        <f t="shared" si="31"/>
        <v>0.53885829249999995</v>
      </c>
      <c r="Y115" s="175"/>
    </row>
    <row r="116" spans="1:25" s="57" customFormat="1" ht="24.75" x14ac:dyDescent="0.2">
      <c r="A116" s="58" t="s">
        <v>11</v>
      </c>
      <c r="B116" s="59" t="s">
        <v>140</v>
      </c>
      <c r="C116" s="59" t="s">
        <v>111</v>
      </c>
      <c r="D116" s="59" t="s">
        <v>163</v>
      </c>
      <c r="E116" s="29"/>
      <c r="F116" s="29"/>
      <c r="G116" s="29"/>
      <c r="H116" s="30"/>
      <c r="I116" s="7"/>
      <c r="J116" s="31"/>
      <c r="K116" s="117" t="s">
        <v>164</v>
      </c>
      <c r="L116" s="42">
        <f>SUM(L117)</f>
        <v>800000000</v>
      </c>
      <c r="M116" s="42">
        <f t="shared" ref="M116:W116" si="44">SUM(M117)</f>
        <v>0</v>
      </c>
      <c r="N116" s="42">
        <f t="shared" si="44"/>
        <v>0</v>
      </c>
      <c r="O116" s="42">
        <f t="shared" si="44"/>
        <v>0</v>
      </c>
      <c r="P116" s="42">
        <f t="shared" si="44"/>
        <v>0</v>
      </c>
      <c r="Q116" s="42">
        <f t="shared" si="44"/>
        <v>800000000</v>
      </c>
      <c r="R116" s="52">
        <f>SUM(R117)</f>
        <v>0</v>
      </c>
      <c r="S116" s="42">
        <f t="shared" si="44"/>
        <v>84000000</v>
      </c>
      <c r="T116" s="42">
        <f t="shared" si="44"/>
        <v>84000000</v>
      </c>
      <c r="U116" s="42">
        <f t="shared" si="44"/>
        <v>0</v>
      </c>
      <c r="V116" s="42">
        <f t="shared" si="44"/>
        <v>0</v>
      </c>
      <c r="W116" s="42">
        <f t="shared" si="44"/>
        <v>0</v>
      </c>
      <c r="X116" s="63">
        <f t="shared" si="31"/>
        <v>0.105</v>
      </c>
      <c r="Y116" s="56"/>
    </row>
    <row r="117" spans="1:25" s="176" customFormat="1" ht="16.5" x14ac:dyDescent="0.2">
      <c r="A117" s="165" t="s">
        <v>11</v>
      </c>
      <c r="B117" s="166" t="s">
        <v>140</v>
      </c>
      <c r="C117" s="166" t="s">
        <v>111</v>
      </c>
      <c r="D117" s="166" t="s">
        <v>163</v>
      </c>
      <c r="E117" s="167" t="s">
        <v>115</v>
      </c>
      <c r="F117" s="167" t="s">
        <v>165</v>
      </c>
      <c r="G117" s="167"/>
      <c r="H117" s="168">
        <v>11</v>
      </c>
      <c r="I117" s="169" t="s">
        <v>2</v>
      </c>
      <c r="J117" s="170" t="s">
        <v>3</v>
      </c>
      <c r="K117" s="209" t="s">
        <v>166</v>
      </c>
      <c r="L117" s="172">
        <v>800000000</v>
      </c>
      <c r="M117" s="172"/>
      <c r="N117" s="172"/>
      <c r="O117" s="172"/>
      <c r="P117" s="172"/>
      <c r="Q117" s="172">
        <f>L117-M117+N117-O117+P117</f>
        <v>800000000</v>
      </c>
      <c r="R117" s="173"/>
      <c r="S117" s="172">
        <v>84000000</v>
      </c>
      <c r="T117" s="172">
        <v>84000000</v>
      </c>
      <c r="U117" s="172">
        <v>0</v>
      </c>
      <c r="V117" s="172">
        <v>0</v>
      </c>
      <c r="W117" s="172">
        <v>0</v>
      </c>
      <c r="X117" s="186">
        <f t="shared" si="31"/>
        <v>0.105</v>
      </c>
      <c r="Y117" s="175"/>
    </row>
    <row r="118" spans="1:25" s="57" customFormat="1" ht="41.25" x14ac:dyDescent="0.2">
      <c r="A118" s="58" t="s">
        <v>11</v>
      </c>
      <c r="B118" s="59" t="s">
        <v>140</v>
      </c>
      <c r="C118" s="59" t="s">
        <v>111</v>
      </c>
      <c r="D118" s="59" t="s">
        <v>167</v>
      </c>
      <c r="E118" s="29"/>
      <c r="F118" s="29"/>
      <c r="G118" s="29"/>
      <c r="H118" s="30"/>
      <c r="I118" s="7"/>
      <c r="J118" s="31"/>
      <c r="K118" s="117" t="s">
        <v>168</v>
      </c>
      <c r="L118" s="42">
        <f>SUM(L119:L120)</f>
        <v>13828000000</v>
      </c>
      <c r="M118" s="42">
        <f t="shared" ref="M118:W118" si="45">SUM(M119:M120)</f>
        <v>0</v>
      </c>
      <c r="N118" s="42">
        <f t="shared" si="45"/>
        <v>0</v>
      </c>
      <c r="O118" s="42">
        <f t="shared" si="45"/>
        <v>0</v>
      </c>
      <c r="P118" s="42">
        <f t="shared" si="45"/>
        <v>0</v>
      </c>
      <c r="Q118" s="42">
        <f t="shared" si="45"/>
        <v>13828000000</v>
      </c>
      <c r="R118" s="52">
        <f>SUM(R119:R120)</f>
        <v>0</v>
      </c>
      <c r="S118" s="42">
        <f t="shared" si="45"/>
        <v>506421790</v>
      </c>
      <c r="T118" s="42">
        <f t="shared" si="45"/>
        <v>0</v>
      </c>
      <c r="U118" s="42">
        <f t="shared" si="45"/>
        <v>0</v>
      </c>
      <c r="V118" s="42">
        <f t="shared" si="45"/>
        <v>0</v>
      </c>
      <c r="W118" s="42">
        <f t="shared" si="45"/>
        <v>0</v>
      </c>
      <c r="X118" s="63">
        <f t="shared" si="31"/>
        <v>0</v>
      </c>
      <c r="Y118" s="56"/>
    </row>
    <row r="119" spans="1:25" s="176" customFormat="1" ht="16.5" x14ac:dyDescent="0.2">
      <c r="A119" s="165" t="s">
        <v>11</v>
      </c>
      <c r="B119" s="166" t="s">
        <v>140</v>
      </c>
      <c r="C119" s="166" t="s">
        <v>111</v>
      </c>
      <c r="D119" s="166" t="s">
        <v>167</v>
      </c>
      <c r="E119" s="167" t="s">
        <v>115</v>
      </c>
      <c r="F119" s="167" t="s">
        <v>169</v>
      </c>
      <c r="G119" s="167"/>
      <c r="H119" s="168">
        <v>11</v>
      </c>
      <c r="I119" s="169" t="s">
        <v>2</v>
      </c>
      <c r="J119" s="170" t="s">
        <v>3</v>
      </c>
      <c r="K119" s="209" t="s">
        <v>170</v>
      </c>
      <c r="L119" s="172">
        <v>11828000000</v>
      </c>
      <c r="M119" s="172"/>
      <c r="N119" s="172"/>
      <c r="O119" s="172"/>
      <c r="P119" s="172"/>
      <c r="Q119" s="172">
        <f>L119-M119+N119-O119+P119</f>
        <v>11828000000</v>
      </c>
      <c r="R119" s="173"/>
      <c r="S119" s="172">
        <v>506421790</v>
      </c>
      <c r="T119" s="172">
        <v>0</v>
      </c>
      <c r="U119" s="172">
        <v>0</v>
      </c>
      <c r="V119" s="172">
        <v>0</v>
      </c>
      <c r="W119" s="172">
        <v>0</v>
      </c>
      <c r="X119" s="186">
        <f t="shared" si="31"/>
        <v>0</v>
      </c>
      <c r="Y119" s="175"/>
    </row>
    <row r="120" spans="1:25" s="176" customFormat="1" ht="16.5" x14ac:dyDescent="0.2">
      <c r="A120" s="165" t="s">
        <v>11</v>
      </c>
      <c r="B120" s="166" t="s">
        <v>140</v>
      </c>
      <c r="C120" s="166" t="s">
        <v>111</v>
      </c>
      <c r="D120" s="166" t="s">
        <v>167</v>
      </c>
      <c r="E120" s="167" t="s">
        <v>115</v>
      </c>
      <c r="F120" s="167" t="s">
        <v>161</v>
      </c>
      <c r="G120" s="167"/>
      <c r="H120" s="168">
        <v>11</v>
      </c>
      <c r="I120" s="169" t="s">
        <v>2</v>
      </c>
      <c r="J120" s="170" t="s">
        <v>3</v>
      </c>
      <c r="K120" s="209" t="s">
        <v>171</v>
      </c>
      <c r="L120" s="172">
        <v>2000000000</v>
      </c>
      <c r="M120" s="172"/>
      <c r="N120" s="172"/>
      <c r="O120" s="172"/>
      <c r="P120" s="172"/>
      <c r="Q120" s="172">
        <f>L120-M120+N120-O120+P120</f>
        <v>2000000000</v>
      </c>
      <c r="R120" s="173"/>
      <c r="S120" s="172">
        <v>0</v>
      </c>
      <c r="T120" s="172">
        <v>0</v>
      </c>
      <c r="U120" s="172">
        <v>0</v>
      </c>
      <c r="V120" s="172">
        <v>0</v>
      </c>
      <c r="W120" s="172">
        <v>0</v>
      </c>
      <c r="X120" s="186">
        <f t="shared" si="31"/>
        <v>0</v>
      </c>
      <c r="Y120" s="175"/>
    </row>
    <row r="121" spans="1:25" s="57" customFormat="1" ht="24.75" x14ac:dyDescent="0.2">
      <c r="A121" s="58" t="s">
        <v>11</v>
      </c>
      <c r="B121" s="59" t="s">
        <v>140</v>
      </c>
      <c r="C121" s="59" t="s">
        <v>111</v>
      </c>
      <c r="D121" s="59" t="s">
        <v>172</v>
      </c>
      <c r="E121" s="29"/>
      <c r="F121" s="29"/>
      <c r="G121" s="29"/>
      <c r="H121" s="30"/>
      <c r="I121" s="7"/>
      <c r="J121" s="31"/>
      <c r="K121" s="117" t="s">
        <v>173</v>
      </c>
      <c r="L121" s="42">
        <f>SUM(L122:L124)</f>
        <v>2500000000</v>
      </c>
      <c r="M121" s="42">
        <f t="shared" ref="M121:W121" si="46">SUM(M122:M124)</f>
        <v>0</v>
      </c>
      <c r="N121" s="42">
        <f t="shared" si="46"/>
        <v>0</v>
      </c>
      <c r="O121" s="42">
        <f t="shared" si="46"/>
        <v>0</v>
      </c>
      <c r="P121" s="42">
        <f t="shared" si="46"/>
        <v>0</v>
      </c>
      <c r="Q121" s="42">
        <f t="shared" si="46"/>
        <v>2500000000</v>
      </c>
      <c r="R121" s="52">
        <f>SUM(R122:R124)</f>
        <v>0</v>
      </c>
      <c r="S121" s="42">
        <f t="shared" si="46"/>
        <v>1375748950</v>
      </c>
      <c r="T121" s="42">
        <f t="shared" si="46"/>
        <v>769761056</v>
      </c>
      <c r="U121" s="42">
        <f t="shared" si="46"/>
        <v>0</v>
      </c>
      <c r="V121" s="42">
        <f t="shared" si="46"/>
        <v>0</v>
      </c>
      <c r="W121" s="42">
        <f t="shared" si="46"/>
        <v>0</v>
      </c>
      <c r="X121" s="63">
        <f t="shared" si="31"/>
        <v>0.30790442239999999</v>
      </c>
      <c r="Y121" s="56"/>
    </row>
    <row r="122" spans="1:25" s="176" customFormat="1" ht="16.5" x14ac:dyDescent="0.2">
      <c r="A122" s="165" t="s">
        <v>11</v>
      </c>
      <c r="B122" s="166" t="s">
        <v>140</v>
      </c>
      <c r="C122" s="166" t="s">
        <v>111</v>
      </c>
      <c r="D122" s="166" t="s">
        <v>172</v>
      </c>
      <c r="E122" s="167" t="s">
        <v>115</v>
      </c>
      <c r="F122" s="167" t="s">
        <v>161</v>
      </c>
      <c r="G122" s="167"/>
      <c r="H122" s="168">
        <v>11</v>
      </c>
      <c r="I122" s="169" t="s">
        <v>2</v>
      </c>
      <c r="J122" s="170" t="s">
        <v>3</v>
      </c>
      <c r="K122" s="209" t="s">
        <v>162</v>
      </c>
      <c r="L122" s="172">
        <v>210000000</v>
      </c>
      <c r="M122" s="172"/>
      <c r="N122" s="172"/>
      <c r="O122" s="172"/>
      <c r="P122" s="172"/>
      <c r="Q122" s="172">
        <f>L122-M122+N122-O122+P122</f>
        <v>210000000</v>
      </c>
      <c r="R122" s="173"/>
      <c r="S122" s="172">
        <v>0</v>
      </c>
      <c r="T122" s="172">
        <v>0</v>
      </c>
      <c r="U122" s="172">
        <v>0</v>
      </c>
      <c r="V122" s="172">
        <v>0</v>
      </c>
      <c r="W122" s="172">
        <v>0</v>
      </c>
      <c r="X122" s="186">
        <f t="shared" si="31"/>
        <v>0</v>
      </c>
      <c r="Y122" s="175"/>
    </row>
    <row r="123" spans="1:25" s="176" customFormat="1" ht="16.5" x14ac:dyDescent="0.2">
      <c r="A123" s="165" t="s">
        <v>11</v>
      </c>
      <c r="B123" s="166" t="s">
        <v>140</v>
      </c>
      <c r="C123" s="166" t="s">
        <v>111</v>
      </c>
      <c r="D123" s="166" t="s">
        <v>172</v>
      </c>
      <c r="E123" s="167" t="s">
        <v>115</v>
      </c>
      <c r="F123" s="167" t="s">
        <v>158</v>
      </c>
      <c r="G123" s="167"/>
      <c r="H123" s="168">
        <v>11</v>
      </c>
      <c r="I123" s="169" t="s">
        <v>2</v>
      </c>
      <c r="J123" s="170" t="s">
        <v>3</v>
      </c>
      <c r="K123" s="209" t="s">
        <v>159</v>
      </c>
      <c r="L123" s="172">
        <v>510000000</v>
      </c>
      <c r="M123" s="172"/>
      <c r="N123" s="172"/>
      <c r="O123" s="172"/>
      <c r="P123" s="172"/>
      <c r="Q123" s="172">
        <f>L123-M123+N123-O123+P123</f>
        <v>510000000</v>
      </c>
      <c r="R123" s="173"/>
      <c r="S123" s="172">
        <v>224254000</v>
      </c>
      <c r="T123" s="172">
        <v>46000000</v>
      </c>
      <c r="U123" s="172">
        <v>0</v>
      </c>
      <c r="V123" s="172">
        <v>0</v>
      </c>
      <c r="W123" s="172">
        <v>0</v>
      </c>
      <c r="X123" s="186">
        <f t="shared" si="31"/>
        <v>9.0196078431372548E-2</v>
      </c>
      <c r="Y123" s="175"/>
    </row>
    <row r="124" spans="1:25" s="176" customFormat="1" ht="24.75" x14ac:dyDescent="0.2">
      <c r="A124" s="165" t="s">
        <v>11</v>
      </c>
      <c r="B124" s="166" t="s">
        <v>140</v>
      </c>
      <c r="C124" s="166" t="s">
        <v>111</v>
      </c>
      <c r="D124" s="166" t="s">
        <v>172</v>
      </c>
      <c r="E124" s="167" t="s">
        <v>115</v>
      </c>
      <c r="F124" s="167" t="s">
        <v>174</v>
      </c>
      <c r="G124" s="167"/>
      <c r="H124" s="168">
        <v>11</v>
      </c>
      <c r="I124" s="169" t="s">
        <v>2</v>
      </c>
      <c r="J124" s="170" t="s">
        <v>3</v>
      </c>
      <c r="K124" s="209" t="s">
        <v>175</v>
      </c>
      <c r="L124" s="172">
        <v>1780000000</v>
      </c>
      <c r="M124" s="172"/>
      <c r="N124" s="172"/>
      <c r="O124" s="172"/>
      <c r="P124" s="172"/>
      <c r="Q124" s="172">
        <f>L124-M124+N124-O124+P124</f>
        <v>1780000000</v>
      </c>
      <c r="R124" s="173"/>
      <c r="S124" s="172">
        <v>1151494950</v>
      </c>
      <c r="T124" s="172">
        <v>723761056</v>
      </c>
      <c r="U124" s="172">
        <v>0</v>
      </c>
      <c r="V124" s="172">
        <v>0</v>
      </c>
      <c r="W124" s="172">
        <v>0</v>
      </c>
      <c r="X124" s="186">
        <f t="shared" si="31"/>
        <v>0.40660733483146067</v>
      </c>
      <c r="Y124" s="175"/>
    </row>
    <row r="125" spans="1:25" s="57" customFormat="1" ht="16.5" x14ac:dyDescent="0.2">
      <c r="A125" s="58" t="s">
        <v>11</v>
      </c>
      <c r="B125" s="59" t="s">
        <v>140</v>
      </c>
      <c r="C125" s="59" t="s">
        <v>111</v>
      </c>
      <c r="D125" s="59" t="s">
        <v>176</v>
      </c>
      <c r="E125" s="29"/>
      <c r="F125" s="29"/>
      <c r="G125" s="29"/>
      <c r="H125" s="30"/>
      <c r="I125" s="7"/>
      <c r="J125" s="31"/>
      <c r="K125" s="117" t="s">
        <v>177</v>
      </c>
      <c r="L125" s="42">
        <f>SUM(L126:L128)</f>
        <v>3000000000</v>
      </c>
      <c r="M125" s="42">
        <f t="shared" ref="M125:W125" si="47">SUM(M126:M128)</f>
        <v>0</v>
      </c>
      <c r="N125" s="42">
        <f t="shared" si="47"/>
        <v>0</v>
      </c>
      <c r="O125" s="42">
        <f t="shared" si="47"/>
        <v>0</v>
      </c>
      <c r="P125" s="42">
        <f t="shared" si="47"/>
        <v>0</v>
      </c>
      <c r="Q125" s="42">
        <f t="shared" si="47"/>
        <v>3000000000</v>
      </c>
      <c r="R125" s="52">
        <f>SUM(R126:R128)</f>
        <v>0</v>
      </c>
      <c r="S125" s="42">
        <f t="shared" si="47"/>
        <v>236075840</v>
      </c>
      <c r="T125" s="42">
        <f t="shared" si="47"/>
        <v>0</v>
      </c>
      <c r="U125" s="42">
        <f t="shared" si="47"/>
        <v>0</v>
      </c>
      <c r="V125" s="42">
        <f t="shared" si="47"/>
        <v>0</v>
      </c>
      <c r="W125" s="42">
        <f t="shared" si="47"/>
        <v>0</v>
      </c>
      <c r="X125" s="63">
        <f t="shared" si="31"/>
        <v>0</v>
      </c>
      <c r="Y125" s="56"/>
    </row>
    <row r="126" spans="1:25" ht="16.5" x14ac:dyDescent="0.2">
      <c r="A126" s="61" t="s">
        <v>11</v>
      </c>
      <c r="B126" s="62" t="s">
        <v>140</v>
      </c>
      <c r="C126" s="62" t="s">
        <v>111</v>
      </c>
      <c r="D126" s="62" t="s">
        <v>176</v>
      </c>
      <c r="E126" s="32" t="s">
        <v>115</v>
      </c>
      <c r="F126" s="32" t="s">
        <v>161</v>
      </c>
      <c r="G126" s="32"/>
      <c r="H126" s="33">
        <v>11</v>
      </c>
      <c r="I126" s="8" t="s">
        <v>2</v>
      </c>
      <c r="J126" s="34" t="s">
        <v>3</v>
      </c>
      <c r="K126" s="118" t="s">
        <v>162</v>
      </c>
      <c r="L126" s="43">
        <v>380000000</v>
      </c>
      <c r="M126" s="43"/>
      <c r="N126" s="43"/>
      <c r="O126" s="43"/>
      <c r="P126" s="43"/>
      <c r="Q126" s="43">
        <f>L126-M126+N126-O126+P126</f>
        <v>380000000</v>
      </c>
      <c r="R126" s="100"/>
      <c r="S126" s="43">
        <v>0</v>
      </c>
      <c r="T126" s="43">
        <v>0</v>
      </c>
      <c r="U126" s="43">
        <v>0</v>
      </c>
      <c r="V126" s="43">
        <v>0</v>
      </c>
      <c r="W126" s="43">
        <v>0</v>
      </c>
      <c r="X126" s="69">
        <f t="shared" si="31"/>
        <v>0</v>
      </c>
      <c r="Y126" s="56"/>
    </row>
    <row r="127" spans="1:25" x14ac:dyDescent="0.2">
      <c r="A127" s="61" t="s">
        <v>11</v>
      </c>
      <c r="B127" s="62" t="s">
        <v>140</v>
      </c>
      <c r="C127" s="62" t="s">
        <v>111</v>
      </c>
      <c r="D127" s="62" t="s">
        <v>176</v>
      </c>
      <c r="E127" s="32" t="s">
        <v>115</v>
      </c>
      <c r="F127" s="32" t="s">
        <v>178</v>
      </c>
      <c r="G127" s="32"/>
      <c r="H127" s="33">
        <v>11</v>
      </c>
      <c r="I127" s="8" t="s">
        <v>2</v>
      </c>
      <c r="J127" s="34" t="s">
        <v>3</v>
      </c>
      <c r="K127" s="118" t="s">
        <v>179</v>
      </c>
      <c r="L127" s="43">
        <v>50000000</v>
      </c>
      <c r="M127" s="43"/>
      <c r="N127" s="43"/>
      <c r="O127" s="43"/>
      <c r="P127" s="43"/>
      <c r="Q127" s="43">
        <f>L127-M127+N127-O127+P127</f>
        <v>50000000</v>
      </c>
      <c r="R127" s="100"/>
      <c r="S127" s="43">
        <v>0</v>
      </c>
      <c r="T127" s="43">
        <v>0</v>
      </c>
      <c r="U127" s="43">
        <v>0</v>
      </c>
      <c r="V127" s="43">
        <v>0</v>
      </c>
      <c r="W127" s="43">
        <v>0</v>
      </c>
      <c r="X127" s="69">
        <f t="shared" si="31"/>
        <v>0</v>
      </c>
      <c r="Y127" s="56"/>
    </row>
    <row r="128" spans="1:25" x14ac:dyDescent="0.2">
      <c r="A128" s="61" t="s">
        <v>11</v>
      </c>
      <c r="B128" s="62" t="s">
        <v>140</v>
      </c>
      <c r="C128" s="62" t="s">
        <v>111</v>
      </c>
      <c r="D128" s="62" t="s">
        <v>176</v>
      </c>
      <c r="E128" s="32" t="s">
        <v>115</v>
      </c>
      <c r="F128" s="32" t="s">
        <v>180</v>
      </c>
      <c r="G128" s="32"/>
      <c r="H128" s="33">
        <v>11</v>
      </c>
      <c r="I128" s="8" t="s">
        <v>2</v>
      </c>
      <c r="J128" s="34" t="s">
        <v>3</v>
      </c>
      <c r="K128" s="118" t="s">
        <v>181</v>
      </c>
      <c r="L128" s="43">
        <v>2570000000</v>
      </c>
      <c r="M128" s="43"/>
      <c r="N128" s="43"/>
      <c r="O128" s="43"/>
      <c r="P128" s="43"/>
      <c r="Q128" s="43">
        <f>L128-M128+N128-O128+P128</f>
        <v>2570000000</v>
      </c>
      <c r="R128" s="100"/>
      <c r="S128" s="43">
        <v>236075840</v>
      </c>
      <c r="T128" s="43">
        <v>0</v>
      </c>
      <c r="U128" s="43">
        <v>0</v>
      </c>
      <c r="V128" s="43">
        <v>0</v>
      </c>
      <c r="W128" s="43">
        <v>0</v>
      </c>
      <c r="X128" s="69">
        <f t="shared" si="31"/>
        <v>0</v>
      </c>
      <c r="Y128" s="56"/>
    </row>
    <row r="129" spans="1:25" s="57" customFormat="1" ht="24.75" x14ac:dyDescent="0.2">
      <c r="A129" s="58" t="s">
        <v>11</v>
      </c>
      <c r="B129" s="59" t="s">
        <v>140</v>
      </c>
      <c r="C129" s="59" t="s">
        <v>111</v>
      </c>
      <c r="D129" s="59" t="s">
        <v>182</v>
      </c>
      <c r="E129" s="29"/>
      <c r="F129" s="29"/>
      <c r="G129" s="29"/>
      <c r="H129" s="30">
        <v>11</v>
      </c>
      <c r="I129" s="7" t="s">
        <v>2</v>
      </c>
      <c r="J129" s="31" t="s">
        <v>3</v>
      </c>
      <c r="K129" s="117" t="s">
        <v>183</v>
      </c>
      <c r="L129" s="42">
        <f>L130</f>
        <v>5000000000</v>
      </c>
      <c r="M129" s="42">
        <f t="shared" ref="M129:W129" si="48">M130</f>
        <v>0</v>
      </c>
      <c r="N129" s="42">
        <f t="shared" si="48"/>
        <v>0</v>
      </c>
      <c r="O129" s="42">
        <f t="shared" si="48"/>
        <v>0</v>
      </c>
      <c r="P129" s="42">
        <f t="shared" si="48"/>
        <v>0</v>
      </c>
      <c r="Q129" s="42">
        <f t="shared" si="48"/>
        <v>5000000000</v>
      </c>
      <c r="R129" s="52">
        <f>R130</f>
        <v>0</v>
      </c>
      <c r="S129" s="42">
        <f t="shared" si="48"/>
        <v>1151681268</v>
      </c>
      <c r="T129" s="42">
        <f t="shared" si="48"/>
        <v>5820000</v>
      </c>
      <c r="U129" s="42">
        <f t="shared" si="48"/>
        <v>0</v>
      </c>
      <c r="V129" s="42">
        <f t="shared" si="48"/>
        <v>0</v>
      </c>
      <c r="W129" s="42">
        <f t="shared" si="48"/>
        <v>0</v>
      </c>
      <c r="X129" s="63">
        <f t="shared" si="31"/>
        <v>1.1640000000000001E-3</v>
      </c>
      <c r="Y129" s="56"/>
    </row>
    <row r="130" spans="1:25" s="176" customFormat="1" x14ac:dyDescent="0.2">
      <c r="A130" s="177" t="s">
        <v>11</v>
      </c>
      <c r="B130" s="178" t="s">
        <v>140</v>
      </c>
      <c r="C130" s="178" t="s">
        <v>111</v>
      </c>
      <c r="D130" s="178" t="s">
        <v>182</v>
      </c>
      <c r="E130" s="179" t="s">
        <v>115</v>
      </c>
      <c r="F130" s="179" t="s">
        <v>184</v>
      </c>
      <c r="G130" s="179"/>
      <c r="H130" s="180">
        <v>11</v>
      </c>
      <c r="I130" s="181" t="s">
        <v>2</v>
      </c>
      <c r="J130" s="182" t="s">
        <v>3</v>
      </c>
      <c r="K130" s="210" t="s">
        <v>185</v>
      </c>
      <c r="L130" s="184">
        <v>5000000000</v>
      </c>
      <c r="M130" s="184"/>
      <c r="N130" s="184"/>
      <c r="O130" s="184"/>
      <c r="P130" s="184"/>
      <c r="Q130" s="184">
        <f>L130-M130+N130-O130+P130</f>
        <v>5000000000</v>
      </c>
      <c r="R130" s="185"/>
      <c r="S130" s="184">
        <v>1151681268</v>
      </c>
      <c r="T130" s="184">
        <v>5820000</v>
      </c>
      <c r="U130" s="184">
        <v>0</v>
      </c>
      <c r="V130" s="184">
        <v>0</v>
      </c>
      <c r="W130" s="184">
        <v>0</v>
      </c>
      <c r="X130" s="186">
        <f t="shared" si="31"/>
        <v>1.1640000000000001E-3</v>
      </c>
      <c r="Y130" s="175"/>
    </row>
    <row r="131" spans="1:25" s="40" customFormat="1" ht="24.75" x14ac:dyDescent="0.2">
      <c r="A131" s="133" t="s">
        <v>11</v>
      </c>
      <c r="B131" s="134" t="s">
        <v>186</v>
      </c>
      <c r="C131" s="134"/>
      <c r="D131" s="134"/>
      <c r="E131" s="134"/>
      <c r="F131" s="134"/>
      <c r="G131" s="134"/>
      <c r="H131" s="134"/>
      <c r="I131" s="135"/>
      <c r="J131" s="136"/>
      <c r="K131" s="137" t="s">
        <v>187</v>
      </c>
      <c r="L131" s="138">
        <f>L132</f>
        <v>12377623983</v>
      </c>
      <c r="M131" s="138">
        <f t="shared" ref="M131:W131" si="49">M132</f>
        <v>0</v>
      </c>
      <c r="N131" s="138">
        <f t="shared" si="49"/>
        <v>0</v>
      </c>
      <c r="O131" s="138">
        <f t="shared" si="49"/>
        <v>0</v>
      </c>
      <c r="P131" s="138">
        <f t="shared" si="49"/>
        <v>0</v>
      </c>
      <c r="Q131" s="138">
        <f t="shared" si="49"/>
        <v>12377623983</v>
      </c>
      <c r="R131" s="139">
        <f>R132</f>
        <v>0</v>
      </c>
      <c r="S131" s="138">
        <f t="shared" si="49"/>
        <v>9060539035.9099998</v>
      </c>
      <c r="T131" s="138">
        <f t="shared" si="49"/>
        <v>2712677830.9099998</v>
      </c>
      <c r="U131" s="138">
        <f t="shared" si="49"/>
        <v>42725850</v>
      </c>
      <c r="V131" s="138">
        <f t="shared" si="49"/>
        <v>42725850</v>
      </c>
      <c r="W131" s="138">
        <f t="shared" si="49"/>
        <v>42725850</v>
      </c>
      <c r="X131" s="140">
        <f t="shared" si="31"/>
        <v>0.21915981893097713</v>
      </c>
      <c r="Y131" s="39"/>
    </row>
    <row r="132" spans="1:25" s="57" customFormat="1" x14ac:dyDescent="0.2">
      <c r="A132" s="58" t="s">
        <v>11</v>
      </c>
      <c r="B132" s="59" t="s">
        <v>186</v>
      </c>
      <c r="C132" s="59" t="s">
        <v>111</v>
      </c>
      <c r="D132" s="59"/>
      <c r="E132" s="29"/>
      <c r="F132" s="29"/>
      <c r="G132" s="29"/>
      <c r="H132" s="30"/>
      <c r="I132" s="7"/>
      <c r="J132" s="31"/>
      <c r="K132" s="41" t="s">
        <v>112</v>
      </c>
      <c r="L132" s="42">
        <f>L133+L135+L137</f>
        <v>12377623983</v>
      </c>
      <c r="M132" s="42">
        <f t="shared" ref="M132:W132" si="50">M133+M135+M137</f>
        <v>0</v>
      </c>
      <c r="N132" s="42">
        <f t="shared" si="50"/>
        <v>0</v>
      </c>
      <c r="O132" s="42">
        <f t="shared" si="50"/>
        <v>0</v>
      </c>
      <c r="P132" s="42">
        <f t="shared" si="50"/>
        <v>0</v>
      </c>
      <c r="Q132" s="42">
        <f t="shared" si="50"/>
        <v>12377623983</v>
      </c>
      <c r="R132" s="52">
        <f>R133+R135+R137</f>
        <v>0</v>
      </c>
      <c r="S132" s="42">
        <f t="shared" si="50"/>
        <v>9060539035.9099998</v>
      </c>
      <c r="T132" s="42">
        <f t="shared" si="50"/>
        <v>2712677830.9099998</v>
      </c>
      <c r="U132" s="42">
        <f t="shared" si="50"/>
        <v>42725850</v>
      </c>
      <c r="V132" s="42">
        <f t="shared" si="50"/>
        <v>42725850</v>
      </c>
      <c r="W132" s="42">
        <f t="shared" si="50"/>
        <v>42725850</v>
      </c>
      <c r="X132" s="17">
        <f t="shared" si="31"/>
        <v>0.21915981893097713</v>
      </c>
      <c r="Y132" s="56"/>
    </row>
    <row r="133" spans="1:25" s="57" customFormat="1" ht="41.25" x14ac:dyDescent="0.2">
      <c r="A133" s="58" t="s">
        <v>11</v>
      </c>
      <c r="B133" s="59" t="s">
        <v>186</v>
      </c>
      <c r="C133" s="59" t="s">
        <v>111</v>
      </c>
      <c r="D133" s="59" t="s">
        <v>188</v>
      </c>
      <c r="E133" s="29"/>
      <c r="F133" s="29"/>
      <c r="G133" s="29"/>
      <c r="H133" s="30"/>
      <c r="I133" s="7"/>
      <c r="J133" s="31"/>
      <c r="K133" s="125" t="s">
        <v>189</v>
      </c>
      <c r="L133" s="42">
        <f>SUM(L134)</f>
        <v>3000000000</v>
      </c>
      <c r="M133" s="42">
        <f t="shared" ref="M133:W133" si="51">SUM(M134)</f>
        <v>0</v>
      </c>
      <c r="N133" s="42">
        <f t="shared" si="51"/>
        <v>0</v>
      </c>
      <c r="O133" s="42">
        <f t="shared" si="51"/>
        <v>0</v>
      </c>
      <c r="P133" s="42">
        <f t="shared" si="51"/>
        <v>0</v>
      </c>
      <c r="Q133" s="42">
        <f t="shared" si="51"/>
        <v>3000000000</v>
      </c>
      <c r="R133" s="52">
        <f>SUM(R134)</f>
        <v>0</v>
      </c>
      <c r="S133" s="42">
        <f t="shared" si="51"/>
        <v>1516358841.9100001</v>
      </c>
      <c r="T133" s="42">
        <f t="shared" si="51"/>
        <v>782277681.90999997</v>
      </c>
      <c r="U133" s="42">
        <f t="shared" si="51"/>
        <v>0</v>
      </c>
      <c r="V133" s="42">
        <f t="shared" si="51"/>
        <v>0</v>
      </c>
      <c r="W133" s="42">
        <f t="shared" si="51"/>
        <v>0</v>
      </c>
      <c r="X133" s="63">
        <f t="shared" si="31"/>
        <v>0.26075922730333334</v>
      </c>
      <c r="Y133" s="56"/>
    </row>
    <row r="134" spans="1:25" s="176" customFormat="1" x14ac:dyDescent="0.2">
      <c r="A134" s="165" t="s">
        <v>11</v>
      </c>
      <c r="B134" s="166" t="s">
        <v>186</v>
      </c>
      <c r="C134" s="166" t="s">
        <v>111</v>
      </c>
      <c r="D134" s="166" t="s">
        <v>188</v>
      </c>
      <c r="E134" s="167" t="s">
        <v>115</v>
      </c>
      <c r="F134" s="167" t="s">
        <v>190</v>
      </c>
      <c r="G134" s="167"/>
      <c r="H134" s="168">
        <v>11</v>
      </c>
      <c r="I134" s="169" t="s">
        <v>2</v>
      </c>
      <c r="J134" s="170" t="s">
        <v>3</v>
      </c>
      <c r="K134" s="207" t="s">
        <v>191</v>
      </c>
      <c r="L134" s="172">
        <v>3000000000</v>
      </c>
      <c r="M134" s="172"/>
      <c r="N134" s="172"/>
      <c r="O134" s="172"/>
      <c r="P134" s="172"/>
      <c r="Q134" s="172">
        <f>L134-M134+N134-O134+P134</f>
        <v>3000000000</v>
      </c>
      <c r="R134" s="173"/>
      <c r="S134" s="172">
        <v>1516358841.9100001</v>
      </c>
      <c r="T134" s="172">
        <v>782277681.90999997</v>
      </c>
      <c r="U134" s="172">
        <v>0</v>
      </c>
      <c r="V134" s="172">
        <v>0</v>
      </c>
      <c r="W134" s="172">
        <v>0</v>
      </c>
      <c r="X134" s="186">
        <f t="shared" si="31"/>
        <v>0.26075922730333334</v>
      </c>
      <c r="Y134" s="175"/>
    </row>
    <row r="135" spans="1:25" s="57" customFormat="1" ht="16.5" x14ac:dyDescent="0.2">
      <c r="A135" s="58" t="s">
        <v>11</v>
      </c>
      <c r="B135" s="59" t="s">
        <v>186</v>
      </c>
      <c r="C135" s="59" t="s">
        <v>111</v>
      </c>
      <c r="D135" s="59" t="s">
        <v>113</v>
      </c>
      <c r="E135" s="29"/>
      <c r="F135" s="29"/>
      <c r="G135" s="29"/>
      <c r="H135" s="30"/>
      <c r="I135" s="7"/>
      <c r="J135" s="31"/>
      <c r="K135" s="125" t="s">
        <v>192</v>
      </c>
      <c r="L135" s="42">
        <f>SUM(L136)</f>
        <v>5000000000</v>
      </c>
      <c r="M135" s="42">
        <f t="shared" ref="M135:W135" si="52">SUM(M136)</f>
        <v>0</v>
      </c>
      <c r="N135" s="42">
        <f t="shared" si="52"/>
        <v>0</v>
      </c>
      <c r="O135" s="42">
        <f t="shared" si="52"/>
        <v>0</v>
      </c>
      <c r="P135" s="42">
        <f t="shared" si="52"/>
        <v>0</v>
      </c>
      <c r="Q135" s="42">
        <f t="shared" si="52"/>
        <v>5000000000</v>
      </c>
      <c r="R135" s="52">
        <f>SUM(R136)</f>
        <v>0</v>
      </c>
      <c r="S135" s="42">
        <f t="shared" si="52"/>
        <v>4205493199</v>
      </c>
      <c r="T135" s="42">
        <f t="shared" si="52"/>
        <v>295576993</v>
      </c>
      <c r="U135" s="42">
        <f t="shared" si="52"/>
        <v>42725850</v>
      </c>
      <c r="V135" s="42">
        <f t="shared" si="52"/>
        <v>42725850</v>
      </c>
      <c r="W135" s="42">
        <f t="shared" si="52"/>
        <v>42725850</v>
      </c>
      <c r="X135" s="63">
        <f t="shared" si="31"/>
        <v>5.9115398600000001E-2</v>
      </c>
      <c r="Y135" s="56"/>
    </row>
    <row r="136" spans="1:25" s="176" customFormat="1" x14ac:dyDescent="0.2">
      <c r="A136" s="165" t="s">
        <v>11</v>
      </c>
      <c r="B136" s="166" t="s">
        <v>186</v>
      </c>
      <c r="C136" s="166" t="s">
        <v>111</v>
      </c>
      <c r="D136" s="166" t="s">
        <v>113</v>
      </c>
      <c r="E136" s="167" t="s">
        <v>115</v>
      </c>
      <c r="F136" s="167" t="s">
        <v>193</v>
      </c>
      <c r="G136" s="167"/>
      <c r="H136" s="168">
        <v>11</v>
      </c>
      <c r="I136" s="169" t="s">
        <v>2</v>
      </c>
      <c r="J136" s="170" t="s">
        <v>3</v>
      </c>
      <c r="K136" s="207" t="s">
        <v>194</v>
      </c>
      <c r="L136" s="172">
        <v>5000000000</v>
      </c>
      <c r="M136" s="172"/>
      <c r="N136" s="172"/>
      <c r="O136" s="172"/>
      <c r="P136" s="172"/>
      <c r="Q136" s="172">
        <f>L136-M136+N136-O136+P136</f>
        <v>5000000000</v>
      </c>
      <c r="R136" s="173"/>
      <c r="S136" s="172">
        <v>4205493199</v>
      </c>
      <c r="T136" s="172">
        <v>295576993</v>
      </c>
      <c r="U136" s="172">
        <v>42725850</v>
      </c>
      <c r="V136" s="172">
        <v>42725850</v>
      </c>
      <c r="W136" s="172">
        <v>42725850</v>
      </c>
      <c r="X136" s="186">
        <f t="shared" si="31"/>
        <v>5.9115398600000001E-2</v>
      </c>
      <c r="Y136" s="175"/>
    </row>
    <row r="137" spans="1:25" s="57" customFormat="1" ht="16.5" x14ac:dyDescent="0.2">
      <c r="A137" s="58" t="s">
        <v>11</v>
      </c>
      <c r="B137" s="59" t="s">
        <v>186</v>
      </c>
      <c r="C137" s="59" t="s">
        <v>111</v>
      </c>
      <c r="D137" s="59" t="s">
        <v>117</v>
      </c>
      <c r="E137" s="29"/>
      <c r="F137" s="29"/>
      <c r="G137" s="29"/>
      <c r="H137" s="30"/>
      <c r="I137" s="7"/>
      <c r="J137" s="31"/>
      <c r="K137" s="125" t="s">
        <v>195</v>
      </c>
      <c r="L137" s="42">
        <f>SUM(L138:L139)</f>
        <v>4377623983</v>
      </c>
      <c r="M137" s="42">
        <f t="shared" ref="M137:W137" si="53">SUM(M138:M139)</f>
        <v>0</v>
      </c>
      <c r="N137" s="42">
        <f t="shared" si="53"/>
        <v>0</v>
      </c>
      <c r="O137" s="42">
        <f t="shared" si="53"/>
        <v>0</v>
      </c>
      <c r="P137" s="42">
        <f t="shared" si="53"/>
        <v>0</v>
      </c>
      <c r="Q137" s="42">
        <f t="shared" si="53"/>
        <v>4377623983</v>
      </c>
      <c r="R137" s="52">
        <f>SUM(R138:R139)</f>
        <v>0</v>
      </c>
      <c r="S137" s="42">
        <f t="shared" si="53"/>
        <v>3338686995</v>
      </c>
      <c r="T137" s="42">
        <f t="shared" si="53"/>
        <v>1634823156</v>
      </c>
      <c r="U137" s="42">
        <f t="shared" si="53"/>
        <v>0</v>
      </c>
      <c r="V137" s="42">
        <f t="shared" si="53"/>
        <v>0</v>
      </c>
      <c r="W137" s="42">
        <f t="shared" si="53"/>
        <v>0</v>
      </c>
      <c r="X137" s="63">
        <f t="shared" si="31"/>
        <v>0.37344988111099719</v>
      </c>
      <c r="Y137" s="56"/>
    </row>
    <row r="138" spans="1:25" s="176" customFormat="1" x14ac:dyDescent="0.2">
      <c r="A138" s="165" t="s">
        <v>11</v>
      </c>
      <c r="B138" s="166" t="s">
        <v>186</v>
      </c>
      <c r="C138" s="166" t="s">
        <v>111</v>
      </c>
      <c r="D138" s="166" t="s">
        <v>117</v>
      </c>
      <c r="E138" s="167" t="s">
        <v>115</v>
      </c>
      <c r="F138" s="167" t="s">
        <v>196</v>
      </c>
      <c r="G138" s="167"/>
      <c r="H138" s="168">
        <v>11</v>
      </c>
      <c r="I138" s="169" t="s">
        <v>2</v>
      </c>
      <c r="J138" s="170" t="s">
        <v>3</v>
      </c>
      <c r="K138" s="207" t="s">
        <v>197</v>
      </c>
      <c r="L138" s="172">
        <v>2727623983</v>
      </c>
      <c r="M138" s="172"/>
      <c r="N138" s="172"/>
      <c r="O138" s="172"/>
      <c r="P138" s="172"/>
      <c r="Q138" s="172">
        <f>L138-M138+N138-O138+P138</f>
        <v>2727623983</v>
      </c>
      <c r="R138" s="173"/>
      <c r="S138" s="172">
        <v>1923205096</v>
      </c>
      <c r="T138" s="172">
        <v>857660348</v>
      </c>
      <c r="U138" s="172">
        <v>0</v>
      </c>
      <c r="V138" s="172">
        <v>0</v>
      </c>
      <c r="W138" s="172">
        <v>0</v>
      </c>
      <c r="X138" s="186">
        <f t="shared" si="31"/>
        <v>0.31443496366999057</v>
      </c>
      <c r="Y138" s="175"/>
    </row>
    <row r="139" spans="1:25" s="176" customFormat="1" ht="17.25" thickBot="1" x14ac:dyDescent="0.25">
      <c r="A139" s="211" t="s">
        <v>11</v>
      </c>
      <c r="B139" s="212" t="s">
        <v>186</v>
      </c>
      <c r="C139" s="212" t="s">
        <v>111</v>
      </c>
      <c r="D139" s="212" t="s">
        <v>117</v>
      </c>
      <c r="E139" s="213" t="s">
        <v>115</v>
      </c>
      <c r="F139" s="213" t="s">
        <v>198</v>
      </c>
      <c r="G139" s="213"/>
      <c r="H139" s="214">
        <v>11</v>
      </c>
      <c r="I139" s="215" t="s">
        <v>2</v>
      </c>
      <c r="J139" s="216" t="s">
        <v>3</v>
      </c>
      <c r="K139" s="217" t="s">
        <v>199</v>
      </c>
      <c r="L139" s="218">
        <v>1650000000</v>
      </c>
      <c r="M139" s="218"/>
      <c r="N139" s="218"/>
      <c r="O139" s="218"/>
      <c r="P139" s="218"/>
      <c r="Q139" s="218">
        <f>L139-M139+N139-O139+P139</f>
        <v>1650000000</v>
      </c>
      <c r="R139" s="219"/>
      <c r="S139" s="218">
        <v>1415481899</v>
      </c>
      <c r="T139" s="218">
        <v>777162808</v>
      </c>
      <c r="U139" s="218">
        <v>0</v>
      </c>
      <c r="V139" s="218">
        <v>0</v>
      </c>
      <c r="W139" s="218">
        <v>0</v>
      </c>
      <c r="X139" s="220">
        <f t="shared" si="31"/>
        <v>0.47100776242424242</v>
      </c>
      <c r="Y139" s="175"/>
    </row>
    <row r="140" spans="1:25" ht="13.5" thickTop="1" x14ac:dyDescent="0.2">
      <c r="K140" s="131"/>
      <c r="T140" s="78"/>
      <c r="X140" s="79"/>
    </row>
    <row r="141" spans="1:25" x14ac:dyDescent="0.2">
      <c r="A141" s="259" t="s">
        <v>217</v>
      </c>
      <c r="B141" s="10"/>
      <c r="C141" s="10"/>
      <c r="E141" s="10"/>
      <c r="H141" s="36"/>
      <c r="I141" s="10"/>
      <c r="J141" s="10"/>
      <c r="K141" s="132"/>
      <c r="L141" s="9"/>
      <c r="M141" s="9"/>
      <c r="N141" s="9"/>
      <c r="O141" s="9"/>
      <c r="P141" s="9"/>
      <c r="Q141" s="9"/>
      <c r="R141" s="9"/>
      <c r="T141" s="9"/>
      <c r="U141" s="9"/>
      <c r="V141" s="9"/>
      <c r="W141" s="9"/>
      <c r="X141" s="9"/>
    </row>
  </sheetData>
  <mergeCells count="16">
    <mergeCell ref="V11:V12"/>
    <mergeCell ref="A4:X4"/>
    <mergeCell ref="A10:J10"/>
    <mergeCell ref="W11:W12"/>
    <mergeCell ref="X11:X12"/>
    <mergeCell ref="A11:J11"/>
    <mergeCell ref="Q11:Q12"/>
    <mergeCell ref="P11:P12"/>
    <mergeCell ref="O11:O12"/>
    <mergeCell ref="R11:R12"/>
    <mergeCell ref="K11:K12"/>
    <mergeCell ref="L11:L12"/>
    <mergeCell ref="S11:S12"/>
    <mergeCell ref="T11:T12"/>
    <mergeCell ref="U11:U12"/>
    <mergeCell ref="M11:N11"/>
  </mergeCells>
  <phoneticPr fontId="0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Q95 Q19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2021-02-17T23:27:36Z</dcterms:modified>
</cp:coreProperties>
</file>