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G:\CUARENTENA\2020\INFORMES\EJECUCIONES\Nueva carpeta\"/>
    </mc:Choice>
  </mc:AlternateContent>
  <xr:revisionPtr revIDLastSave="0" documentId="13_ncr:1_{FA6190AF-9833-4673-BFDB-B2FC02068B3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SUMEN EJECUCION SEPTIEMBRE" sheetId="3" r:id="rId1"/>
    <sheet name="ACUMULADO A SEPTIEMBRE 2020" sheetId="19" r:id="rId2"/>
    <sheet name="Hoja6" sheetId="2" state="hidden" r:id="rId3"/>
    <sheet name="Hoja7" sheetId="8" state="hidden" r:id="rId4"/>
    <sheet name="ESPECIFICO A SEPTIEMBRE" sheetId="15" r:id="rId5"/>
    <sheet name="ESPECIFICO AGOSTO" sheetId="18" r:id="rId6"/>
    <sheet name="ESPECIFICO JULIO" sheetId="17" r:id="rId7"/>
    <sheet name="ESPECIFICO JUNIO" sheetId="16" r:id="rId8"/>
    <sheet name="ESPECIFICO MAYO" sheetId="12" r:id="rId9"/>
    <sheet name="ESPECIFICO ABRIL" sheetId="11" r:id="rId10"/>
    <sheet name="ESPECIFICO MARZO 2020" sheetId="6" r:id="rId11"/>
    <sheet name="ESPECIFICO FEBRERO 2020" sheetId="5" r:id="rId12"/>
    <sheet name="ESPECIFICO ENERO 2020" sheetId="4" r:id="rId13"/>
    <sheet name="Hoja8" sheetId="9" state="hidden" r:id="rId14"/>
    <sheet name="Hoja9" sheetId="10" state="hidden" r:id="rId15"/>
    <sheet name="Hoja2" sheetId="13" r:id="rId16"/>
    <sheet name="Hoja3" sheetId="14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5" l="1"/>
  <c r="K39" i="15"/>
  <c r="K40" i="15" s="1"/>
  <c r="J39" i="15"/>
  <c r="J40" i="15" s="1"/>
  <c r="I39" i="15"/>
  <c r="I40" i="15" s="1"/>
  <c r="H39" i="15"/>
  <c r="H40" i="15" s="1"/>
  <c r="G39" i="15"/>
  <c r="G40" i="15" s="1"/>
  <c r="F39" i="15"/>
  <c r="F40" i="15" s="1"/>
  <c r="E39" i="15"/>
  <c r="E40" i="15" s="1"/>
  <c r="K18" i="15"/>
  <c r="J18" i="15"/>
  <c r="I18" i="15"/>
  <c r="H18" i="15"/>
  <c r="G18" i="15"/>
  <c r="F18" i="15"/>
  <c r="E18" i="15"/>
  <c r="G7" i="10" l="1"/>
  <c r="G6" i="10"/>
  <c r="G5" i="10"/>
  <c r="G4" i="10"/>
  <c r="F7" i="10"/>
  <c r="F6" i="10"/>
  <c r="F5" i="10"/>
  <c r="F4" i="10"/>
  <c r="E6" i="10"/>
  <c r="E5" i="10"/>
  <c r="E7" i="10" l="1"/>
  <c r="H15" i="10"/>
  <c r="H14" i="10"/>
  <c r="E28" i="19"/>
  <c r="E39" i="19"/>
  <c r="E4" i="10"/>
  <c r="J40" i="19"/>
  <c r="H40" i="19"/>
  <c r="K39" i="19"/>
  <c r="K40" i="19" s="1"/>
  <c r="J39" i="19"/>
  <c r="I39" i="19"/>
  <c r="I40" i="19" s="1"/>
  <c r="H39" i="19"/>
  <c r="G39" i="19"/>
  <c r="G40" i="19" s="1"/>
  <c r="F39" i="19"/>
  <c r="F40" i="19" s="1"/>
  <c r="K18" i="19"/>
  <c r="J18" i="19"/>
  <c r="I18" i="19"/>
  <c r="H18" i="19"/>
  <c r="G18" i="19"/>
  <c r="F18" i="19"/>
  <c r="E18" i="19"/>
  <c r="H16" i="10" l="1"/>
  <c r="E40" i="19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45" i="8" s="1"/>
  <c r="F28" i="8"/>
  <c r="F27" i="8"/>
  <c r="K39" i="18" l="1"/>
  <c r="J39" i="18"/>
  <c r="I39" i="18"/>
  <c r="I40" i="18" s="1"/>
  <c r="H39" i="18"/>
  <c r="H40" i="18" s="1"/>
  <c r="G39" i="18"/>
  <c r="F39" i="18"/>
  <c r="E39" i="18"/>
  <c r="E40" i="18" s="1"/>
  <c r="L18" i="18"/>
  <c r="L40" i="18" s="1"/>
  <c r="K18" i="18"/>
  <c r="J18" i="18"/>
  <c r="I18" i="18"/>
  <c r="H18" i="18"/>
  <c r="G18" i="18"/>
  <c r="F18" i="18"/>
  <c r="E18" i="18"/>
  <c r="G40" i="18" l="1"/>
  <c r="K40" i="18"/>
  <c r="F40" i="18"/>
  <c r="J40" i="18"/>
  <c r="D2" i="10"/>
  <c r="D45" i="8"/>
  <c r="E45" i="8"/>
  <c r="K40" i="17"/>
  <c r="J40" i="17"/>
  <c r="I40" i="17"/>
  <c r="H40" i="17"/>
  <c r="G40" i="17"/>
  <c r="F40" i="17"/>
  <c r="E40" i="17"/>
  <c r="K39" i="17"/>
  <c r="J39" i="17"/>
  <c r="I39" i="17"/>
  <c r="H39" i="17"/>
  <c r="G39" i="17"/>
  <c r="F39" i="17"/>
  <c r="E39" i="17"/>
  <c r="K18" i="17"/>
  <c r="J18" i="17"/>
  <c r="I18" i="17"/>
  <c r="H18" i="17"/>
  <c r="G18" i="17"/>
  <c r="F18" i="17"/>
  <c r="E18" i="17"/>
  <c r="F39" i="16" l="1"/>
  <c r="F18" i="16"/>
  <c r="E5" i="8" l="1"/>
  <c r="K39" i="16"/>
  <c r="J39" i="16"/>
  <c r="J40" i="16" s="1"/>
  <c r="I39" i="16"/>
  <c r="H39" i="16"/>
  <c r="G39" i="16"/>
  <c r="G40" i="16" s="1"/>
  <c r="E39" i="16"/>
  <c r="E40" i="16" s="1"/>
  <c r="K18" i="16"/>
  <c r="J18" i="16"/>
  <c r="I18" i="16"/>
  <c r="I40" i="16" s="1"/>
  <c r="H18" i="16"/>
  <c r="G18" i="16"/>
  <c r="E18" i="16"/>
  <c r="H40" i="16" l="1"/>
  <c r="K40" i="16"/>
  <c r="F40" i="12" l="1"/>
  <c r="E40" i="12"/>
  <c r="K39" i="12"/>
  <c r="K40" i="12" s="1"/>
  <c r="J39" i="12"/>
  <c r="I39" i="12"/>
  <c r="I40" i="12" s="1"/>
  <c r="H39" i="12"/>
  <c r="G39" i="12"/>
  <c r="G40" i="12" s="1"/>
  <c r="F39" i="12"/>
  <c r="E39" i="12"/>
  <c r="D39" i="12"/>
  <c r="K18" i="12"/>
  <c r="J18" i="12"/>
  <c r="I18" i="12"/>
  <c r="H18" i="12"/>
  <c r="G18" i="12"/>
  <c r="F18" i="12"/>
  <c r="E18" i="12"/>
  <c r="D18" i="12"/>
  <c r="J40" i="12" l="1"/>
  <c r="H40" i="12"/>
  <c r="D40" i="12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G23" i="8"/>
  <c r="F23" i="8"/>
  <c r="D23" i="8"/>
  <c r="E23" i="8" l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D24" i="8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<sst xmlns="http://schemas.openxmlformats.org/spreadsheetml/2006/main" count="1661" uniqueCount="119">
  <si>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</si>
  <si>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</si>
  <si>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</si>
  <si>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</si>
  <si>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</si>
  <si>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</si>
  <si>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</si>
  <si>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</si>
  <si>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</si>
  <si>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</si>
  <si>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</si>
  <si>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</si>
  <si>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</si>
  <si>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</si>
  <si>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</si>
  <si>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</si>
  <si>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</si>
  <si>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</si>
  <si>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</si>
  <si>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</si>
  <si>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</si>
  <si>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</si>
  <si>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</si>
  <si>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</si>
  <si>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</si>
  <si>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</si>
  <si>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</si>
  <si>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</si>
  <si>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</si>
  <si>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</si>
  <si>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</si>
  <si>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</si>
  <si>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</si>
  <si>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</si>
  <si>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</si>
  <si>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</si>
  <si>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</si>
  <si>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</si>
  <si>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</si>
  <si>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</si>
  <si>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</si>
  <si>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</si>
  <si>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</si>
  <si>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</si>
  <si>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</si>
  <si>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</si>
  <si>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</si>
  <si>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</si>
  <si>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</si>
  <si>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</si>
  <si>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</si>
  <si>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</si>
  <si>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</si>
  <si>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</si>
  <si>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</si>
  <si>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</si>
  <si>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</si>
  <si>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</si>
  <si>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</si>
  <si>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</si>
  <si>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</si>
  <si>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</si>
  <si>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</si>
  <si>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</si>
  <si>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</si>
  <si>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</si>
  <si>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</si>
  <si>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</si>
  <si>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</si>
  <si>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</si>
  <si>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</si>
  <si>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</si>
  <si>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</si>
  <si>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</si>
  <si>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</si>
  <si>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</si>
  <si>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</si>
  <si>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</si>
  <si>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</si>
  <si>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</si>
  <si>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</si>
  <si>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</si>
  <si>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</si>
  <si>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</si>
  <si>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</si>
  <si>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</si>
  <si>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</si>
  <si>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</si>
  <si>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</si>
  <si>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</si>
  <si>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</si>
  <si>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</si>
  <si>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</si>
  <si>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</si>
  <si>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</si>
  <si>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</si>
  <si>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</si>
  <si>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</si>
  <si>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</si>
  <si>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</si>
  <si>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</si>
  <si>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</si>
  <si>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</si>
  <si>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</si>
  <si>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</si>
  <si>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</si>
  <si>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</si>
  <si>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</si>
  <si>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</si>
  <si>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PRESUPUESTO DE FUNCIONAMIENTO</t>
  </si>
  <si>
    <t>PRESUPUESTO DE INVERSIÓN</t>
  </si>
  <si>
    <t>TOTAL PRESUPUESTO DE GASTOS</t>
  </si>
  <si>
    <t>Agosto</t>
  </si>
  <si>
    <t>TOTAL INVERSIÓN (C)</t>
  </si>
  <si>
    <t>TOTAL PRESUPUESTO DE GASTOS (A+C)</t>
  </si>
  <si>
    <t>Enero-Septiembre</t>
  </si>
  <si>
    <t>TOTAL GASTOS DE FUNCIONAMIENTO</t>
  </si>
  <si>
    <t>Septiembre</t>
  </si>
  <si>
    <t>TOTAL GASTOS FUNCIONAMIENTO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</si>
</sst>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$&quot;#,##0.00;\-&quot;$&quot;#,##0.00"/>
    <numFmt numFmtId="43" formatCode="_-* #,##0.00_-;\-* #,##0.00_-;_-* &quot;-&quot;??_-;_-@_-"/>
    <numFmt numFmtId="164" formatCode="&quot;$&quot;\ #,##0.00;\-&quot;$&quot;\ 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  <numFmt numFmtId="170" formatCode="[$-1240A]&quot;$&quot;\ #,##0.00;\-&quot;$&quot;\ #,##0.00"/>
    <numFmt numFmtId="171" formatCode="[$-1240A]&quot;$&quot;\ #,##0.0;\(&quot;$&quot;\ #,##0.0\)"/>
  </numFmts>
  <fonts count="2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</font>
    <font>
      <sz val="11"/>
      <name val="Calibri"/>
    </font>
    <font>
      <sz val="8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0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medium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 style="thick">
        <color auto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auto="1"/>
      </top>
      <bottom style="thick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293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166" fontId="4" fillId="0" borderId="1" xfId="0" applyNumberFormat="1" applyFont="1" applyFill="1" applyBorder="1" applyAlignment="1">
      <alignment horizontal="right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5" fontId="7" fillId="0" borderId="8" xfId="0" applyNumberFormat="1" applyFont="1" applyFill="1" applyBorder="1" applyAlignment="1">
      <alignment horizontal="right" vertical="center" wrapText="1" readingOrder="1"/>
    </xf>
    <xf numFmtId="165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5" fontId="7" fillId="0" borderId="8" xfId="0" applyNumberFormat="1" applyFont="1" applyBorder="1" applyAlignment="1">
      <alignment horizontal="right" vertical="center" wrapText="1" readingOrder="1"/>
    </xf>
    <xf numFmtId="165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5" fontId="7" fillId="0" borderId="11" xfId="0" applyNumberFormat="1" applyFont="1" applyBorder="1" applyAlignment="1">
      <alignment horizontal="right" vertical="center" wrapText="1" readingOrder="1"/>
    </xf>
    <xf numFmtId="165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5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5" fontId="11" fillId="0" borderId="8" xfId="0" applyNumberFormat="1" applyFont="1" applyBorder="1" applyAlignment="1">
      <alignment horizontal="right" vertical="center" wrapText="1" readingOrder="1"/>
    </xf>
    <xf numFmtId="165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5" fontId="11" fillId="0" borderId="18" xfId="0" applyNumberFormat="1" applyFont="1" applyBorder="1" applyAlignment="1">
      <alignment horizontal="right" vertical="center" wrapText="1" readingOrder="1"/>
    </xf>
    <xf numFmtId="165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5" fontId="11" fillId="0" borderId="21" xfId="0" applyNumberFormat="1" applyFont="1" applyBorder="1" applyAlignment="1">
      <alignment horizontal="right" vertical="center" wrapText="1" readingOrder="1"/>
    </xf>
    <xf numFmtId="165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5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5" fontId="11" fillId="2" borderId="29" xfId="0" applyNumberFormat="1" applyFont="1" applyFill="1" applyBorder="1" applyAlignment="1">
      <alignment horizontal="right" vertical="center" wrapText="1" readingOrder="1"/>
    </xf>
    <xf numFmtId="165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6" fontId="12" fillId="3" borderId="26" xfId="0" applyNumberFormat="1" applyFont="1" applyFill="1" applyBorder="1" applyAlignment="1">
      <alignment horizontal="right" vertical="center" wrapText="1" readingOrder="1"/>
    </xf>
    <xf numFmtId="166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7" xfId="0" applyNumberFormat="1" applyFont="1" applyFill="1" applyBorder="1" applyAlignment="1">
      <alignment horizontal="right" vertical="center" wrapText="1" readingOrder="1"/>
    </xf>
    <xf numFmtId="166" fontId="4" fillId="0" borderId="48" xfId="0" applyNumberFormat="1" applyFont="1" applyBorder="1" applyAlignment="1">
      <alignment horizontal="right" vertical="center" wrapText="1" readingOrder="1"/>
    </xf>
    <xf numFmtId="166" fontId="4" fillId="0" borderId="49" xfId="0" applyNumberFormat="1" applyFont="1" applyBorder="1" applyAlignment="1">
      <alignment horizontal="right" vertical="center" wrapText="1" readingOrder="1"/>
    </xf>
    <xf numFmtId="165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70" fontId="3" fillId="0" borderId="8" xfId="0" applyNumberFormat="1" applyFont="1" applyBorder="1" applyAlignment="1">
      <alignment horizontal="right" vertical="center" wrapText="1" readingOrder="1"/>
    </xf>
    <xf numFmtId="170" fontId="3" fillId="0" borderId="9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70" fontId="3" fillId="0" borderId="18" xfId="0" applyNumberFormat="1" applyFont="1" applyBorder="1" applyAlignment="1">
      <alignment horizontal="right" vertical="center" wrapText="1" readingOrder="1"/>
    </xf>
    <xf numFmtId="170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70" fontId="3" fillId="0" borderId="21" xfId="0" applyNumberFormat="1" applyFont="1" applyBorder="1" applyAlignment="1">
      <alignment horizontal="right" vertical="center" wrapText="1" readingOrder="1"/>
    </xf>
    <xf numFmtId="170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70" fontId="3" fillId="0" borderId="44" xfId="0" applyNumberFormat="1" applyFont="1" applyBorder="1" applyAlignment="1">
      <alignment horizontal="right" vertical="center" wrapText="1" readingOrder="1"/>
    </xf>
    <xf numFmtId="170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70" fontId="3" fillId="0" borderId="46" xfId="0" applyNumberFormat="1" applyFont="1" applyBorder="1" applyAlignment="1">
      <alignment horizontal="right" vertical="center" wrapText="1" readingOrder="1"/>
    </xf>
    <xf numFmtId="170" fontId="3" fillId="0" borderId="60" xfId="0" applyNumberFormat="1" applyFont="1" applyBorder="1" applyAlignment="1">
      <alignment horizontal="right" vertical="center" wrapText="1" readingOrder="1"/>
    </xf>
    <xf numFmtId="170" fontId="3" fillId="2" borderId="29" xfId="0" applyNumberFormat="1" applyFont="1" applyFill="1" applyBorder="1" applyAlignment="1">
      <alignment horizontal="right" vertical="center" wrapText="1" readingOrder="1"/>
    </xf>
    <xf numFmtId="170" fontId="3" fillId="2" borderId="30" xfId="0" applyNumberFormat="1" applyFont="1" applyFill="1" applyBorder="1" applyAlignment="1">
      <alignment horizontal="right" vertical="center" wrapText="1" readingOrder="1"/>
    </xf>
    <xf numFmtId="170" fontId="3" fillId="2" borderId="26" xfId="0" applyNumberFormat="1" applyFont="1" applyFill="1" applyBorder="1" applyAlignment="1">
      <alignment horizontal="right" vertical="center" wrapText="1" readingOrder="1"/>
    </xf>
    <xf numFmtId="170" fontId="3" fillId="0" borderId="1" xfId="0" applyNumberFormat="1" applyFont="1" applyBorder="1" applyAlignment="1">
      <alignment horizontal="right" vertical="center" wrapText="1" readingOrder="1"/>
    </xf>
    <xf numFmtId="167" fontId="1" fillId="0" borderId="0" xfId="0" applyNumberFormat="1" applyFont="1" applyFill="1" applyBorder="1"/>
    <xf numFmtId="170" fontId="4" fillId="3" borderId="26" xfId="0" applyNumberFormat="1" applyFont="1" applyFill="1" applyBorder="1" applyAlignment="1">
      <alignment horizontal="right" vertical="center" wrapText="1" readingOrder="1"/>
    </xf>
    <xf numFmtId="170" fontId="3" fillId="0" borderId="68" xfId="0" applyNumberFormat="1" applyFont="1" applyBorder="1" applyAlignment="1">
      <alignment horizontal="right" vertical="center" wrapText="1" readingOrder="1"/>
    </xf>
    <xf numFmtId="164" fontId="1" fillId="0" borderId="0" xfId="0" applyNumberFormat="1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/>
    <xf numFmtId="0" fontId="13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5" fillId="0" borderId="69" xfId="0" applyFont="1" applyBorder="1" applyAlignment="1">
      <alignment vertical="center" wrapText="1" readingOrder="1"/>
    </xf>
    <xf numFmtId="0" fontId="15" fillId="0" borderId="70" xfId="0" applyFont="1" applyBorder="1" applyAlignment="1">
      <alignment horizontal="center" vertical="center" wrapText="1" readingOrder="1"/>
    </xf>
    <xf numFmtId="0" fontId="15" fillId="0" borderId="70" xfId="0" applyFont="1" applyBorder="1" applyAlignment="1">
      <alignment horizontal="left" vertical="center" wrapText="1" readingOrder="1"/>
    </xf>
    <xf numFmtId="170" fontId="15" fillId="0" borderId="70" xfId="0" applyNumberFormat="1" applyFont="1" applyBorder="1" applyAlignment="1">
      <alignment horizontal="right" vertical="center" wrapText="1" readingOrder="1"/>
    </xf>
    <xf numFmtId="170" fontId="15" fillId="0" borderId="71" xfId="0" applyNumberFormat="1" applyFont="1" applyBorder="1" applyAlignment="1">
      <alignment horizontal="right" vertical="center" wrapText="1" readingOrder="1"/>
    </xf>
    <xf numFmtId="0" fontId="15" fillId="0" borderId="75" xfId="0" applyFont="1" applyBorder="1" applyAlignment="1">
      <alignment vertical="center" wrapText="1" readingOrder="1"/>
    </xf>
    <xf numFmtId="0" fontId="15" fillId="0" borderId="76" xfId="0" applyFont="1" applyBorder="1" applyAlignment="1">
      <alignment horizontal="center" vertical="center" wrapText="1" readingOrder="1"/>
    </xf>
    <xf numFmtId="0" fontId="15" fillId="0" borderId="76" xfId="0" applyFont="1" applyBorder="1" applyAlignment="1">
      <alignment horizontal="left" vertical="center" wrapText="1" readingOrder="1"/>
    </xf>
    <xf numFmtId="170" fontId="15" fillId="0" borderId="76" xfId="0" applyNumberFormat="1" applyFont="1" applyBorder="1" applyAlignment="1">
      <alignment horizontal="right" vertical="center" wrapText="1" readingOrder="1"/>
    </xf>
    <xf numFmtId="170" fontId="15" fillId="0" borderId="77" xfId="0" applyNumberFormat="1" applyFont="1" applyBorder="1" applyAlignment="1">
      <alignment horizontal="right" vertical="center" wrapText="1" readingOrder="1"/>
    </xf>
    <xf numFmtId="0" fontId="15" fillId="0" borderId="78" xfId="0" applyFont="1" applyBorder="1" applyAlignment="1">
      <alignment vertical="center" wrapText="1" readingOrder="1"/>
    </xf>
    <xf numFmtId="0" fontId="15" fillId="0" borderId="79" xfId="0" applyFont="1" applyBorder="1" applyAlignment="1">
      <alignment horizontal="center" vertical="center" wrapText="1" readingOrder="1"/>
    </xf>
    <xf numFmtId="0" fontId="15" fillId="0" borderId="79" xfId="0" applyFont="1" applyBorder="1" applyAlignment="1">
      <alignment horizontal="left" vertical="center" wrapText="1" readingOrder="1"/>
    </xf>
    <xf numFmtId="170" fontId="15" fillId="0" borderId="79" xfId="0" applyNumberFormat="1" applyFont="1" applyBorder="1" applyAlignment="1">
      <alignment horizontal="right" vertical="center" wrapText="1" readingOrder="1"/>
    </xf>
    <xf numFmtId="170" fontId="15" fillId="0" borderId="80" xfId="0" applyNumberFormat="1" applyFont="1" applyBorder="1" applyAlignment="1">
      <alignment horizontal="right" vertical="center" wrapText="1" readingOrder="1"/>
    </xf>
    <xf numFmtId="0" fontId="15" fillId="0" borderId="81" xfId="0" applyFont="1" applyBorder="1" applyAlignment="1">
      <alignment vertical="center" wrapText="1" readingOrder="1"/>
    </xf>
    <xf numFmtId="0" fontId="15" fillId="0" borderId="82" xfId="0" applyFont="1" applyBorder="1" applyAlignment="1">
      <alignment horizontal="center" vertical="center" wrapText="1" readingOrder="1"/>
    </xf>
    <xf numFmtId="0" fontId="15" fillId="0" borderId="82" xfId="0" applyFont="1" applyBorder="1" applyAlignment="1">
      <alignment horizontal="left" vertical="center" wrapText="1" readingOrder="1"/>
    </xf>
    <xf numFmtId="170" fontId="15" fillId="0" borderId="82" xfId="0" applyNumberFormat="1" applyFont="1" applyBorder="1" applyAlignment="1">
      <alignment horizontal="right" vertical="center" wrapText="1" readingOrder="1"/>
    </xf>
    <xf numFmtId="170" fontId="15" fillId="0" borderId="83" xfId="0" applyNumberFormat="1" applyFont="1" applyBorder="1" applyAlignment="1">
      <alignment horizontal="right" vertical="center" wrapText="1" readingOrder="1"/>
    </xf>
    <xf numFmtId="0" fontId="13" fillId="5" borderId="72" xfId="0" applyFont="1" applyFill="1" applyBorder="1" applyAlignment="1">
      <alignment horizontal="center" vertical="center" wrapText="1" readingOrder="1"/>
    </xf>
    <xf numFmtId="0" fontId="13" fillId="5" borderId="73" xfId="0" applyFont="1" applyFill="1" applyBorder="1" applyAlignment="1">
      <alignment horizontal="center" vertical="center" wrapText="1" readingOrder="1"/>
    </xf>
    <xf numFmtId="0" fontId="13" fillId="5" borderId="74" xfId="0" applyFont="1" applyFill="1" applyBorder="1" applyAlignment="1">
      <alignment horizontal="center" vertical="center" wrapText="1" readingOrder="1"/>
    </xf>
    <xf numFmtId="0" fontId="15" fillId="0" borderId="84" xfId="0" applyFont="1" applyBorder="1" applyAlignment="1">
      <alignment vertical="center" wrapText="1" readingOrder="1"/>
    </xf>
    <xf numFmtId="0" fontId="15" fillId="0" borderId="85" xfId="0" applyFont="1" applyBorder="1" applyAlignment="1">
      <alignment horizontal="center" vertical="center" wrapText="1" readingOrder="1"/>
    </xf>
    <xf numFmtId="0" fontId="15" fillId="0" borderId="85" xfId="0" applyFont="1" applyBorder="1" applyAlignment="1">
      <alignment horizontal="left" vertical="center" wrapText="1" readingOrder="1"/>
    </xf>
    <xf numFmtId="170" fontId="15" fillId="0" borderId="85" xfId="0" applyNumberFormat="1" applyFont="1" applyBorder="1" applyAlignment="1">
      <alignment horizontal="right" vertical="center" wrapText="1" readingOrder="1"/>
    </xf>
    <xf numFmtId="170" fontId="15" fillId="0" borderId="86" xfId="0" applyNumberFormat="1" applyFont="1" applyBorder="1" applyAlignment="1">
      <alignment horizontal="right" vertical="center" wrapText="1" readingOrder="1"/>
    </xf>
    <xf numFmtId="170" fontId="15" fillId="2" borderId="87" xfId="0" applyNumberFormat="1" applyFont="1" applyFill="1" applyBorder="1" applyAlignment="1">
      <alignment horizontal="right" vertical="center" wrapText="1" readingOrder="1"/>
    </xf>
    <xf numFmtId="170" fontId="15" fillId="2" borderId="88" xfId="0" applyNumberFormat="1" applyFont="1" applyFill="1" applyBorder="1" applyAlignment="1">
      <alignment horizontal="right" vertical="center" wrapText="1" readingOrder="1"/>
    </xf>
    <xf numFmtId="0" fontId="2" fillId="5" borderId="89" xfId="0" applyFont="1" applyFill="1" applyBorder="1" applyAlignment="1">
      <alignment horizontal="center" vertical="center" wrapText="1" readingOrder="1"/>
    </xf>
    <xf numFmtId="0" fontId="2" fillId="5" borderId="90" xfId="0" applyFont="1" applyFill="1" applyBorder="1" applyAlignment="1">
      <alignment horizontal="center" vertical="center" wrapText="1" readingOrder="1"/>
    </xf>
    <xf numFmtId="0" fontId="2" fillId="5" borderId="91" xfId="0" applyFont="1" applyFill="1" applyBorder="1" applyAlignment="1">
      <alignment horizontal="center" vertical="center" wrapText="1" readingOrder="1"/>
    </xf>
    <xf numFmtId="170" fontId="4" fillId="2" borderId="29" xfId="0" applyNumberFormat="1" applyFont="1" applyFill="1" applyBorder="1" applyAlignment="1">
      <alignment horizontal="right" vertical="center" wrapText="1" readingOrder="1"/>
    </xf>
    <xf numFmtId="170" fontId="4" fillId="2" borderId="47" xfId="0" applyNumberFormat="1" applyFont="1" applyFill="1" applyBorder="1" applyAlignment="1">
      <alignment horizontal="right" vertical="center" wrapText="1" readingOrder="1"/>
    </xf>
    <xf numFmtId="7" fontId="4" fillId="3" borderId="93" xfId="0" applyNumberFormat="1" applyFont="1" applyFill="1" applyBorder="1" applyAlignment="1">
      <alignment horizontal="right" vertical="center" wrapText="1" readingOrder="1"/>
    </xf>
    <xf numFmtId="7" fontId="4" fillId="3" borderId="92" xfId="0" applyNumberFormat="1" applyFont="1" applyFill="1" applyBorder="1" applyAlignment="1">
      <alignment horizontal="right" vertical="center" wrapText="1" readingOrder="1"/>
    </xf>
    <xf numFmtId="43" fontId="14" fillId="0" borderId="0" xfId="1" applyFont="1"/>
    <xf numFmtId="170" fontId="15" fillId="2" borderId="97" xfId="0" applyNumberFormat="1" applyFont="1" applyFill="1" applyBorder="1" applyAlignment="1">
      <alignment horizontal="right" vertical="center" wrapText="1" readingOrder="1"/>
    </xf>
    <xf numFmtId="170" fontId="15" fillId="2" borderId="98" xfId="0" applyNumberFormat="1" applyFont="1" applyFill="1" applyBorder="1" applyAlignment="1">
      <alignment horizontal="right" vertical="center" wrapText="1" readingOrder="1"/>
    </xf>
    <xf numFmtId="7" fontId="16" fillId="3" borderId="99" xfId="0" applyNumberFormat="1" applyFont="1" applyFill="1" applyBorder="1" applyAlignment="1">
      <alignment horizontal="right" vertical="center" wrapText="1" readingOrder="1"/>
    </xf>
    <xf numFmtId="7" fontId="16" fillId="3" borderId="100" xfId="0" applyNumberFormat="1" applyFont="1" applyFill="1" applyBorder="1" applyAlignment="1">
      <alignment horizontal="right"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19" fillId="0" borderId="0" xfId="0" applyFont="1"/>
    <xf numFmtId="0" fontId="18" fillId="0" borderId="3" xfId="0" applyFont="1" applyBorder="1" applyAlignment="1">
      <alignment horizontal="center" vertical="center" wrapText="1" readingOrder="1"/>
    </xf>
    <xf numFmtId="0" fontId="20" fillId="0" borderId="3" xfId="0" applyFont="1" applyBorder="1" applyAlignment="1">
      <alignment horizontal="center" vertical="center" wrapText="1" readingOrder="1"/>
    </xf>
    <xf numFmtId="0" fontId="18" fillId="0" borderId="2" xfId="0" applyFont="1" applyBorder="1" applyAlignment="1">
      <alignment horizontal="center" vertical="center" wrapText="1" readingOrder="1"/>
    </xf>
    <xf numFmtId="0" fontId="20" fillId="0" borderId="103" xfId="0" applyFont="1" applyBorder="1" applyAlignment="1">
      <alignment vertical="center" wrapText="1" readingOrder="1"/>
    </xf>
    <xf numFmtId="0" fontId="20" fillId="0" borderId="70" xfId="0" applyFont="1" applyBorder="1" applyAlignment="1">
      <alignment horizontal="center" vertical="center" wrapText="1" readingOrder="1"/>
    </xf>
    <xf numFmtId="0" fontId="20" fillId="0" borderId="70" xfId="0" applyFont="1" applyBorder="1" applyAlignment="1">
      <alignment horizontal="left" vertical="center" wrapText="1" readingOrder="1"/>
    </xf>
    <xf numFmtId="170" fontId="20" fillId="0" borderId="70" xfId="0" applyNumberFormat="1" applyFont="1" applyBorder="1" applyAlignment="1">
      <alignment horizontal="right" vertical="center" wrapText="1" readingOrder="1"/>
    </xf>
    <xf numFmtId="170" fontId="20" fillId="0" borderId="104" xfId="0" applyNumberFormat="1" applyFont="1" applyBorder="1" applyAlignment="1">
      <alignment horizontal="right" vertical="center" wrapText="1" readingOrder="1"/>
    </xf>
    <xf numFmtId="0" fontId="20" fillId="0" borderId="105" xfId="0" applyFont="1" applyBorder="1" applyAlignment="1">
      <alignment vertical="center" wrapText="1" readingOrder="1"/>
    </xf>
    <xf numFmtId="0" fontId="20" fillId="0" borderId="82" xfId="0" applyFont="1" applyBorder="1" applyAlignment="1">
      <alignment horizontal="center" vertical="center" wrapText="1" readingOrder="1"/>
    </xf>
    <xf numFmtId="0" fontId="20" fillId="0" borderId="82" xfId="0" applyFont="1" applyBorder="1" applyAlignment="1">
      <alignment horizontal="left" vertical="center" wrapText="1" readingOrder="1"/>
    </xf>
    <xf numFmtId="170" fontId="20" fillId="0" borderId="82" xfId="0" applyNumberFormat="1" applyFont="1" applyBorder="1" applyAlignment="1">
      <alignment horizontal="right" vertical="center" wrapText="1" readingOrder="1"/>
    </xf>
    <xf numFmtId="170" fontId="20" fillId="0" borderId="106" xfId="0" applyNumberFormat="1" applyFont="1" applyBorder="1" applyAlignment="1">
      <alignment horizontal="right" vertical="center" wrapText="1" readingOrder="1"/>
    </xf>
    <xf numFmtId="0" fontId="20" fillId="0" borderId="107" xfId="0" applyFont="1" applyBorder="1" applyAlignment="1">
      <alignment vertical="center" wrapText="1" readingOrder="1"/>
    </xf>
    <xf numFmtId="0" fontId="20" fillId="0" borderId="85" xfId="0" applyFont="1" applyBorder="1" applyAlignment="1">
      <alignment horizontal="center" vertical="center" wrapText="1" readingOrder="1"/>
    </xf>
    <xf numFmtId="0" fontId="20" fillId="0" borderId="85" xfId="0" applyFont="1" applyBorder="1" applyAlignment="1">
      <alignment horizontal="left" vertical="center" wrapText="1" readingOrder="1"/>
    </xf>
    <xf numFmtId="170" fontId="20" fillId="0" borderId="85" xfId="0" applyNumberFormat="1" applyFont="1" applyBorder="1" applyAlignment="1">
      <alignment horizontal="right" vertical="center" wrapText="1" readingOrder="1"/>
    </xf>
    <xf numFmtId="170" fontId="20" fillId="0" borderId="108" xfId="0" applyNumberFormat="1" applyFont="1" applyBorder="1" applyAlignment="1">
      <alignment horizontal="right" vertical="center" wrapText="1" readingOrder="1"/>
    </xf>
    <xf numFmtId="0" fontId="20" fillId="0" borderId="101" xfId="0" applyFont="1" applyBorder="1" applyAlignment="1">
      <alignment vertical="center" wrapText="1" readingOrder="1"/>
    </xf>
    <xf numFmtId="0" fontId="20" fillId="0" borderId="79" xfId="0" applyFont="1" applyBorder="1" applyAlignment="1">
      <alignment horizontal="center" vertical="center" wrapText="1" readingOrder="1"/>
    </xf>
    <xf numFmtId="0" fontId="20" fillId="0" borderId="79" xfId="0" applyFont="1" applyBorder="1" applyAlignment="1">
      <alignment horizontal="left" vertical="center" wrapText="1" readingOrder="1"/>
    </xf>
    <xf numFmtId="170" fontId="20" fillId="0" borderId="79" xfId="0" applyNumberFormat="1" applyFont="1" applyBorder="1" applyAlignment="1">
      <alignment horizontal="right" vertical="center" wrapText="1" readingOrder="1"/>
    </xf>
    <xf numFmtId="170" fontId="20" fillId="0" borderId="102" xfId="0" applyNumberFormat="1" applyFont="1" applyBorder="1" applyAlignment="1">
      <alignment horizontal="right" vertical="center" wrapText="1" readingOrder="1"/>
    </xf>
    <xf numFmtId="171" fontId="3" fillId="0" borderId="1" xfId="0" applyNumberFormat="1" applyFont="1" applyFill="1" applyBorder="1" applyAlignment="1">
      <alignment horizontal="right" vertical="center" wrapText="1" readingOrder="1"/>
    </xf>
    <xf numFmtId="7" fontId="19" fillId="0" borderId="0" xfId="0" applyNumberFormat="1" applyFont="1"/>
    <xf numFmtId="43" fontId="1" fillId="0" borderId="0" xfId="1" applyFont="1" applyFill="1" applyBorder="1"/>
    <xf numFmtId="0" fontId="3" fillId="4" borderId="8" xfId="0" applyFont="1" applyFill="1" applyBorder="1" applyAlignment="1">
      <alignment horizontal="left" vertical="center" wrapText="1" readingOrder="1"/>
    </xf>
    <xf numFmtId="0" fontId="3" fillId="4" borderId="33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35" xfId="0" applyFont="1" applyFill="1" applyBorder="1" applyAlignment="1">
      <alignment horizontal="left" vertical="center" wrapText="1" readingOrder="1"/>
    </xf>
    <xf numFmtId="0" fontId="3" fillId="4" borderId="36" xfId="0" applyFont="1" applyFill="1" applyBorder="1" applyAlignment="1">
      <alignment horizontal="left" vertical="center" wrapText="1" readingOrder="1"/>
    </xf>
    <xf numFmtId="0" fontId="3" fillId="4" borderId="37" xfId="0" applyFont="1" applyFill="1" applyBorder="1" applyAlignment="1">
      <alignment horizontal="left" vertical="center" wrapText="1" readingOrder="1"/>
    </xf>
    <xf numFmtId="0" fontId="3" fillId="4" borderId="38" xfId="0" applyFont="1" applyFill="1" applyBorder="1" applyAlignment="1">
      <alignment horizontal="left" vertical="center" wrapText="1" readingOrder="1"/>
    </xf>
    <xf numFmtId="0" fontId="3" fillId="4" borderId="39" xfId="0" applyFont="1" applyFill="1" applyBorder="1" applyAlignment="1">
      <alignment horizontal="left" vertical="center" wrapText="1" readingOrder="1"/>
    </xf>
    <xf numFmtId="0" fontId="3" fillId="4" borderId="40" xfId="0" applyFont="1" applyFill="1" applyBorder="1" applyAlignment="1">
      <alignment horizontal="left" vertical="center" wrapText="1" readingOrder="1"/>
    </xf>
    <xf numFmtId="0" fontId="3" fillId="4" borderId="41" xfId="0" applyFont="1" applyFill="1" applyBorder="1" applyAlignment="1">
      <alignment horizontal="left" vertical="center" wrapText="1" readingOrder="1"/>
    </xf>
    <xf numFmtId="0" fontId="4" fillId="2" borderId="61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4" fillId="3" borderId="62" xfId="0" applyFont="1" applyFill="1" applyBorder="1" applyAlignment="1">
      <alignment horizontal="center" vertical="center" wrapText="1" readingOrder="1"/>
    </xf>
    <xf numFmtId="0" fontId="4" fillId="3" borderId="63" xfId="0" applyFont="1" applyFill="1" applyBorder="1" applyAlignment="1">
      <alignment horizontal="center" vertical="center" wrapText="1" readingOrder="1"/>
    </xf>
    <xf numFmtId="0" fontId="4" fillId="3" borderId="64" xfId="0" applyFont="1" applyFill="1" applyBorder="1" applyAlignment="1">
      <alignment horizontal="center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3" fillId="2" borderId="94" xfId="0" applyFont="1" applyFill="1" applyBorder="1" applyAlignment="1">
      <alignment horizontal="center" vertical="center" wrapText="1" readingOrder="1"/>
    </xf>
    <xf numFmtId="0" fontId="3" fillId="2" borderId="95" xfId="0" applyFont="1" applyFill="1" applyBorder="1" applyAlignment="1">
      <alignment horizontal="center" vertical="center" wrapText="1" readingOrder="1"/>
    </xf>
    <xf numFmtId="0" fontId="3" fillId="2" borderId="96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20" fillId="0" borderId="32" xfId="0" applyFont="1" applyBorder="1" applyAlignment="1">
      <alignment vertical="center" wrapText="1" readingOrder="1"/>
    </xf>
    <xf numFmtId="0" fontId="20" fillId="0" borderId="8" xfId="0" applyFont="1" applyBorder="1" applyAlignment="1">
      <alignment horizontal="center" vertical="center" wrapText="1" readingOrder="1"/>
    </xf>
    <xf numFmtId="0" fontId="20" fillId="0" borderId="8" xfId="0" applyFont="1" applyBorder="1" applyAlignment="1">
      <alignment horizontal="left" vertical="center" wrapText="1" readingOrder="1"/>
    </xf>
    <xf numFmtId="170" fontId="20" fillId="0" borderId="8" xfId="0" applyNumberFormat="1" applyFont="1" applyBorder="1" applyAlignment="1">
      <alignment horizontal="right" vertical="center" wrapText="1" readingOrder="1"/>
    </xf>
    <xf numFmtId="170" fontId="20" fillId="0" borderId="33" xfId="0" applyNumberFormat="1" applyFont="1" applyBorder="1" applyAlignment="1">
      <alignment horizontal="right" vertical="center" wrapText="1" readingOrder="1"/>
    </xf>
    <xf numFmtId="170" fontId="3" fillId="2" borderId="87" xfId="0" applyNumberFormat="1" applyFont="1" applyFill="1" applyBorder="1" applyAlignment="1">
      <alignment horizontal="right" vertical="center" wrapText="1" readingOrder="1"/>
    </xf>
    <xf numFmtId="170" fontId="3" fillId="2" borderId="97" xfId="0" applyNumberFormat="1" applyFont="1" applyFill="1" applyBorder="1" applyAlignment="1">
      <alignment horizontal="right" vertical="center" wrapText="1" readingOrder="1"/>
    </xf>
    <xf numFmtId="170" fontId="3" fillId="2" borderId="98" xfId="0" applyNumberFormat="1" applyFont="1" applyFill="1" applyBorder="1" applyAlignment="1">
      <alignment horizontal="right" vertical="center" wrapText="1" readingOrder="1"/>
    </xf>
    <xf numFmtId="0" fontId="20" fillId="0" borderId="1" xfId="0" applyFont="1" applyBorder="1" applyAlignment="1">
      <alignment horizontal="center" vertical="center" wrapText="1" readingOrder="1"/>
    </xf>
    <xf numFmtId="7" fontId="4" fillId="3" borderId="99" xfId="0" applyNumberFormat="1" applyFont="1" applyFill="1" applyBorder="1" applyAlignment="1">
      <alignment horizontal="right" vertical="center" wrapText="1" readingOrder="1"/>
    </xf>
    <xf numFmtId="7" fontId="4" fillId="3" borderId="100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APROPIACIONES VIG. 2020 A SEPTIEMBRE</a:t>
            </a:r>
            <a:r>
              <a:rPr lang="es-CO" b="1" baseline="0"/>
              <a:t>  </a:t>
            </a:r>
          </a:p>
          <a:p>
            <a:pPr>
              <a:defRPr b="1"/>
            </a:pPr>
            <a:r>
              <a:rPr lang="es-CO" sz="1200" b="0"/>
              <a:t>EN 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layout>
                <c:manualLayout>
                  <c:x val="0.22418164865542042"/>
                  <c:y val="6.2722126621589519E-2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FUNCIONAMIENTO </a:t>
                    </a:r>
                    <a:r>
                      <a:rPr lang="en-US"/>
                      <a:t>$39.593.952.363 </a:t>
                    </a:r>
                  </a:p>
                  <a:p>
                    <a:r>
                      <a:rPr lang="en-US" b="1"/>
                      <a:t>6%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32-4BEA-8951-B401EE3E1C72}"/>
                </c:ext>
              </c:extLst>
            </c:dLbl>
            <c:dLbl>
              <c:idx val="1"/>
              <c:layout>
                <c:manualLayout>
                  <c:x val="-0.13789500490842402"/>
                  <c:y val="-0.30528723644643757"/>
                </c:manualLayout>
              </c:layout>
              <c:tx>
                <c:rich>
                  <a:bodyPr/>
                  <a:lstStyle/>
                  <a:p>
                    <a:r>
                      <a:rPr lang="en-US" b="1"/>
                      <a:t>INVERSIÓN</a:t>
                    </a:r>
                    <a:r>
                      <a:rPr lang="en-US"/>
                      <a:t> $467.141.157.797 </a:t>
                    </a:r>
                  </a:p>
                  <a:p>
                    <a:r>
                      <a:rPr lang="en-US" b="1"/>
                      <a:t>69%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32-4BEA-8951-B401EE3E1C7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b="1"/>
                      <a:t>APROPIACIÓN BLOQUEADA </a:t>
                    </a:r>
                    <a:r>
                      <a:rPr lang="en-US"/>
                      <a:t>$170.000.000.000 </a:t>
                    </a:r>
                  </a:p>
                  <a:p>
                    <a:r>
                      <a:rPr lang="en-US" b="1"/>
                      <a:t>25%</a:t>
                    </a:r>
                  </a:p>
                </c:rich>
              </c:tx>
              <c:showLegendKey val="0"/>
              <c:showVal val="1"/>
              <c:showCatName val="1"/>
              <c:showSerName val="0"/>
              <c:showPercent val="1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32-4BEA-8951-B401EE3E1C7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 FUNCIONAMIENTO SEPTIEMBRE 2020</a:t>
            </a:r>
            <a:r>
              <a:rPr lang="es-CO"/>
              <a:t> </a:t>
            </a:r>
          </a:p>
          <a:p>
            <a:pPr>
              <a:defRPr/>
            </a:pPr>
            <a:r>
              <a:rPr lang="es-CO" sz="1200"/>
              <a:t>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v>A-02 ADQUISICIÓN DE BIENES Y SERVICIOS</c:v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B4-48ED-9036-552DE863575E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B4-48ED-9036-552DE863575E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CB4-48ED-9036-552DE863575E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B4-48ED-9036-552DE863575E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#,##0.0;\("$"\ #,##0.0\)</c:formatCode>
                <c:ptCount val="4"/>
                <c:pt idx="0">
                  <c:v>4340</c:v>
                </c:pt>
                <c:pt idx="1">
                  <c:v>3804.6546306</c:v>
                </c:pt>
                <c:pt idx="2">
                  <c:v>2517.51394777</c:v>
                </c:pt>
                <c:pt idx="3">
                  <c:v>2517.51394777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CB4-48ED-9036-552DE863575E}"/>
            </c:ext>
          </c:extLst>
        </c:ser>
        <c:ser>
          <c:idx val="1"/>
          <c:order val="1"/>
          <c:tx>
            <c:v>A-03  TRANSFERENCIAS CORRIENTES Y A-08 GASTOS POR TRIBUTOS, MULTAS, SANCIONES E INTERESES DE MORA</c:v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CB4-48ED-9036-552DE863575E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CB4-48ED-9036-552DE863575E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CB4-48ED-9036-552DE863575E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CB4-48ED-9036-552DE863575E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#,##0.0;\("$"\ #,##0.0\)</c:formatCode>
                <c:ptCount val="4"/>
                <c:pt idx="0">
                  <c:v>17278.952363</c:v>
                </c:pt>
                <c:pt idx="1">
                  <c:v>12490.967292559999</c:v>
                </c:pt>
                <c:pt idx="2">
                  <c:v>12479.07193756</c:v>
                </c:pt>
                <c:pt idx="3">
                  <c:v>12479.07193756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CB4-48ED-9036-552DE863575E}"/>
            </c:ext>
          </c:extLst>
        </c:ser>
        <c:ser>
          <c:idx val="2"/>
          <c:order val="2"/>
          <c:tx>
            <c:v>A-01 GASTOS DE PERSONAL</c:v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CB4-48ED-9036-552DE863575E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CB4-48ED-9036-552DE863575E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CB4-48ED-9036-552DE863575E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#,##0.0;\("$"\ #,##0.0\)</c:formatCode>
                <c:ptCount val="4"/>
                <c:pt idx="0">
                  <c:v>17975</c:v>
                </c:pt>
                <c:pt idx="1">
                  <c:v>12010.377069</c:v>
                </c:pt>
                <c:pt idx="2">
                  <c:v>12008.336069999999</c:v>
                </c:pt>
                <c:pt idx="3">
                  <c:v>12008.336069999999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9CB4-48ED-9036-552DE86357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;\(&quot;$&quot;\ #,##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3.6219126455346931E-2"/>
          <c:y val="0.77933094549430049"/>
          <c:w val="0.94251901204657107"/>
          <c:h val="0.203446236215247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300" b="1"/>
              <a:t>EJECUCIÓN</a:t>
            </a:r>
            <a:r>
              <a:rPr lang="es-CO" sz="1300" b="1" baseline="0"/>
              <a:t> PRESUPUESTAL INVERSIÓN POR PROYECTOS A SEPTIEMBRE 2020</a:t>
            </a:r>
          </a:p>
          <a:p>
            <a:pPr>
              <a:defRPr/>
            </a:pPr>
            <a:r>
              <a:rPr lang="es-CO" sz="1200" baseline="0"/>
              <a:t>EN MILLONES DE $</a:t>
            </a:r>
            <a:endParaRPr lang="es-CO" sz="1200"/>
          </a:p>
        </c:rich>
      </c:tx>
      <c:layout>
        <c:manualLayout>
          <c:xMode val="edge"/>
          <c:yMode val="edge"/>
          <c:x val="7.5826251180358822E-2"/>
          <c:y val="7.2932372815100242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37-44F2-BA60-A51B4D70F5CE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25648.557744000002</c:v>
                </c:pt>
                <c:pt idx="1">
                  <c:v>9059.8685499999992</c:v>
                </c:pt>
                <c:pt idx="2">
                  <c:v>7394.1117560000002</c:v>
                </c:pt>
                <c:pt idx="3">
                  <c:v>4595.9525329999997</c:v>
                </c:pt>
                <c:pt idx="4">
                  <c:v>11790.260536</c:v>
                </c:pt>
                <c:pt idx="5">
                  <c:v>39022.045463510003</c:v>
                </c:pt>
                <c:pt idx="6">
                  <c:v>29065.831966999998</c:v>
                </c:pt>
                <c:pt idx="7">
                  <c:v>15124.883629049998</c:v>
                </c:pt>
                <c:pt idx="8">
                  <c:v>80539.409910510003</c:v>
                </c:pt>
                <c:pt idx="9">
                  <c:v>682.68974100000003</c:v>
                </c:pt>
                <c:pt idx="10">
                  <c:v>259.5</c:v>
                </c:pt>
                <c:pt idx="11">
                  <c:v>21935.617868000001</c:v>
                </c:pt>
                <c:pt idx="12">
                  <c:v>3354.3309859999999</c:v>
                </c:pt>
                <c:pt idx="13">
                  <c:v>2254.8615730000001</c:v>
                </c:pt>
                <c:pt idx="14">
                  <c:v>2013.9531910000001</c:v>
                </c:pt>
                <c:pt idx="15">
                  <c:v>1776.0158090899999</c:v>
                </c:pt>
                <c:pt idx="16">
                  <c:v>3920.5968552600002</c:v>
                </c:pt>
                <c:pt idx="17">
                  <c:v>3996.1244860000002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37-44F2-BA60-A51B4D70F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SEPTIEMBRE 2020 - </a:t>
            </a:r>
            <a:r>
              <a:rPr lang="es-CO" sz="800"/>
              <a:t>EN  PESOS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230281000000</c:v>
                </c:pt>
                <c:pt idx="1">
                  <c:v>124151293707.56</c:v>
                </c:pt>
                <c:pt idx="2">
                  <c:v>71624054171.959991</c:v>
                </c:pt>
                <c:pt idx="3">
                  <c:v>71624054171.959991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F-4F12-AF8C-6D5E046A07FC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112466157797</c:v>
                </c:pt>
                <c:pt idx="1">
                  <c:v>70101830621.51001</c:v>
                </c:pt>
                <c:pt idx="2">
                  <c:v>4889059339.4200001</c:v>
                </c:pt>
                <c:pt idx="3">
                  <c:v>4889059339.4200001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EF-4F12-AF8C-6D5E046A07FC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9692737150.3500004</c:v>
                </c:pt>
                <c:pt idx="2">
                  <c:v>4687074408.6199999</c:v>
                </c:pt>
                <c:pt idx="3">
                  <c:v>4687074408.6199999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EF-4F12-AF8C-6D5E046A07FC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58488751119</c:v>
                </c:pt>
                <c:pt idx="2">
                  <c:v>32090057511</c:v>
                </c:pt>
                <c:pt idx="3">
                  <c:v>32090057511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EF-4F12-AF8C-6D5E046A0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SEPTIEMBRE 2020, </a:t>
            </a:r>
            <a:r>
              <a:rPr lang="es-CO" sz="800"/>
              <a:t>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#,##0.0;\("$"\ #,##0.0\)</c:formatCode>
                <c:ptCount val="4"/>
                <c:pt idx="0">
                  <c:v>4340</c:v>
                </c:pt>
                <c:pt idx="1">
                  <c:v>3804.6546306</c:v>
                </c:pt>
                <c:pt idx="2">
                  <c:v>2517.51394777</c:v>
                </c:pt>
                <c:pt idx="3">
                  <c:v>2517.51394777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#,##0.0;\("$"\ #,##0.0\)</c:formatCode>
                <c:ptCount val="4"/>
                <c:pt idx="0">
                  <c:v>17278.952363</c:v>
                </c:pt>
                <c:pt idx="1">
                  <c:v>12490.967292559999</c:v>
                </c:pt>
                <c:pt idx="2">
                  <c:v>12479.07193756</c:v>
                </c:pt>
                <c:pt idx="3">
                  <c:v>12479.07193756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#,##0.0;\("$"\ #,##0.0\)</c:formatCode>
                <c:ptCount val="4"/>
                <c:pt idx="0">
                  <c:v>17975</c:v>
                </c:pt>
                <c:pt idx="1">
                  <c:v>12010.377069</c:v>
                </c:pt>
                <c:pt idx="2">
                  <c:v>12008.336069999999</c:v>
                </c:pt>
                <c:pt idx="3">
                  <c:v>12008.336069999999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;\(&quot;$&quot;\ #,##0.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SEPTIEMBRE 2020 -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5.6940509915014155E-2"/>
          <c:y val="7.2932292448029258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[$-1240A]"$"\ #,##0.00;\-"$"\ #,##0.00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[$-1240A]"$"\ #,##0.00;\-"$"\ #,##0.00</c:formatCode>
                <c:ptCount val="18"/>
                <c:pt idx="0">
                  <c:v>25648.557744000002</c:v>
                </c:pt>
                <c:pt idx="1">
                  <c:v>9059.8685499999992</c:v>
                </c:pt>
                <c:pt idx="2">
                  <c:v>7394.1117560000002</c:v>
                </c:pt>
                <c:pt idx="3">
                  <c:v>4595.9525329999997</c:v>
                </c:pt>
                <c:pt idx="4">
                  <c:v>11790.260536</c:v>
                </c:pt>
                <c:pt idx="5">
                  <c:v>39022.045463510003</c:v>
                </c:pt>
                <c:pt idx="6">
                  <c:v>29065.831966999998</c:v>
                </c:pt>
                <c:pt idx="7">
                  <c:v>15124.883629049998</c:v>
                </c:pt>
                <c:pt idx="8">
                  <c:v>80539.409910510003</c:v>
                </c:pt>
                <c:pt idx="9">
                  <c:v>682.68974100000003</c:v>
                </c:pt>
                <c:pt idx="10">
                  <c:v>259.5</c:v>
                </c:pt>
                <c:pt idx="11">
                  <c:v>21935.617868000001</c:v>
                </c:pt>
                <c:pt idx="12">
                  <c:v>3354.3309859999999</c:v>
                </c:pt>
                <c:pt idx="13">
                  <c:v>2254.8615730000001</c:v>
                </c:pt>
                <c:pt idx="14">
                  <c:v>2013.9531910000001</c:v>
                </c:pt>
                <c:pt idx="15">
                  <c:v>1776.0158090899999</c:v>
                </c:pt>
                <c:pt idx="16">
                  <c:v>3920.5968552600002</c:v>
                </c:pt>
                <c:pt idx="17">
                  <c:v>3996.1244860000002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.00;\-&quot;$&quot;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SEPTIEMBRE 2020 - </a:t>
            </a:r>
            <a:r>
              <a:rPr lang="es-CO" sz="800"/>
              <a:t>EN  PESOS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230281000000</c:v>
                </c:pt>
                <c:pt idx="1">
                  <c:v>124151293707.56</c:v>
                </c:pt>
                <c:pt idx="2">
                  <c:v>71624054171.959991</c:v>
                </c:pt>
                <c:pt idx="3">
                  <c:v>71624054171.959991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112466157797</c:v>
                </c:pt>
                <c:pt idx="1">
                  <c:v>70101830621.51001</c:v>
                </c:pt>
                <c:pt idx="2">
                  <c:v>4889059339.4200001</c:v>
                </c:pt>
                <c:pt idx="3">
                  <c:v>4889059339.4200001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9692737150.3500004</c:v>
                </c:pt>
                <c:pt idx="2">
                  <c:v>4687074408.6199999</c:v>
                </c:pt>
                <c:pt idx="3">
                  <c:v>4687074408.6199999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105394000000</c:v>
                </c:pt>
                <c:pt idx="1">
                  <c:v>58488751119</c:v>
                </c:pt>
                <c:pt idx="2">
                  <c:v>32090057511</c:v>
                </c:pt>
                <c:pt idx="3">
                  <c:v>32090057511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1</xdr:row>
      <xdr:rowOff>0</xdr:rowOff>
    </xdr:from>
    <xdr:to>
      <xdr:col>9</xdr:col>
      <xdr:colOff>76200</xdr:colOff>
      <xdr:row>24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304800</xdr:colOff>
      <xdr:row>1</xdr:row>
      <xdr:rowOff>0</xdr:rowOff>
    </xdr:from>
    <xdr:to>
      <xdr:col>19</xdr:col>
      <xdr:colOff>152400</xdr:colOff>
      <xdr:row>24</xdr:row>
      <xdr:rowOff>42863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33EB1326-3179-41CA-A8A9-BD0D840610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0</xdr:colOff>
      <xdr:row>26</xdr:row>
      <xdr:rowOff>0</xdr:rowOff>
    </xdr:from>
    <xdr:to>
      <xdr:col>19</xdr:col>
      <xdr:colOff>628650</xdr:colOff>
      <xdr:row>62</xdr:row>
      <xdr:rowOff>171450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41755CF-B2E6-452C-B92D-D58A44B135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8</xdr:col>
      <xdr:colOff>704851</xdr:colOff>
      <xdr:row>51</xdr:row>
      <xdr:rowOff>90489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56AF92A-78FE-4CB5-904D-D3AA6D5394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25</xdr:row>
      <xdr:rowOff>52386</xdr:rowOff>
    </xdr:from>
    <xdr:to>
      <xdr:col>17</xdr:col>
      <xdr:colOff>638175</xdr:colOff>
      <xdr:row>49</xdr:row>
      <xdr:rowOff>171449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workbookViewId="0">
      <selection activeCell="F57" sqref="F57"/>
    </sheetView>
  </sheetViews>
  <sheetFormatPr baseColWidth="10" defaultRowHeight="15"/>
  <cols>
    <col min="2" max="2" width="14.7109375" customWidth="1"/>
  </cols>
  <sheetData>
    <row r="55" spans="14:14" ht="25.5" customHeight="1">
      <c r="N55" s="112"/>
    </row>
    <row r="56" spans="14:14" ht="15" customHeight="1">
      <c r="N56" s="113"/>
    </row>
    <row r="57" spans="14:14" ht="15" customHeight="1">
      <c r="N57" s="112"/>
    </row>
    <row r="58" spans="14:14" ht="15" customHeight="1">
      <c r="N58" s="112"/>
    </row>
    <row r="59" spans="14:14">
      <c r="N59" s="112"/>
    </row>
    <row r="60" spans="14:14">
      <c r="N60" s="112"/>
    </row>
    <row r="61" spans="14:14">
      <c r="N61" s="112"/>
    </row>
    <row r="62" spans="14:14">
      <c r="N62" s="112"/>
    </row>
    <row r="63" spans="14:14">
      <c r="N63" s="112"/>
    </row>
    <row r="64" spans="14:14">
      <c r="N64" s="112"/>
    </row>
    <row r="65" spans="2:14">
      <c r="N65" s="112"/>
    </row>
    <row r="66" spans="2:14">
      <c r="N66" s="112"/>
    </row>
    <row r="67" spans="2:14">
      <c r="N67" s="112"/>
    </row>
    <row r="68" spans="2:14">
      <c r="N68" s="112"/>
    </row>
    <row r="69" spans="2:14">
      <c r="N69" s="112"/>
    </row>
    <row r="70" spans="2:14">
      <c r="N70" s="112"/>
    </row>
    <row r="71" spans="2:14">
      <c r="N71" s="112"/>
    </row>
    <row r="72" spans="2:14">
      <c r="N72" s="112"/>
    </row>
    <row r="73" spans="2:14">
      <c r="N73" s="112"/>
    </row>
    <row r="74" spans="2:14">
      <c r="N74" s="112"/>
    </row>
    <row r="77" spans="2:14" hidden="1">
      <c r="B77" s="114" t="s">
        <v>47</v>
      </c>
      <c r="C77" s="254" t="s">
        <v>49</v>
      </c>
      <c r="D77" s="255"/>
      <c r="E77" s="255"/>
      <c r="F77" s="255"/>
      <c r="G77" s="255"/>
      <c r="H77" s="255"/>
      <c r="I77" s="255"/>
      <c r="J77" s="255"/>
      <c r="K77" s="255"/>
      <c r="L77" s="255"/>
      <c r="M77" s="256"/>
    </row>
    <row r="78" spans="2:14" hidden="1">
      <c r="B78" s="115" t="s">
        <v>50</v>
      </c>
      <c r="C78" s="257" t="s">
        <v>51</v>
      </c>
      <c r="D78" s="258"/>
      <c r="E78" s="258"/>
      <c r="F78" s="258"/>
      <c r="G78" s="258"/>
      <c r="H78" s="258"/>
      <c r="I78" s="258"/>
      <c r="J78" s="258"/>
      <c r="K78" s="258"/>
      <c r="L78" s="258"/>
      <c r="M78" s="259"/>
    </row>
    <row r="79" spans="2:14" hidden="1">
      <c r="B79" s="115" t="s">
        <v>52</v>
      </c>
      <c r="C79" s="257" t="s">
        <v>53</v>
      </c>
      <c r="D79" s="258"/>
      <c r="E79" s="258"/>
      <c r="F79" s="258"/>
      <c r="G79" s="258"/>
      <c r="H79" s="258"/>
      <c r="I79" s="258"/>
      <c r="J79" s="258"/>
      <c r="K79" s="258"/>
      <c r="L79" s="258"/>
      <c r="M79" s="259"/>
    </row>
    <row r="80" spans="2:14" hidden="1">
      <c r="B80" s="115" t="s">
        <v>54</v>
      </c>
      <c r="C80" s="257" t="s">
        <v>55</v>
      </c>
      <c r="D80" s="258"/>
      <c r="E80" s="258"/>
      <c r="F80" s="258"/>
      <c r="G80" s="258"/>
      <c r="H80" s="258"/>
      <c r="I80" s="258"/>
      <c r="J80" s="258"/>
      <c r="K80" s="258"/>
      <c r="L80" s="258"/>
      <c r="M80" s="259"/>
    </row>
    <row r="81" spans="2:13" hidden="1">
      <c r="B81" s="115" t="s">
        <v>56</v>
      </c>
      <c r="C81" s="250" t="s">
        <v>57</v>
      </c>
      <c r="D81" s="250"/>
      <c r="E81" s="250"/>
      <c r="F81" s="250"/>
      <c r="G81" s="250"/>
      <c r="H81" s="250"/>
      <c r="I81" s="250"/>
      <c r="J81" s="250"/>
      <c r="K81" s="250"/>
      <c r="L81" s="250"/>
      <c r="M81" s="251"/>
    </row>
    <row r="82" spans="2:13" hidden="1">
      <c r="B82" s="115" t="s">
        <v>58</v>
      </c>
      <c r="C82" s="250" t="s">
        <v>59</v>
      </c>
      <c r="D82" s="250"/>
      <c r="E82" s="250"/>
      <c r="F82" s="250"/>
      <c r="G82" s="250"/>
      <c r="H82" s="250"/>
      <c r="I82" s="250"/>
      <c r="J82" s="250"/>
      <c r="K82" s="250"/>
      <c r="L82" s="250"/>
      <c r="M82" s="251"/>
    </row>
    <row r="83" spans="2:13" hidden="1">
      <c r="B83" s="115" t="s">
        <v>58</v>
      </c>
      <c r="C83" s="250" t="s">
        <v>59</v>
      </c>
      <c r="D83" s="250"/>
      <c r="E83" s="250"/>
      <c r="F83" s="250"/>
      <c r="G83" s="250"/>
      <c r="H83" s="250"/>
      <c r="I83" s="250"/>
      <c r="J83" s="250"/>
      <c r="K83" s="250"/>
      <c r="L83" s="250"/>
      <c r="M83" s="251"/>
    </row>
    <row r="84" spans="2:13" hidden="1">
      <c r="B84" s="115" t="s">
        <v>60</v>
      </c>
      <c r="C84" s="250" t="s">
        <v>61</v>
      </c>
      <c r="D84" s="250"/>
      <c r="E84" s="250"/>
      <c r="F84" s="250"/>
      <c r="G84" s="250"/>
      <c r="H84" s="250"/>
      <c r="I84" s="250"/>
      <c r="J84" s="250"/>
      <c r="K84" s="250"/>
      <c r="L84" s="250"/>
      <c r="M84" s="251"/>
    </row>
    <row r="85" spans="2:13" hidden="1">
      <c r="B85" s="115" t="s">
        <v>62</v>
      </c>
      <c r="C85" s="250" t="s">
        <v>63</v>
      </c>
      <c r="D85" s="250"/>
      <c r="E85" s="250"/>
      <c r="F85" s="250"/>
      <c r="G85" s="250"/>
      <c r="H85" s="250"/>
      <c r="I85" s="250"/>
      <c r="J85" s="250"/>
      <c r="K85" s="250"/>
      <c r="L85" s="250"/>
      <c r="M85" s="251"/>
    </row>
    <row r="86" spans="2:13" hidden="1">
      <c r="B86" s="115" t="s">
        <v>64</v>
      </c>
      <c r="C86" s="250" t="s">
        <v>65</v>
      </c>
      <c r="D86" s="250"/>
      <c r="E86" s="250"/>
      <c r="F86" s="250"/>
      <c r="G86" s="250"/>
      <c r="H86" s="250"/>
      <c r="I86" s="250"/>
      <c r="J86" s="250"/>
      <c r="K86" s="250"/>
      <c r="L86" s="250"/>
      <c r="M86" s="251"/>
    </row>
    <row r="87" spans="2:13" hidden="1">
      <c r="B87" s="115" t="s">
        <v>64</v>
      </c>
      <c r="C87" s="250" t="s">
        <v>65</v>
      </c>
      <c r="D87" s="250"/>
      <c r="E87" s="250"/>
      <c r="F87" s="250"/>
      <c r="G87" s="250"/>
      <c r="H87" s="250"/>
      <c r="I87" s="250"/>
      <c r="J87" s="250"/>
      <c r="K87" s="250"/>
      <c r="L87" s="250"/>
      <c r="M87" s="251"/>
    </row>
    <row r="88" spans="2:13" hidden="1">
      <c r="B88" s="115" t="s">
        <v>66</v>
      </c>
      <c r="C88" s="250" t="s">
        <v>67</v>
      </c>
      <c r="D88" s="250"/>
      <c r="E88" s="250"/>
      <c r="F88" s="250"/>
      <c r="G88" s="250"/>
      <c r="H88" s="250"/>
      <c r="I88" s="250"/>
      <c r="J88" s="250"/>
      <c r="K88" s="250"/>
      <c r="L88" s="250"/>
      <c r="M88" s="251"/>
    </row>
    <row r="89" spans="2:13" hidden="1">
      <c r="B89" s="115" t="s">
        <v>68</v>
      </c>
      <c r="C89" s="250" t="s">
        <v>69</v>
      </c>
      <c r="D89" s="250"/>
      <c r="E89" s="250"/>
      <c r="F89" s="250"/>
      <c r="G89" s="250"/>
      <c r="H89" s="250"/>
      <c r="I89" s="250"/>
      <c r="J89" s="250"/>
      <c r="K89" s="250"/>
      <c r="L89" s="250"/>
      <c r="M89" s="251"/>
    </row>
    <row r="90" spans="2:13" hidden="1">
      <c r="B90" s="115" t="s">
        <v>70</v>
      </c>
      <c r="C90" s="250" t="s">
        <v>71</v>
      </c>
      <c r="D90" s="250"/>
      <c r="E90" s="250"/>
      <c r="F90" s="250"/>
      <c r="G90" s="250"/>
      <c r="H90" s="250"/>
      <c r="I90" s="250"/>
      <c r="J90" s="250"/>
      <c r="K90" s="250"/>
      <c r="L90" s="250"/>
      <c r="M90" s="251"/>
    </row>
    <row r="91" spans="2:13" hidden="1">
      <c r="B91" s="115" t="s">
        <v>72</v>
      </c>
      <c r="C91" s="250" t="s">
        <v>73</v>
      </c>
      <c r="D91" s="250"/>
      <c r="E91" s="250"/>
      <c r="F91" s="250"/>
      <c r="G91" s="250"/>
      <c r="H91" s="250"/>
      <c r="I91" s="250"/>
      <c r="J91" s="250"/>
      <c r="K91" s="250"/>
      <c r="L91" s="250"/>
      <c r="M91" s="251"/>
    </row>
    <row r="92" spans="2:13" hidden="1">
      <c r="B92" s="115" t="s">
        <v>74</v>
      </c>
      <c r="C92" s="250" t="s">
        <v>75</v>
      </c>
      <c r="D92" s="250"/>
      <c r="E92" s="250"/>
      <c r="F92" s="250"/>
      <c r="G92" s="250"/>
      <c r="H92" s="250"/>
      <c r="I92" s="250"/>
      <c r="J92" s="250"/>
      <c r="K92" s="250"/>
      <c r="L92" s="250"/>
      <c r="M92" s="251"/>
    </row>
    <row r="93" spans="2:13" hidden="1">
      <c r="B93" s="115" t="s">
        <v>76</v>
      </c>
      <c r="C93" s="250" t="s">
        <v>77</v>
      </c>
      <c r="D93" s="250"/>
      <c r="E93" s="250"/>
      <c r="F93" s="250"/>
      <c r="G93" s="250"/>
      <c r="H93" s="250"/>
      <c r="I93" s="250"/>
      <c r="J93" s="250"/>
      <c r="K93" s="250"/>
      <c r="L93" s="250"/>
      <c r="M93" s="251"/>
    </row>
    <row r="94" spans="2:13" hidden="1">
      <c r="B94" s="115" t="s">
        <v>78</v>
      </c>
      <c r="C94" s="250" t="s">
        <v>79</v>
      </c>
      <c r="D94" s="250"/>
      <c r="E94" s="250"/>
      <c r="F94" s="250"/>
      <c r="G94" s="250"/>
      <c r="H94" s="250"/>
      <c r="I94" s="250"/>
      <c r="J94" s="250"/>
      <c r="K94" s="250"/>
      <c r="L94" s="250"/>
      <c r="M94" s="251"/>
    </row>
    <row r="95" spans="2:13" hidden="1">
      <c r="B95" s="115" t="s">
        <v>80</v>
      </c>
      <c r="C95" s="250" t="s">
        <v>81</v>
      </c>
      <c r="D95" s="250"/>
      <c r="E95" s="250"/>
      <c r="F95" s="250"/>
      <c r="G95" s="250"/>
      <c r="H95" s="250"/>
      <c r="I95" s="250"/>
      <c r="J95" s="250"/>
      <c r="K95" s="250"/>
      <c r="L95" s="250"/>
      <c r="M95" s="251"/>
    </row>
    <row r="96" spans="2:13" ht="15.75" hidden="1" thickBot="1">
      <c r="B96" s="117" t="s">
        <v>82</v>
      </c>
      <c r="C96" s="252" t="s">
        <v>83</v>
      </c>
      <c r="D96" s="252"/>
      <c r="E96" s="252"/>
      <c r="F96" s="252"/>
      <c r="G96" s="252"/>
      <c r="H96" s="252"/>
      <c r="I96" s="252"/>
      <c r="J96" s="252"/>
      <c r="K96" s="252"/>
      <c r="L96" s="252"/>
      <c r="M96" s="253"/>
    </row>
  </sheetData>
  <mergeCells count="20"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  <mergeCell ref="C95:M95"/>
    <mergeCell ref="C96:M96"/>
    <mergeCell ref="C90:M90"/>
    <mergeCell ref="C91:M91"/>
    <mergeCell ref="C92:M92"/>
    <mergeCell ref="C93:M93"/>
    <mergeCell ref="C94:M94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215C8-F046-4C07-98C4-8656DAB45FB9}">
  <dimension ref="A1:K42"/>
  <sheetViews>
    <sheetView topLeftCell="A32" workbookViewId="0">
      <selection activeCell="I35" sqref="I35"/>
    </sheetView>
  </sheetViews>
  <sheetFormatPr baseColWidth="10" defaultRowHeight="15"/>
  <cols>
    <col min="1" max="1" width="13.42578125" style="223" customWidth="1"/>
    <col min="2" max="2" width="13.5703125" style="223" customWidth="1"/>
    <col min="3" max="3" width="8" style="223" customWidth="1"/>
    <col min="4" max="4" width="27.5703125" style="223" customWidth="1"/>
    <col min="5" max="11" width="18.85546875" style="223" customWidth="1"/>
    <col min="12" max="12" width="0" style="223" hidden="1" customWidth="1"/>
    <col min="13" max="13" width="6.42578125" style="223" customWidth="1"/>
    <col min="14" max="16384" width="11.42578125" style="223"/>
  </cols>
  <sheetData>
    <row r="1" spans="1:11">
      <c r="A1" s="221"/>
      <c r="B1" s="221">
        <v>2020</v>
      </c>
      <c r="C1" s="222" t="s">
        <v>0</v>
      </c>
      <c r="D1" s="222" t="s">
        <v>0</v>
      </c>
      <c r="E1" s="222" t="s">
        <v>0</v>
      </c>
      <c r="F1" s="222" t="s">
        <v>0</v>
      </c>
      <c r="G1" s="222" t="s">
        <v>0</v>
      </c>
      <c r="H1" s="222" t="s">
        <v>0</v>
      </c>
      <c r="I1" s="222" t="s">
        <v>0</v>
      </c>
      <c r="J1" s="222" t="s">
        <v>0</v>
      </c>
      <c r="K1" s="222" t="s">
        <v>0</v>
      </c>
    </row>
    <row r="2" spans="1:11">
      <c r="A2" s="221"/>
      <c r="B2" s="221" t="s">
        <v>1</v>
      </c>
      <c r="C2" s="222" t="s">
        <v>0</v>
      </c>
      <c r="D2" s="222" t="s">
        <v>0</v>
      </c>
      <c r="E2" s="222" t="s">
        <v>0</v>
      </c>
      <c r="F2" s="222" t="s">
        <v>0</v>
      </c>
      <c r="G2" s="222" t="s">
        <v>0</v>
      </c>
      <c r="H2" s="222" t="s">
        <v>0</v>
      </c>
      <c r="I2" s="222" t="s">
        <v>0</v>
      </c>
      <c r="J2" s="222" t="s">
        <v>0</v>
      </c>
      <c r="K2" s="222" t="s">
        <v>0</v>
      </c>
    </row>
    <row r="3" spans="1:11" ht="24.75" thickBot="1">
      <c r="A3" s="221"/>
      <c r="B3" s="226" t="s">
        <v>115</v>
      </c>
      <c r="C3" s="222" t="s">
        <v>0</v>
      </c>
      <c r="D3" s="222" t="s">
        <v>0</v>
      </c>
      <c r="E3" s="222" t="s">
        <v>0</v>
      </c>
      <c r="F3" s="222" t="s">
        <v>0</v>
      </c>
      <c r="G3" s="222" t="s">
        <v>0</v>
      </c>
      <c r="H3" s="222" t="s">
        <v>0</v>
      </c>
      <c r="I3" s="222" t="s">
        <v>0</v>
      </c>
      <c r="J3" s="222" t="s">
        <v>0</v>
      </c>
      <c r="K3" s="222" t="s">
        <v>0</v>
      </c>
    </row>
    <row r="4" spans="1:11" ht="15.75" thickBot="1">
      <c r="A4" s="224"/>
      <c r="B4" s="209" t="s">
        <v>3</v>
      </c>
      <c r="C4" s="210" t="s">
        <v>4</v>
      </c>
      <c r="D4" s="210" t="s">
        <v>6</v>
      </c>
      <c r="E4" s="210" t="s">
        <v>8</v>
      </c>
      <c r="F4" s="210" t="s">
        <v>9</v>
      </c>
      <c r="G4" s="210" t="s">
        <v>10</v>
      </c>
      <c r="H4" s="210" t="s">
        <v>11</v>
      </c>
      <c r="I4" s="210" t="s">
        <v>12</v>
      </c>
      <c r="J4" s="210" t="s">
        <v>13</v>
      </c>
      <c r="K4" s="211" t="s">
        <v>15</v>
      </c>
    </row>
    <row r="5" spans="1:11">
      <c r="A5" s="225"/>
      <c r="B5" s="242" t="s">
        <v>16</v>
      </c>
      <c r="C5" s="243" t="s">
        <v>18</v>
      </c>
      <c r="D5" s="244" t="s">
        <v>20</v>
      </c>
      <c r="E5" s="245">
        <v>12190000000</v>
      </c>
      <c r="F5" s="245">
        <v>0</v>
      </c>
      <c r="G5" s="245">
        <v>8037037108</v>
      </c>
      <c r="H5" s="245">
        <v>4152962892</v>
      </c>
      <c r="I5" s="245">
        <v>8037037108</v>
      </c>
      <c r="J5" s="245">
        <v>8037037108</v>
      </c>
      <c r="K5" s="246">
        <v>8037037108</v>
      </c>
    </row>
    <row r="6" spans="1:11" ht="22.5">
      <c r="A6" s="225"/>
      <c r="B6" s="227" t="s">
        <v>21</v>
      </c>
      <c r="C6" s="228" t="s">
        <v>18</v>
      </c>
      <c r="D6" s="229" t="s">
        <v>22</v>
      </c>
      <c r="E6" s="230">
        <v>4261000000</v>
      </c>
      <c r="F6" s="230">
        <v>0</v>
      </c>
      <c r="G6" s="230">
        <v>3060377166</v>
      </c>
      <c r="H6" s="230">
        <v>1200622834</v>
      </c>
      <c r="I6" s="230">
        <v>3060377166</v>
      </c>
      <c r="J6" s="230">
        <v>3060377166</v>
      </c>
      <c r="K6" s="231">
        <v>3060377166</v>
      </c>
    </row>
    <row r="7" spans="1:11" ht="33.75">
      <c r="A7" s="225"/>
      <c r="B7" s="227" t="s">
        <v>23</v>
      </c>
      <c r="C7" s="228" t="s">
        <v>18</v>
      </c>
      <c r="D7" s="229" t="s">
        <v>24</v>
      </c>
      <c r="E7" s="230">
        <v>1524000000</v>
      </c>
      <c r="F7" s="230">
        <v>0</v>
      </c>
      <c r="G7" s="230">
        <v>912962795</v>
      </c>
      <c r="H7" s="230">
        <v>611037205</v>
      </c>
      <c r="I7" s="230">
        <v>912962795</v>
      </c>
      <c r="J7" s="230">
        <v>910921796</v>
      </c>
      <c r="K7" s="231">
        <v>910921796</v>
      </c>
    </row>
    <row r="8" spans="1:11" ht="22.5">
      <c r="A8" s="225"/>
      <c r="B8" s="227" t="s">
        <v>25</v>
      </c>
      <c r="C8" s="228" t="s">
        <v>18</v>
      </c>
      <c r="D8" s="229" t="s">
        <v>26</v>
      </c>
      <c r="E8" s="230">
        <v>0</v>
      </c>
      <c r="F8" s="230">
        <v>0</v>
      </c>
      <c r="G8" s="230">
        <v>0</v>
      </c>
      <c r="H8" s="230">
        <v>0</v>
      </c>
      <c r="I8" s="230">
        <v>0</v>
      </c>
      <c r="J8" s="230">
        <v>0</v>
      </c>
      <c r="K8" s="231">
        <v>0</v>
      </c>
    </row>
    <row r="9" spans="1:11" ht="22.5">
      <c r="A9" s="225"/>
      <c r="B9" s="227" t="s">
        <v>27</v>
      </c>
      <c r="C9" s="228" t="s">
        <v>18</v>
      </c>
      <c r="D9" s="229" t="s">
        <v>28</v>
      </c>
      <c r="E9" s="230">
        <v>4340000000</v>
      </c>
      <c r="F9" s="230">
        <v>0</v>
      </c>
      <c r="G9" s="230">
        <v>4279716799.75</v>
      </c>
      <c r="H9" s="230">
        <v>60283200.25</v>
      </c>
      <c r="I9" s="230">
        <v>3804654630.5999999</v>
      </c>
      <c r="J9" s="230">
        <v>2517513947.77</v>
      </c>
      <c r="K9" s="231">
        <v>2517513947.77</v>
      </c>
    </row>
    <row r="10" spans="1:11" ht="33.75">
      <c r="A10" s="225"/>
      <c r="B10" s="227" t="s">
        <v>29</v>
      </c>
      <c r="C10" s="228" t="s">
        <v>18</v>
      </c>
      <c r="D10" s="229" t="s">
        <v>30</v>
      </c>
      <c r="E10" s="230">
        <v>13311842203</v>
      </c>
      <c r="F10" s="230">
        <v>0</v>
      </c>
      <c r="G10" s="230">
        <v>11515851536.02</v>
      </c>
      <c r="H10" s="230">
        <v>1795990666.98</v>
      </c>
      <c r="I10" s="230">
        <v>11515851536.02</v>
      </c>
      <c r="J10" s="230">
        <v>11515765758.02</v>
      </c>
      <c r="K10" s="231">
        <v>11515765758.02</v>
      </c>
    </row>
    <row r="11" spans="1:11" ht="22.5">
      <c r="A11" s="225"/>
      <c r="B11" s="227" t="s">
        <v>31</v>
      </c>
      <c r="C11" s="228" t="s">
        <v>18</v>
      </c>
      <c r="D11" s="229" t="s">
        <v>32</v>
      </c>
      <c r="E11" s="230">
        <v>2807110160</v>
      </c>
      <c r="F11" s="230">
        <v>0</v>
      </c>
      <c r="G11" s="230">
        <v>395619415.98000002</v>
      </c>
      <c r="H11" s="230">
        <v>2411490744.02</v>
      </c>
      <c r="I11" s="230">
        <v>294057899.98000002</v>
      </c>
      <c r="J11" s="230">
        <v>284234231.98000002</v>
      </c>
      <c r="K11" s="231">
        <v>284234231.98000002</v>
      </c>
    </row>
    <row r="12" spans="1:11" ht="33.75">
      <c r="A12" s="225"/>
      <c r="B12" s="227" t="s">
        <v>33</v>
      </c>
      <c r="C12" s="228" t="s">
        <v>18</v>
      </c>
      <c r="D12" s="229" t="s">
        <v>34</v>
      </c>
      <c r="E12" s="230">
        <v>58000000</v>
      </c>
      <c r="F12" s="230">
        <v>0</v>
      </c>
      <c r="G12" s="230">
        <v>54665815</v>
      </c>
      <c r="H12" s="230">
        <v>3334185</v>
      </c>
      <c r="I12" s="230">
        <v>51338599</v>
      </c>
      <c r="J12" s="230">
        <v>49352690</v>
      </c>
      <c r="K12" s="231">
        <v>49352690</v>
      </c>
    </row>
    <row r="13" spans="1:11">
      <c r="A13" s="225"/>
      <c r="B13" s="227" t="s">
        <v>35</v>
      </c>
      <c r="C13" s="228" t="s">
        <v>18</v>
      </c>
      <c r="D13" s="229" t="s">
        <v>36</v>
      </c>
      <c r="E13" s="230">
        <v>94000000</v>
      </c>
      <c r="F13" s="230">
        <v>0</v>
      </c>
      <c r="G13" s="230">
        <v>0</v>
      </c>
      <c r="H13" s="230">
        <v>94000000</v>
      </c>
      <c r="I13" s="230">
        <v>0</v>
      </c>
      <c r="J13" s="230">
        <v>0</v>
      </c>
      <c r="K13" s="231">
        <v>0</v>
      </c>
    </row>
    <row r="14" spans="1:11">
      <c r="A14" s="225"/>
      <c r="B14" s="227" t="s">
        <v>37</v>
      </c>
      <c r="C14" s="228" t="s">
        <v>18</v>
      </c>
      <c r="D14" s="229" t="s">
        <v>38</v>
      </c>
      <c r="E14" s="230">
        <v>20000000</v>
      </c>
      <c r="F14" s="230">
        <v>0</v>
      </c>
      <c r="G14" s="230">
        <v>0</v>
      </c>
      <c r="H14" s="230">
        <v>20000000</v>
      </c>
      <c r="I14" s="230">
        <v>0</v>
      </c>
      <c r="J14" s="230">
        <v>0</v>
      </c>
      <c r="K14" s="231">
        <v>0</v>
      </c>
    </row>
    <row r="15" spans="1:11" ht="22.5">
      <c r="A15" s="225"/>
      <c r="B15" s="227" t="s">
        <v>39</v>
      </c>
      <c r="C15" s="228" t="s">
        <v>18</v>
      </c>
      <c r="D15" s="229" t="s">
        <v>40</v>
      </c>
      <c r="E15" s="230">
        <v>11000000</v>
      </c>
      <c r="F15" s="230">
        <v>0</v>
      </c>
      <c r="G15" s="230">
        <v>0</v>
      </c>
      <c r="H15" s="230">
        <v>11000000</v>
      </c>
      <c r="I15" s="230">
        <v>0</v>
      </c>
      <c r="J15" s="230">
        <v>0</v>
      </c>
      <c r="K15" s="231">
        <v>0</v>
      </c>
    </row>
    <row r="16" spans="1:11" ht="22.5">
      <c r="A16" s="225"/>
      <c r="B16" s="227" t="s">
        <v>41</v>
      </c>
      <c r="C16" s="228" t="s">
        <v>42</v>
      </c>
      <c r="D16" s="229" t="s">
        <v>44</v>
      </c>
      <c r="E16" s="230">
        <v>975000000</v>
      </c>
      <c r="F16" s="230">
        <v>0</v>
      </c>
      <c r="G16" s="230">
        <v>629719257.55999994</v>
      </c>
      <c r="H16" s="230">
        <v>345280742.44</v>
      </c>
      <c r="I16" s="230">
        <v>629719257.55999994</v>
      </c>
      <c r="J16" s="230">
        <v>629719257.55999994</v>
      </c>
      <c r="K16" s="231">
        <v>629719257.55999994</v>
      </c>
    </row>
    <row r="17" spans="1:11" ht="23.25" thickBot="1">
      <c r="A17" s="225"/>
      <c r="B17" s="237" t="s">
        <v>45</v>
      </c>
      <c r="C17" s="238" t="s">
        <v>18</v>
      </c>
      <c r="D17" s="239" t="s">
        <v>46</v>
      </c>
      <c r="E17" s="240">
        <v>2000000</v>
      </c>
      <c r="F17" s="240">
        <v>0</v>
      </c>
      <c r="G17" s="240">
        <v>0</v>
      </c>
      <c r="H17" s="240">
        <v>2000000</v>
      </c>
      <c r="I17" s="240">
        <v>0</v>
      </c>
      <c r="J17" s="240">
        <v>0</v>
      </c>
      <c r="K17" s="241">
        <v>0</v>
      </c>
    </row>
    <row r="18" spans="1:11" ht="15.75" thickBot="1">
      <c r="A18" s="225"/>
      <c r="B18" s="260" t="s">
        <v>116</v>
      </c>
      <c r="C18" s="261"/>
      <c r="D18" s="262"/>
      <c r="E18" s="212">
        <f>SUM(E5:E17)</f>
        <v>39593952363</v>
      </c>
      <c r="F18" s="212">
        <f t="shared" ref="F18:K18" si="0">SUM(F5:F17)</f>
        <v>0</v>
      </c>
      <c r="G18" s="212">
        <f t="shared" si="0"/>
        <v>28885949893.310001</v>
      </c>
      <c r="H18" s="212">
        <f t="shared" si="0"/>
        <v>10708002469.690001</v>
      </c>
      <c r="I18" s="212">
        <f t="shared" si="0"/>
        <v>28305998992.160004</v>
      </c>
      <c r="J18" s="212">
        <f t="shared" si="0"/>
        <v>27004921955.330002</v>
      </c>
      <c r="K18" s="213">
        <f t="shared" si="0"/>
        <v>27004921955.330002</v>
      </c>
    </row>
    <row r="19" spans="1:11" ht="56.25">
      <c r="A19" s="225"/>
      <c r="B19" s="242" t="s">
        <v>47</v>
      </c>
      <c r="C19" s="243" t="s">
        <v>42</v>
      </c>
      <c r="D19" s="244" t="s">
        <v>49</v>
      </c>
      <c r="E19" s="245">
        <v>50000000000</v>
      </c>
      <c r="F19" s="245">
        <v>0</v>
      </c>
      <c r="G19" s="245">
        <v>35212190106</v>
      </c>
      <c r="H19" s="245">
        <v>14787809894</v>
      </c>
      <c r="I19" s="245">
        <v>25648557744</v>
      </c>
      <c r="J19" s="245">
        <v>14758293291</v>
      </c>
      <c r="K19" s="246">
        <v>14758293291</v>
      </c>
    </row>
    <row r="20" spans="1:11" ht="45">
      <c r="A20" s="225"/>
      <c r="B20" s="227" t="s">
        <v>50</v>
      </c>
      <c r="C20" s="228" t="s">
        <v>42</v>
      </c>
      <c r="D20" s="229" t="s">
        <v>51</v>
      </c>
      <c r="E20" s="230">
        <v>13000000000</v>
      </c>
      <c r="F20" s="230">
        <v>0</v>
      </c>
      <c r="G20" s="230">
        <v>9841815628</v>
      </c>
      <c r="H20" s="230">
        <v>3158184372</v>
      </c>
      <c r="I20" s="230">
        <v>9059868550</v>
      </c>
      <c r="J20" s="230">
        <v>5385731477</v>
      </c>
      <c r="K20" s="231">
        <v>5385731477</v>
      </c>
    </row>
    <row r="21" spans="1:11" ht="22.5">
      <c r="A21" s="225"/>
      <c r="B21" s="227" t="s">
        <v>52</v>
      </c>
      <c r="C21" s="228" t="s">
        <v>42</v>
      </c>
      <c r="D21" s="229" t="s">
        <v>53</v>
      </c>
      <c r="E21" s="230">
        <v>13000000000</v>
      </c>
      <c r="F21" s="230">
        <v>515000000</v>
      </c>
      <c r="G21" s="230">
        <v>10750382551</v>
      </c>
      <c r="H21" s="230">
        <v>1734617449</v>
      </c>
      <c r="I21" s="230">
        <v>7394111756</v>
      </c>
      <c r="J21" s="230">
        <v>3791124276</v>
      </c>
      <c r="K21" s="231">
        <v>3791124276</v>
      </c>
    </row>
    <row r="22" spans="1:11" ht="33.75">
      <c r="A22" s="225"/>
      <c r="B22" s="227" t="s">
        <v>54</v>
      </c>
      <c r="C22" s="228" t="s">
        <v>42</v>
      </c>
      <c r="D22" s="229" t="s">
        <v>55</v>
      </c>
      <c r="E22" s="230">
        <v>15000000000</v>
      </c>
      <c r="F22" s="230">
        <v>91000000</v>
      </c>
      <c r="G22" s="230">
        <v>13045010562</v>
      </c>
      <c r="H22" s="230">
        <v>1863989438</v>
      </c>
      <c r="I22" s="230">
        <v>4595952533</v>
      </c>
      <c r="J22" s="230">
        <v>2437744687</v>
      </c>
      <c r="K22" s="231">
        <v>2437744687</v>
      </c>
    </row>
    <row r="23" spans="1:11" ht="45">
      <c r="A23" s="225"/>
      <c r="B23" s="227" t="s">
        <v>56</v>
      </c>
      <c r="C23" s="228" t="s">
        <v>42</v>
      </c>
      <c r="D23" s="229" t="s">
        <v>57</v>
      </c>
      <c r="E23" s="230">
        <v>15000000000</v>
      </c>
      <c r="F23" s="230">
        <v>0</v>
      </c>
      <c r="G23" s="230">
        <v>12399061119</v>
      </c>
      <c r="H23" s="230">
        <v>2600938881</v>
      </c>
      <c r="I23" s="230">
        <v>11790260536</v>
      </c>
      <c r="J23" s="230">
        <v>5717163780</v>
      </c>
      <c r="K23" s="231">
        <v>5717163780</v>
      </c>
    </row>
    <row r="24" spans="1:11" ht="45">
      <c r="A24" s="225"/>
      <c r="B24" s="227" t="s">
        <v>58</v>
      </c>
      <c r="C24" s="228" t="s">
        <v>18</v>
      </c>
      <c r="D24" s="229" t="s">
        <v>59</v>
      </c>
      <c r="E24" s="230">
        <v>17750000000</v>
      </c>
      <c r="F24" s="230">
        <v>0</v>
      </c>
      <c r="G24" s="230">
        <v>17458813330.509998</v>
      </c>
      <c r="H24" s="230">
        <v>291186669.49000001</v>
      </c>
      <c r="I24" s="230">
        <v>10022211024.51</v>
      </c>
      <c r="J24" s="230">
        <v>3766042141.5100002</v>
      </c>
      <c r="K24" s="231">
        <v>3766042141.5100002</v>
      </c>
    </row>
    <row r="25" spans="1:11" ht="45">
      <c r="A25" s="225"/>
      <c r="B25" s="227" t="s">
        <v>58</v>
      </c>
      <c r="C25" s="228" t="s">
        <v>42</v>
      </c>
      <c r="D25" s="229" t="s">
        <v>59</v>
      </c>
      <c r="E25" s="230">
        <v>165081157797</v>
      </c>
      <c r="F25" s="230">
        <v>120655000000</v>
      </c>
      <c r="G25" s="230">
        <v>38650355419</v>
      </c>
      <c r="H25" s="230">
        <v>5775802378</v>
      </c>
      <c r="I25" s="230">
        <v>28999834439</v>
      </c>
      <c r="J25" s="230">
        <v>136844033</v>
      </c>
      <c r="K25" s="231">
        <v>136844033</v>
      </c>
    </row>
    <row r="26" spans="1:11" ht="33.75">
      <c r="A26" s="225"/>
      <c r="B26" s="227" t="s">
        <v>60</v>
      </c>
      <c r="C26" s="228" t="s">
        <v>42</v>
      </c>
      <c r="D26" s="229" t="s">
        <v>61</v>
      </c>
      <c r="E26" s="230">
        <v>75290000000</v>
      </c>
      <c r="F26" s="230">
        <v>25000000000</v>
      </c>
      <c r="G26" s="230">
        <v>32059930581</v>
      </c>
      <c r="H26" s="230">
        <v>18230069419</v>
      </c>
      <c r="I26" s="230">
        <v>29065831967</v>
      </c>
      <c r="J26" s="230">
        <v>270048988</v>
      </c>
      <c r="K26" s="231">
        <v>270048988</v>
      </c>
    </row>
    <row r="27" spans="1:11" ht="45">
      <c r="A27" s="225"/>
      <c r="B27" s="227" t="s">
        <v>62</v>
      </c>
      <c r="C27" s="228" t="s">
        <v>42</v>
      </c>
      <c r="D27" s="229" t="s">
        <v>63</v>
      </c>
      <c r="E27" s="230">
        <v>25000000000</v>
      </c>
      <c r="F27" s="230">
        <v>800000000</v>
      </c>
      <c r="G27" s="230">
        <v>21676753626</v>
      </c>
      <c r="H27" s="230">
        <v>2523246374</v>
      </c>
      <c r="I27" s="230">
        <v>15124883629.049999</v>
      </c>
      <c r="J27" s="230">
        <v>10999650152.049999</v>
      </c>
      <c r="K27" s="231">
        <v>10999650152.049999</v>
      </c>
    </row>
    <row r="28" spans="1:11" ht="56.25">
      <c r="A28" s="225"/>
      <c r="B28" s="227" t="s">
        <v>64</v>
      </c>
      <c r="C28" s="228" t="s">
        <v>18</v>
      </c>
      <c r="D28" s="229" t="s">
        <v>65</v>
      </c>
      <c r="E28" s="230">
        <f>112170000000</f>
        <v>112170000000</v>
      </c>
      <c r="F28" s="230">
        <v>22939000000</v>
      </c>
      <c r="G28" s="230">
        <v>66454333737</v>
      </c>
      <c r="H28" s="230">
        <v>22776666263</v>
      </c>
      <c r="I28" s="230">
        <v>42281734739.510002</v>
      </c>
      <c r="J28" s="230">
        <v>20773766089.91</v>
      </c>
      <c r="K28" s="231">
        <v>20773766089.91</v>
      </c>
    </row>
    <row r="29" spans="1:11" ht="56.25">
      <c r="A29" s="225"/>
      <c r="B29" s="227" t="s">
        <v>64</v>
      </c>
      <c r="C29" s="228" t="s">
        <v>42</v>
      </c>
      <c r="D29" s="229" t="s">
        <v>65</v>
      </c>
      <c r="E29" s="230">
        <v>50000000000</v>
      </c>
      <c r="F29" s="230">
        <v>0</v>
      </c>
      <c r="G29" s="230">
        <v>44599999967</v>
      </c>
      <c r="H29" s="230">
        <v>5400000033</v>
      </c>
      <c r="I29" s="230">
        <v>38257675171</v>
      </c>
      <c r="J29" s="230">
        <v>23957675181</v>
      </c>
      <c r="K29" s="231">
        <v>23957675181</v>
      </c>
    </row>
    <row r="30" spans="1:11" ht="33.75">
      <c r="A30" s="225"/>
      <c r="B30" s="227" t="s">
        <v>66</v>
      </c>
      <c r="C30" s="228" t="s">
        <v>42</v>
      </c>
      <c r="D30" s="229" t="s">
        <v>67</v>
      </c>
      <c r="E30" s="230">
        <v>1100000000</v>
      </c>
      <c r="F30" s="230">
        <v>0</v>
      </c>
      <c r="G30" s="230">
        <v>684000000</v>
      </c>
      <c r="H30" s="230">
        <v>416000000</v>
      </c>
      <c r="I30" s="230">
        <v>682689741</v>
      </c>
      <c r="J30" s="230">
        <v>413144485</v>
      </c>
      <c r="K30" s="231">
        <v>413144485</v>
      </c>
    </row>
    <row r="31" spans="1:11" ht="33.75">
      <c r="A31" s="225"/>
      <c r="B31" s="227" t="s">
        <v>68</v>
      </c>
      <c r="C31" s="228" t="s">
        <v>42</v>
      </c>
      <c r="D31" s="229" t="s">
        <v>69</v>
      </c>
      <c r="E31" s="230">
        <v>1000000000</v>
      </c>
      <c r="F31" s="230">
        <v>0</v>
      </c>
      <c r="G31" s="230">
        <v>309500000</v>
      </c>
      <c r="H31" s="230">
        <v>690500000</v>
      </c>
      <c r="I31" s="230">
        <v>259500000</v>
      </c>
      <c r="J31" s="230">
        <v>145143063</v>
      </c>
      <c r="K31" s="231">
        <v>145143063</v>
      </c>
    </row>
    <row r="32" spans="1:11" ht="56.25">
      <c r="A32" s="225"/>
      <c r="B32" s="227" t="s">
        <v>70</v>
      </c>
      <c r="C32" s="228" t="s">
        <v>42</v>
      </c>
      <c r="D32" s="229" t="s">
        <v>71</v>
      </c>
      <c r="E32" s="230">
        <v>53000000000</v>
      </c>
      <c r="F32" s="230">
        <v>0</v>
      </c>
      <c r="G32" s="230">
        <v>30952726903</v>
      </c>
      <c r="H32" s="230">
        <v>22047273097</v>
      </c>
      <c r="I32" s="230">
        <v>21935617868</v>
      </c>
      <c r="J32" s="230">
        <v>12221649638</v>
      </c>
      <c r="K32" s="231">
        <v>12221649638</v>
      </c>
    </row>
    <row r="33" spans="1:11" ht="33.75">
      <c r="A33" s="225"/>
      <c r="B33" s="227" t="s">
        <v>72</v>
      </c>
      <c r="C33" s="228" t="s">
        <v>42</v>
      </c>
      <c r="D33" s="229" t="s">
        <v>73</v>
      </c>
      <c r="E33" s="230">
        <v>3750000000</v>
      </c>
      <c r="F33" s="230">
        <v>0</v>
      </c>
      <c r="G33" s="230">
        <v>3398294931</v>
      </c>
      <c r="H33" s="230">
        <v>351705069</v>
      </c>
      <c r="I33" s="230">
        <v>3354330986</v>
      </c>
      <c r="J33" s="230">
        <v>1887696252</v>
      </c>
      <c r="K33" s="231">
        <v>1887696252</v>
      </c>
    </row>
    <row r="34" spans="1:11" ht="22.5">
      <c r="A34" s="225"/>
      <c r="B34" s="227" t="s">
        <v>74</v>
      </c>
      <c r="C34" s="228" t="s">
        <v>42</v>
      </c>
      <c r="D34" s="229" t="s">
        <v>75</v>
      </c>
      <c r="E34" s="230">
        <v>3000000000</v>
      </c>
      <c r="F34" s="230">
        <v>0</v>
      </c>
      <c r="G34" s="230">
        <v>2352111573</v>
      </c>
      <c r="H34" s="230">
        <v>647888427</v>
      </c>
      <c r="I34" s="230">
        <v>2254861573</v>
      </c>
      <c r="J34" s="230">
        <v>1225329311</v>
      </c>
      <c r="K34" s="231">
        <v>1225329311</v>
      </c>
    </row>
    <row r="35" spans="1:11" ht="33.75">
      <c r="A35" s="225"/>
      <c r="B35" s="227" t="s">
        <v>76</v>
      </c>
      <c r="C35" s="228" t="s">
        <v>42</v>
      </c>
      <c r="D35" s="229" t="s">
        <v>77</v>
      </c>
      <c r="E35" s="230">
        <v>5000000000</v>
      </c>
      <c r="F35" s="230">
        <v>0</v>
      </c>
      <c r="G35" s="230">
        <v>4716838008</v>
      </c>
      <c r="H35" s="230">
        <v>283161992</v>
      </c>
      <c r="I35" s="230">
        <v>2013953191</v>
      </c>
      <c r="J35" s="230">
        <v>716124176.90999997</v>
      </c>
      <c r="K35" s="231">
        <v>716124176.90999997</v>
      </c>
    </row>
    <row r="36" spans="1:11" ht="56.25">
      <c r="A36" s="225"/>
      <c r="B36" s="227" t="s">
        <v>78</v>
      </c>
      <c r="C36" s="228" t="s">
        <v>42</v>
      </c>
      <c r="D36" s="229" t="s">
        <v>79</v>
      </c>
      <c r="E36" s="230">
        <v>4000000000</v>
      </c>
      <c r="F36" s="230">
        <v>0</v>
      </c>
      <c r="G36" s="230">
        <v>3466917002.0900002</v>
      </c>
      <c r="H36" s="230">
        <v>533082997.91000003</v>
      </c>
      <c r="I36" s="230">
        <v>1776015809.0899999</v>
      </c>
      <c r="J36" s="230">
        <v>999531098.95000005</v>
      </c>
      <c r="K36" s="231">
        <v>999531098.95000005</v>
      </c>
    </row>
    <row r="37" spans="1:11" ht="22.5">
      <c r="A37" s="225"/>
      <c r="B37" s="227" t="s">
        <v>80</v>
      </c>
      <c r="C37" s="228" t="s">
        <v>42</v>
      </c>
      <c r="D37" s="229" t="s">
        <v>81</v>
      </c>
      <c r="E37" s="230">
        <v>8000000000</v>
      </c>
      <c r="F37" s="230">
        <v>0</v>
      </c>
      <c r="G37" s="230">
        <v>6461521853</v>
      </c>
      <c r="H37" s="230">
        <v>1538478147</v>
      </c>
      <c r="I37" s="230">
        <v>3920596855.2600002</v>
      </c>
      <c r="J37" s="230">
        <v>1783845183.6700001</v>
      </c>
      <c r="K37" s="231">
        <v>1783845183.6700001</v>
      </c>
    </row>
    <row r="38" spans="1:11" ht="23.25" thickBot="1">
      <c r="A38" s="225"/>
      <c r="B38" s="232" t="s">
        <v>82</v>
      </c>
      <c r="C38" s="233" t="s">
        <v>42</v>
      </c>
      <c r="D38" s="234" t="s">
        <v>83</v>
      </c>
      <c r="E38" s="235">
        <v>7000000000</v>
      </c>
      <c r="F38" s="235">
        <v>0</v>
      </c>
      <c r="G38" s="235">
        <v>4308085459</v>
      </c>
      <c r="H38" s="235">
        <v>2691914541</v>
      </c>
      <c r="I38" s="235">
        <v>3996124486</v>
      </c>
      <c r="J38" s="235">
        <v>1903698126</v>
      </c>
      <c r="K38" s="236">
        <v>1903698126</v>
      </c>
    </row>
    <row r="39" spans="1:11" ht="15.75" thickBot="1">
      <c r="A39" s="109"/>
      <c r="B39" s="260" t="s">
        <v>113</v>
      </c>
      <c r="C39" s="261"/>
      <c r="D39" s="262"/>
      <c r="E39" s="212">
        <f>SUM(E19:E38)</f>
        <v>637141157797</v>
      </c>
      <c r="F39" s="212">
        <f t="shared" ref="F39:K39" si="1">SUM(F19:F38)</f>
        <v>170000000000</v>
      </c>
      <c r="G39" s="212">
        <f t="shared" si="1"/>
        <v>358798642355.60004</v>
      </c>
      <c r="H39" s="212">
        <f t="shared" si="1"/>
        <v>108342515441.40001</v>
      </c>
      <c r="I39" s="212">
        <f t="shared" si="1"/>
        <v>262434612598.42001</v>
      </c>
      <c r="J39" s="212">
        <f t="shared" si="1"/>
        <v>113290245431</v>
      </c>
      <c r="K39" s="213">
        <f t="shared" si="1"/>
        <v>113290245431</v>
      </c>
    </row>
    <row r="40" spans="1:11" ht="15.75" thickBot="1">
      <c r="A40" s="109"/>
      <c r="B40" s="263" t="s">
        <v>114</v>
      </c>
      <c r="C40" s="264"/>
      <c r="D40" s="265"/>
      <c r="E40" s="214">
        <f>+E39+E18</f>
        <v>676735110160</v>
      </c>
      <c r="F40" s="214">
        <f t="shared" ref="F40:K40" si="2">+F39+F18</f>
        <v>170000000000</v>
      </c>
      <c r="G40" s="214">
        <f t="shared" si="2"/>
        <v>387684592248.91003</v>
      </c>
      <c r="H40" s="214">
        <f t="shared" si="2"/>
        <v>119050517911.09001</v>
      </c>
      <c r="I40" s="214">
        <f t="shared" si="2"/>
        <v>290740611590.58002</v>
      </c>
      <c r="J40" s="214">
        <f t="shared" si="2"/>
        <v>140295167386.33002</v>
      </c>
      <c r="K40" s="215">
        <f t="shared" si="2"/>
        <v>140295167386.33002</v>
      </c>
    </row>
    <row r="41" spans="1:11" ht="33.950000000000003" customHeight="1" thickTop="1"/>
    <row r="42" spans="1:11">
      <c r="E42" s="248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H16"/>
  <sheetViews>
    <sheetView workbookViewId="0">
      <selection activeCell="E5" sqref="E5:H7"/>
    </sheetView>
  </sheetViews>
  <sheetFormatPr baseColWidth="10" defaultRowHeight="1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>
      <c r="B5" s="5" t="s">
        <v>27</v>
      </c>
      <c r="C5" s="3" t="s">
        <v>18</v>
      </c>
      <c r="D5" s="4" t="s">
        <v>88</v>
      </c>
      <c r="E5" s="247">
        <v>4340</v>
      </c>
      <c r="F5" s="247">
        <v>3804.6546306</v>
      </c>
      <c r="G5" s="247">
        <v>2517.51394777</v>
      </c>
      <c r="H5" s="247">
        <v>2517.51394777</v>
      </c>
    </row>
    <row r="6" spans="2:8">
      <c r="B6" s="5" t="s">
        <v>84</v>
      </c>
      <c r="C6" s="3" t="s">
        <v>18</v>
      </c>
      <c r="D6" s="4" t="s">
        <v>85</v>
      </c>
      <c r="E6" s="247">
        <v>17278.952363</v>
      </c>
      <c r="F6" s="247">
        <v>12490.967292559999</v>
      </c>
      <c r="G6" s="247">
        <v>12479.07193756</v>
      </c>
      <c r="H6" s="247">
        <v>12479.07193756</v>
      </c>
    </row>
    <row r="7" spans="2:8">
      <c r="B7" s="5" t="s">
        <v>86</v>
      </c>
      <c r="C7" s="3" t="s">
        <v>18</v>
      </c>
      <c r="D7" s="4" t="s">
        <v>87</v>
      </c>
      <c r="E7" s="247">
        <v>17975</v>
      </c>
      <c r="F7" s="247">
        <v>12010.377069</v>
      </c>
      <c r="G7" s="247">
        <v>12008.336069999999</v>
      </c>
      <c r="H7" s="247">
        <v>12008.336069999999</v>
      </c>
    </row>
    <row r="10" spans="2:8">
      <c r="B10" s="5"/>
      <c r="C10" s="3"/>
      <c r="D10" s="4"/>
      <c r="E10" s="6"/>
      <c r="F10" s="6"/>
      <c r="G10" s="6"/>
      <c r="H10" s="6"/>
    </row>
    <row r="11" spans="2:8">
      <c r="B11" s="5"/>
      <c r="C11" s="3"/>
      <c r="D11" s="4"/>
      <c r="E11" s="6"/>
      <c r="F11" s="6"/>
      <c r="G11" s="6"/>
      <c r="H11" s="6"/>
    </row>
    <row r="12" spans="2:8">
      <c r="B12" s="5"/>
      <c r="C12" s="3"/>
      <c r="D12" s="4"/>
      <c r="E12" s="6"/>
      <c r="F12" s="6"/>
      <c r="G12" s="6"/>
      <c r="H12" s="6"/>
    </row>
    <row r="13" spans="2:8">
      <c r="B13" s="5"/>
      <c r="C13" s="3"/>
      <c r="D13" s="4"/>
      <c r="E13" s="6"/>
      <c r="F13" s="6"/>
      <c r="G13" s="6"/>
      <c r="H13" s="6"/>
    </row>
    <row r="14" spans="2:8">
      <c r="B14" s="5"/>
      <c r="C14" s="3"/>
      <c r="D14" s="4"/>
      <c r="E14" s="6"/>
      <c r="F14" s="6"/>
      <c r="G14" s="6"/>
      <c r="H14" s="6"/>
    </row>
    <row r="15" spans="2:8">
      <c r="B15" s="5"/>
      <c r="C15" s="3"/>
      <c r="D15" s="4"/>
      <c r="E15" s="6"/>
      <c r="F15" s="6"/>
      <c r="G15" s="6"/>
      <c r="H15" s="6"/>
    </row>
    <row r="16" spans="2:8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45"/>
  <sheetViews>
    <sheetView topLeftCell="A23" workbookViewId="0">
      <pane ySplit="1500" topLeftCell="A32" activePane="bottomLeft"/>
      <selection activeCell="A23" sqref="A23"/>
      <selection pane="bottomLeft" activeCell="F36" sqref="F36"/>
    </sheetView>
  </sheetViews>
  <sheetFormatPr baseColWidth="10" defaultRowHeight="1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>
      <c r="A5" s="4"/>
      <c r="B5" s="5" t="s">
        <v>47</v>
      </c>
      <c r="C5" s="4" t="s">
        <v>49</v>
      </c>
      <c r="D5" s="6">
        <v>50000000000</v>
      </c>
      <c r="E5" s="6" t="e">
        <f>+'ESPECIFICO A SEPTIEMBRE'!#REF!</f>
        <v>#REF!</v>
      </c>
      <c r="F5" s="6">
        <v>72651628</v>
      </c>
      <c r="G5" s="6">
        <v>72651628</v>
      </c>
    </row>
    <row r="6" spans="1:7" ht="22.5">
      <c r="A6" s="4"/>
      <c r="B6" s="5" t="s">
        <v>50</v>
      </c>
      <c r="C6" s="4" t="s">
        <v>51</v>
      </c>
      <c r="D6" s="6">
        <v>13000000000</v>
      </c>
      <c r="E6" s="6" t="e">
        <f>+#REF!</f>
        <v>#REF!</v>
      </c>
      <c r="F6" s="6">
        <v>53565901</v>
      </c>
      <c r="G6" s="6">
        <v>53565901</v>
      </c>
    </row>
    <row r="7" spans="1:7">
      <c r="A7" s="4"/>
      <c r="B7" s="5" t="s">
        <v>52</v>
      </c>
      <c r="C7" s="4" t="s">
        <v>53</v>
      </c>
      <c r="D7" s="6">
        <v>12485000000</v>
      </c>
      <c r="E7" s="6" t="e">
        <f>+#REF!</f>
        <v>#REF!</v>
      </c>
      <c r="F7" s="6">
        <v>38692320</v>
      </c>
      <c r="G7" s="6">
        <v>38692320</v>
      </c>
    </row>
    <row r="8" spans="1:7" ht="22.5">
      <c r="A8" s="4"/>
      <c r="B8" s="5" t="s">
        <v>54</v>
      </c>
      <c r="C8" s="4" t="s">
        <v>55</v>
      </c>
      <c r="D8" s="6">
        <v>14909000000</v>
      </c>
      <c r="E8" s="6" t="e">
        <f>+#REF!</f>
        <v>#REF!</v>
      </c>
      <c r="F8" s="6">
        <v>52712557</v>
      </c>
      <c r="G8" s="6">
        <v>52712557</v>
      </c>
    </row>
    <row r="9" spans="1:7" ht="22.5">
      <c r="A9" s="4"/>
      <c r="B9" s="5" t="s">
        <v>56</v>
      </c>
      <c r="C9" s="4" t="s">
        <v>57</v>
      </c>
      <c r="D9" s="6">
        <v>15000000000</v>
      </c>
      <c r="E9" s="6" t="e">
        <f>+#REF!</f>
        <v>#REF!</v>
      </c>
      <c r="F9" s="6">
        <v>57428091</v>
      </c>
      <c r="G9" s="6">
        <v>57428091</v>
      </c>
    </row>
    <row r="10" spans="1:7" ht="33.75">
      <c r="A10" s="4"/>
      <c r="B10" s="5" t="s">
        <v>58</v>
      </c>
      <c r="C10" s="4" t="s">
        <v>59</v>
      </c>
      <c r="D10" s="6">
        <v>62176157797</v>
      </c>
      <c r="E10" s="6" t="e">
        <f>SUM(#REF!+#REF!)</f>
        <v>#REF!</v>
      </c>
      <c r="F10" s="6">
        <v>612870893</v>
      </c>
      <c r="G10" s="6">
        <v>612870893</v>
      </c>
    </row>
    <row r="11" spans="1:7" ht="22.5">
      <c r="A11" s="4"/>
      <c r="B11" s="5" t="s">
        <v>60</v>
      </c>
      <c r="C11" s="4" t="s">
        <v>61</v>
      </c>
      <c r="D11" s="6">
        <v>50290000000</v>
      </c>
      <c r="E11" s="6" t="e">
        <f>+#REF!</f>
        <v>#REF!</v>
      </c>
      <c r="F11" s="6">
        <v>37832027</v>
      </c>
      <c r="G11" s="6">
        <v>37832027</v>
      </c>
    </row>
    <row r="12" spans="1:7" ht="33.75">
      <c r="A12" s="4"/>
      <c r="B12" s="5" t="s">
        <v>62</v>
      </c>
      <c r="C12" s="4" t="s">
        <v>63</v>
      </c>
      <c r="D12" s="6">
        <v>24200000000</v>
      </c>
      <c r="E12" s="6" t="e">
        <f>+#REF!</f>
        <v>#REF!</v>
      </c>
      <c r="F12" s="6">
        <v>4340611312</v>
      </c>
      <c r="G12" s="6">
        <v>4340611312</v>
      </c>
    </row>
    <row r="13" spans="1:7" ht="33.75">
      <c r="A13" s="4"/>
      <c r="B13" s="5" t="s">
        <v>64</v>
      </c>
      <c r="C13" s="4" t="s">
        <v>65</v>
      </c>
      <c r="D13" s="6">
        <v>139231000000</v>
      </c>
      <c r="E13" s="6" t="e">
        <f>+#REF!+#REF!</f>
        <v>#REF!</v>
      </c>
      <c r="F13" s="6">
        <v>15745006864</v>
      </c>
      <c r="G13" s="6">
        <v>15742272516</v>
      </c>
    </row>
    <row r="14" spans="1:7" ht="22.5">
      <c r="A14" s="4"/>
      <c r="B14" s="5" t="s">
        <v>66</v>
      </c>
      <c r="C14" s="4" t="s">
        <v>67</v>
      </c>
      <c r="D14" s="6">
        <v>1100000000</v>
      </c>
      <c r="E14" s="6" t="e">
        <f>+#REF!</f>
        <v>#REF!</v>
      </c>
      <c r="F14" s="6">
        <v>61566754</v>
      </c>
      <c r="G14" s="6">
        <v>61566754</v>
      </c>
    </row>
    <row r="15" spans="1:7" ht="22.5">
      <c r="A15" s="4"/>
      <c r="B15" s="5" t="s">
        <v>68</v>
      </c>
      <c r="C15" s="4" t="s">
        <v>69</v>
      </c>
      <c r="D15" s="6">
        <v>1000000000</v>
      </c>
      <c r="E15" s="6" t="e">
        <f>+#REF!</f>
        <v>#REF!</v>
      </c>
      <c r="F15" s="6">
        <v>6500000</v>
      </c>
      <c r="G15" s="6">
        <v>6500000</v>
      </c>
    </row>
    <row r="16" spans="1:7" ht="33.75">
      <c r="A16" s="4"/>
      <c r="B16" s="5" t="s">
        <v>70</v>
      </c>
      <c r="C16" s="4" t="s">
        <v>71</v>
      </c>
      <c r="D16" s="6">
        <v>53000000000</v>
      </c>
      <c r="E16" s="6" t="e">
        <f>+#REF!</f>
        <v>#REF!</v>
      </c>
      <c r="F16" s="6">
        <v>4070175863</v>
      </c>
      <c r="G16" s="6">
        <v>4070175863</v>
      </c>
    </row>
    <row r="17" spans="1:7" ht="22.5">
      <c r="A17" s="4"/>
      <c r="B17" s="5" t="s">
        <v>72</v>
      </c>
      <c r="C17" s="4" t="s">
        <v>73</v>
      </c>
      <c r="D17" s="6">
        <v>3750000000</v>
      </c>
      <c r="E17" s="6" t="e">
        <f>+#REF!</f>
        <v>#REF!</v>
      </c>
      <c r="F17" s="6">
        <v>149186408</v>
      </c>
      <c r="G17" s="6">
        <v>149186408</v>
      </c>
    </row>
    <row r="18" spans="1:7" ht="22.5">
      <c r="A18" s="4"/>
      <c r="B18" s="5" t="s">
        <v>74</v>
      </c>
      <c r="C18" s="4" t="s">
        <v>75</v>
      </c>
      <c r="D18" s="6">
        <v>3000000000</v>
      </c>
      <c r="E18" s="6" t="e">
        <f>+#REF!</f>
        <v>#REF!</v>
      </c>
      <c r="F18" s="6">
        <v>150000000</v>
      </c>
      <c r="G18" s="6">
        <v>150000000</v>
      </c>
    </row>
    <row r="19" spans="1:7" ht="22.5">
      <c r="A19" s="4"/>
      <c r="B19" s="5" t="s">
        <v>76</v>
      </c>
      <c r="C19" s="4" t="s">
        <v>77</v>
      </c>
      <c r="D19" s="6">
        <v>5000000000</v>
      </c>
      <c r="E19" s="6" t="e">
        <f>+#REF!</f>
        <v>#REF!</v>
      </c>
      <c r="F19" s="6">
        <v>93069897</v>
      </c>
      <c r="G19" s="6">
        <v>93069897</v>
      </c>
    </row>
    <row r="20" spans="1:7" ht="33.75">
      <c r="A20" s="4"/>
      <c r="B20" s="5" t="s">
        <v>78</v>
      </c>
      <c r="C20" s="4" t="s">
        <v>79</v>
      </c>
      <c r="D20" s="6">
        <v>4000000000</v>
      </c>
      <c r="E20" s="6" t="e">
        <f>+#REF!</f>
        <v>#REF!</v>
      </c>
      <c r="F20" s="6">
        <v>94251222.840000004</v>
      </c>
      <c r="G20" s="6">
        <v>94251222.840000004</v>
      </c>
    </row>
    <row r="21" spans="1:7">
      <c r="A21" s="4"/>
      <c r="B21" s="5" t="s">
        <v>80</v>
      </c>
      <c r="C21" s="4" t="s">
        <v>81</v>
      </c>
      <c r="D21" s="6">
        <v>8000000000</v>
      </c>
      <c r="E21" s="6" t="e">
        <f>+#REF!</f>
        <v>#REF!</v>
      </c>
      <c r="F21" s="6">
        <v>134570783</v>
      </c>
      <c r="G21" s="6">
        <v>134570783</v>
      </c>
    </row>
    <row r="22" spans="1:7" ht="22.5">
      <c r="A22" s="4"/>
      <c r="B22" s="5" t="s">
        <v>82</v>
      </c>
      <c r="C22" s="4" t="s">
        <v>83</v>
      </c>
      <c r="D22" s="6">
        <v>7000000000</v>
      </c>
      <c r="E22" s="6" t="e">
        <f>+#REF!</f>
        <v>#REF!</v>
      </c>
      <c r="F22" s="6">
        <v>258226896</v>
      </c>
      <c r="G22" s="6">
        <v>258226896</v>
      </c>
    </row>
    <row r="23" spans="1:7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>
      <c r="B27" s="5" t="s">
        <v>47</v>
      </c>
      <c r="C27" s="4" t="s">
        <v>49</v>
      </c>
      <c r="D27" s="168">
        <v>50000</v>
      </c>
      <c r="E27" s="168">
        <v>25648.557744000002</v>
      </c>
      <c r="F27" s="168">
        <f>+'ESPECIFICO A SEPTIEMBRE'!J19</f>
        <v>780242990</v>
      </c>
      <c r="G27" s="168">
        <v>12648205672</v>
      </c>
    </row>
    <row r="28" spans="1:7" ht="22.5">
      <c r="B28" s="5" t="s">
        <v>50</v>
      </c>
      <c r="C28" s="4" t="s">
        <v>51</v>
      </c>
      <c r="D28" s="168">
        <v>13000</v>
      </c>
      <c r="E28" s="168">
        <v>9059.8685499999992</v>
      </c>
      <c r="F28" s="168">
        <f>+'ESPECIFICO A SEPTIEMBRE'!J20</f>
        <v>526601007</v>
      </c>
      <c r="G28" s="168">
        <v>4141394995</v>
      </c>
    </row>
    <row r="29" spans="1:7">
      <c r="B29" s="5" t="s">
        <v>52</v>
      </c>
      <c r="C29" s="4" t="s">
        <v>53</v>
      </c>
      <c r="D29" s="168">
        <v>12485</v>
      </c>
      <c r="E29" s="168">
        <v>7394.1117560000002</v>
      </c>
      <c r="F29" s="168">
        <f>+'ESPECIFICO A SEPTIEMBRE'!J21</f>
        <v>406663222</v>
      </c>
      <c r="G29" s="168">
        <v>2984974705</v>
      </c>
    </row>
    <row r="30" spans="1:7" ht="22.5">
      <c r="B30" s="5" t="s">
        <v>54</v>
      </c>
      <c r="C30" s="4" t="s">
        <v>55</v>
      </c>
      <c r="D30" s="168">
        <v>14909</v>
      </c>
      <c r="E30" s="168">
        <v>4595.9525329999997</v>
      </c>
      <c r="F30" s="168">
        <f>+'ESPECIFICO A SEPTIEMBRE'!J22</f>
        <v>580198247</v>
      </c>
      <c r="G30" s="168">
        <v>1588964802</v>
      </c>
    </row>
    <row r="31" spans="1:7" ht="22.5">
      <c r="B31" s="5" t="s">
        <v>56</v>
      </c>
      <c r="C31" s="4" t="s">
        <v>57</v>
      </c>
      <c r="D31" s="168">
        <v>15000</v>
      </c>
      <c r="E31" s="168">
        <v>11790.260536</v>
      </c>
      <c r="F31" s="168">
        <f>+'ESPECIFICO A SEPTIEMBRE'!J23</f>
        <v>1820591979</v>
      </c>
      <c r="G31" s="168">
        <v>3081478111</v>
      </c>
    </row>
    <row r="32" spans="1:7" ht="33.75">
      <c r="B32" s="5" t="s">
        <v>58</v>
      </c>
      <c r="C32" s="4" t="s">
        <v>59</v>
      </c>
      <c r="D32" s="168">
        <v>62176.157797</v>
      </c>
      <c r="E32" s="168">
        <v>39022.045463510003</v>
      </c>
      <c r="F32" s="168">
        <f>+'ESPECIFICO A SEPTIEMBRE'!J24+'ESPECIFICO A SEPTIEMBRE'!J25</f>
        <v>619255372</v>
      </c>
      <c r="G32" s="168">
        <v>2729746217.5100002</v>
      </c>
    </row>
    <row r="33" spans="2:7" ht="22.5">
      <c r="B33" s="5" t="s">
        <v>60</v>
      </c>
      <c r="C33" s="4" t="s">
        <v>61</v>
      </c>
      <c r="D33" s="168">
        <v>50290</v>
      </c>
      <c r="E33" s="168">
        <v>29065.831966999998</v>
      </c>
      <c r="F33" s="168">
        <f>+'ESPECIFICO A SEPTIEMBRE'!J26</f>
        <v>54793438</v>
      </c>
      <c r="G33" s="168">
        <v>184119550</v>
      </c>
    </row>
    <row r="34" spans="2:7" ht="33.75">
      <c r="B34" s="5" t="s">
        <v>62</v>
      </c>
      <c r="C34" s="4" t="s">
        <v>63</v>
      </c>
      <c r="D34" s="168">
        <v>24200</v>
      </c>
      <c r="E34" s="168">
        <v>15124.883629049998</v>
      </c>
      <c r="F34" s="168">
        <f>+'ESPECIFICO A SEPTIEMBRE'!J27</f>
        <v>865444634.37</v>
      </c>
      <c r="G34" s="168">
        <v>8892894700.5</v>
      </c>
    </row>
    <row r="35" spans="2:7" ht="33.75">
      <c r="B35" s="5" t="s">
        <v>64</v>
      </c>
      <c r="C35" s="4" t="s">
        <v>65</v>
      </c>
      <c r="D35" s="168">
        <v>139231</v>
      </c>
      <c r="E35" s="168">
        <v>80539.409910510003</v>
      </c>
      <c r="F35" s="168">
        <f>+'ESPECIFICO A SEPTIEMBRE'!J28+'ESPECIFICO A SEPTIEMBRE'!J29</f>
        <v>3969770779.2600002</v>
      </c>
      <c r="G35" s="168">
        <v>38797290915.400002</v>
      </c>
    </row>
    <row r="36" spans="2:7" ht="22.5">
      <c r="B36" s="5" t="s">
        <v>66</v>
      </c>
      <c r="C36" s="4" t="s">
        <v>67</v>
      </c>
      <c r="D36" s="168">
        <v>1100</v>
      </c>
      <c r="E36" s="168">
        <v>682.68974100000003</v>
      </c>
      <c r="F36" s="168">
        <f>+'ESPECIFICO A SEPTIEMBRE'!J30</f>
        <v>73815882</v>
      </c>
      <c r="G36" s="168">
        <v>281134664</v>
      </c>
    </row>
    <row r="37" spans="2:7" ht="22.5">
      <c r="B37" s="5" t="s">
        <v>68</v>
      </c>
      <c r="C37" s="4" t="s">
        <v>69</v>
      </c>
      <c r="D37" s="168">
        <v>1000</v>
      </c>
      <c r="E37" s="168">
        <v>259.5</v>
      </c>
      <c r="F37" s="168">
        <f>+'ESPECIFICO A SEPTIEMBRE'!J31</f>
        <v>58145190</v>
      </c>
      <c r="G37" s="168">
        <v>68497873</v>
      </c>
    </row>
    <row r="38" spans="2:7" ht="33.75">
      <c r="B38" s="5" t="s">
        <v>70</v>
      </c>
      <c r="C38" s="4" t="s">
        <v>71</v>
      </c>
      <c r="D38" s="168">
        <v>53000</v>
      </c>
      <c r="E38" s="168">
        <v>21935.617868000001</v>
      </c>
      <c r="F38" s="168">
        <f>+'ESPECIFICO A SEPTIEMBRE'!J32</f>
        <v>86804825</v>
      </c>
      <c r="G38" s="168">
        <v>8740164502</v>
      </c>
    </row>
    <row r="39" spans="2:7" ht="22.5">
      <c r="B39" s="5" t="s">
        <v>72</v>
      </c>
      <c r="C39" s="4" t="s">
        <v>73</v>
      </c>
      <c r="D39" s="168">
        <v>3750</v>
      </c>
      <c r="E39" s="168">
        <v>3354.3309859999999</v>
      </c>
      <c r="F39" s="168">
        <f>+'ESPECIFICO A SEPTIEMBRE'!J33</f>
        <v>420507832</v>
      </c>
      <c r="G39" s="168">
        <v>1172641899</v>
      </c>
    </row>
    <row r="40" spans="2:7" ht="22.5">
      <c r="B40" s="5" t="s">
        <v>74</v>
      </c>
      <c r="C40" s="4" t="s">
        <v>75</v>
      </c>
      <c r="D40" s="168">
        <v>3000</v>
      </c>
      <c r="E40" s="168">
        <v>2254.8615730000001</v>
      </c>
      <c r="F40" s="168">
        <f>+'ESPECIFICO A SEPTIEMBRE'!J34</f>
        <v>19510400</v>
      </c>
      <c r="G40" s="168">
        <v>1186308511</v>
      </c>
    </row>
    <row r="41" spans="2:7" ht="22.5">
      <c r="B41" s="5" t="s">
        <v>76</v>
      </c>
      <c r="C41" s="4" t="s">
        <v>77</v>
      </c>
      <c r="D41" s="168">
        <v>5000</v>
      </c>
      <c r="E41" s="168">
        <v>2013.9531910000001</v>
      </c>
      <c r="F41" s="168">
        <f>+'ESPECIFICO A SEPTIEMBRE'!J35</f>
        <v>93964303.969999999</v>
      </c>
      <c r="G41" s="168">
        <v>524410224.94</v>
      </c>
    </row>
    <row r="42" spans="2:7" ht="33.75">
      <c r="B42" s="5" t="s">
        <v>78</v>
      </c>
      <c r="C42" s="4" t="s">
        <v>79</v>
      </c>
      <c r="D42" s="168">
        <v>4000</v>
      </c>
      <c r="E42" s="168">
        <v>1776.0158090899999</v>
      </c>
      <c r="F42" s="168">
        <f>+'ESPECIFICO A SEPTIEMBRE'!J36</f>
        <v>291677397</v>
      </c>
      <c r="G42" s="168">
        <v>556357400.27999997</v>
      </c>
    </row>
    <row r="43" spans="2:7">
      <c r="B43" s="5" t="s">
        <v>80</v>
      </c>
      <c r="C43" s="4" t="s">
        <v>81</v>
      </c>
      <c r="D43" s="168">
        <v>8000</v>
      </c>
      <c r="E43" s="168">
        <v>3920.5968552600002</v>
      </c>
      <c r="F43" s="168">
        <f>+'ESPECIFICO A SEPTIEMBRE'!J37</f>
        <v>284620544.67000002</v>
      </c>
      <c r="G43" s="168">
        <v>1027075177</v>
      </c>
    </row>
    <row r="44" spans="2:7" ht="22.5">
      <c r="B44" s="5" t="s">
        <v>82</v>
      </c>
      <c r="C44" s="4" t="s">
        <v>83</v>
      </c>
      <c r="D44" s="168">
        <v>7000</v>
      </c>
      <c r="E44" s="168">
        <v>3996.1244860000002</v>
      </c>
      <c r="F44" s="168">
        <f>+'ESPECIFICO A SEPTIEMBRE'!J38</f>
        <v>280913499</v>
      </c>
      <c r="G44" s="168">
        <v>1357695231</v>
      </c>
    </row>
    <row r="45" spans="2:7">
      <c r="D45" s="168">
        <f>SUM(D27:D44)</f>
        <v>467141.15779700002</v>
      </c>
      <c r="E45" s="168">
        <f>SUM(E27:E44)</f>
        <v>262434.61259842</v>
      </c>
      <c r="F45" s="168">
        <f>SUM(F27:F44)</f>
        <v>11233521542.27</v>
      </c>
      <c r="G45" s="168">
        <v>111219124575.3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workbookViewId="0">
      <selection activeCell="E12" sqref="E12"/>
    </sheetView>
  </sheetViews>
  <sheetFormatPr baseColWidth="10" defaultRowHeight="15"/>
  <cols>
    <col min="1" max="1" width="13.42578125" style="223" customWidth="1"/>
    <col min="2" max="2" width="12.7109375" style="223" customWidth="1"/>
    <col min="3" max="3" width="5.85546875" style="223" customWidth="1"/>
    <col min="4" max="4" width="27.5703125" style="223" customWidth="1"/>
    <col min="5" max="11" width="18.85546875" style="223" customWidth="1"/>
    <col min="12" max="12" width="0" style="223" hidden="1" customWidth="1"/>
    <col min="13" max="13" width="6.42578125" style="223" customWidth="1"/>
    <col min="14" max="16384" width="11.42578125" style="223"/>
  </cols>
  <sheetData>
    <row r="1" spans="1:11">
      <c r="A1" s="221"/>
      <c r="B1" s="221">
        <v>2020</v>
      </c>
      <c r="C1" s="222" t="s">
        <v>0</v>
      </c>
      <c r="D1" s="222" t="s">
        <v>0</v>
      </c>
      <c r="E1" s="222" t="s">
        <v>0</v>
      </c>
      <c r="F1" s="222" t="s">
        <v>0</v>
      </c>
      <c r="G1" s="222" t="s">
        <v>0</v>
      </c>
      <c r="H1" s="222" t="s">
        <v>0</v>
      </c>
      <c r="I1" s="222" t="s">
        <v>0</v>
      </c>
      <c r="J1" s="222" t="s">
        <v>0</v>
      </c>
      <c r="K1" s="222" t="s">
        <v>0</v>
      </c>
    </row>
    <row r="2" spans="1:11">
      <c r="A2" s="221"/>
      <c r="B2" s="221" t="s">
        <v>1</v>
      </c>
      <c r="C2" s="222" t="s">
        <v>0</v>
      </c>
      <c r="D2" s="222" t="s">
        <v>0</v>
      </c>
      <c r="E2" s="222" t="s">
        <v>0</v>
      </c>
      <c r="F2" s="222" t="s">
        <v>0</v>
      </c>
      <c r="G2" s="222" t="s">
        <v>0</v>
      </c>
      <c r="H2" s="222" t="s">
        <v>0</v>
      </c>
      <c r="I2" s="222" t="s">
        <v>0</v>
      </c>
      <c r="J2" s="222" t="s">
        <v>0</v>
      </c>
      <c r="K2" s="222" t="s">
        <v>0</v>
      </c>
    </row>
    <row r="3" spans="1:11" ht="15.75" thickBot="1">
      <c r="A3" s="221"/>
      <c r="B3" s="226" t="s">
        <v>117</v>
      </c>
      <c r="C3" s="222" t="s">
        <v>0</v>
      </c>
      <c r="D3" s="222" t="s">
        <v>0</v>
      </c>
      <c r="E3" s="222" t="s">
        <v>0</v>
      </c>
      <c r="F3" s="222" t="s">
        <v>0</v>
      </c>
      <c r="G3" s="222" t="s">
        <v>0</v>
      </c>
      <c r="H3" s="222" t="s">
        <v>0</v>
      </c>
      <c r="I3" s="222" t="s">
        <v>0</v>
      </c>
      <c r="J3" s="222" t="s">
        <v>0</v>
      </c>
      <c r="K3" s="222" t="s">
        <v>0</v>
      </c>
    </row>
    <row r="4" spans="1:11">
      <c r="A4" s="224"/>
      <c r="B4" s="209" t="s">
        <v>3</v>
      </c>
      <c r="C4" s="210" t="s">
        <v>4</v>
      </c>
      <c r="D4" s="210" t="s">
        <v>6</v>
      </c>
      <c r="E4" s="210" t="s">
        <v>8</v>
      </c>
      <c r="F4" s="210" t="s">
        <v>9</v>
      </c>
      <c r="G4" s="210" t="s">
        <v>10</v>
      </c>
      <c r="H4" s="210" t="s">
        <v>11</v>
      </c>
      <c r="I4" s="210" t="s">
        <v>12</v>
      </c>
      <c r="J4" s="210" t="s">
        <v>13</v>
      </c>
      <c r="K4" s="211" t="s">
        <v>15</v>
      </c>
    </row>
    <row r="5" spans="1:11">
      <c r="A5" s="225"/>
      <c r="B5" s="282" t="s">
        <v>16</v>
      </c>
      <c r="C5" s="283" t="s">
        <v>18</v>
      </c>
      <c r="D5" s="284" t="s">
        <v>20</v>
      </c>
      <c r="E5" s="285">
        <v>12190000000</v>
      </c>
      <c r="F5" s="285">
        <v>0</v>
      </c>
      <c r="G5" s="285">
        <v>916553658</v>
      </c>
      <c r="H5" s="285">
        <v>11273446342</v>
      </c>
      <c r="I5" s="285">
        <v>916553658</v>
      </c>
      <c r="J5" s="285">
        <v>916553658</v>
      </c>
      <c r="K5" s="286">
        <v>916553658</v>
      </c>
    </row>
    <row r="6" spans="1:11" ht="22.5">
      <c r="A6" s="225"/>
      <c r="B6" s="282" t="s">
        <v>21</v>
      </c>
      <c r="C6" s="283" t="s">
        <v>18</v>
      </c>
      <c r="D6" s="284" t="s">
        <v>22</v>
      </c>
      <c r="E6" s="285">
        <v>4261000000</v>
      </c>
      <c r="F6" s="285">
        <v>0</v>
      </c>
      <c r="G6" s="285">
        <v>356464389</v>
      </c>
      <c r="H6" s="285">
        <v>3904535611</v>
      </c>
      <c r="I6" s="285">
        <v>356464389</v>
      </c>
      <c r="J6" s="285">
        <v>356464389</v>
      </c>
      <c r="K6" s="286">
        <v>356464389</v>
      </c>
    </row>
    <row r="7" spans="1:11" ht="33.75">
      <c r="A7" s="225"/>
      <c r="B7" s="282" t="s">
        <v>23</v>
      </c>
      <c r="C7" s="283" t="s">
        <v>18</v>
      </c>
      <c r="D7" s="284" t="s">
        <v>24</v>
      </c>
      <c r="E7" s="285">
        <v>1524000000</v>
      </c>
      <c r="F7" s="285">
        <v>0</v>
      </c>
      <c r="G7" s="285">
        <v>93748000</v>
      </c>
      <c r="H7" s="285">
        <v>1430252000</v>
      </c>
      <c r="I7" s="285">
        <v>93748000</v>
      </c>
      <c r="J7" s="285">
        <v>93539238</v>
      </c>
      <c r="K7" s="286">
        <v>93539238</v>
      </c>
    </row>
    <row r="8" spans="1:11" ht="22.5">
      <c r="A8" s="225"/>
      <c r="B8" s="282" t="s">
        <v>25</v>
      </c>
      <c r="C8" s="283" t="s">
        <v>18</v>
      </c>
      <c r="D8" s="284" t="s">
        <v>26</v>
      </c>
      <c r="E8" s="285">
        <v>0</v>
      </c>
      <c r="F8" s="285">
        <v>0</v>
      </c>
      <c r="G8" s="285">
        <v>0</v>
      </c>
      <c r="H8" s="285">
        <v>0</v>
      </c>
      <c r="I8" s="285">
        <v>0</v>
      </c>
      <c r="J8" s="285">
        <v>0</v>
      </c>
      <c r="K8" s="286">
        <v>0</v>
      </c>
    </row>
    <row r="9" spans="1:11" ht="22.5">
      <c r="A9" s="225"/>
      <c r="B9" s="282" t="s">
        <v>27</v>
      </c>
      <c r="C9" s="283" t="s">
        <v>18</v>
      </c>
      <c r="D9" s="284" t="s">
        <v>28</v>
      </c>
      <c r="E9" s="285">
        <v>4340000000</v>
      </c>
      <c r="F9" s="285">
        <v>0</v>
      </c>
      <c r="G9" s="285">
        <v>23838702.989999998</v>
      </c>
      <c r="H9" s="285">
        <v>4316161297.0100002</v>
      </c>
      <c r="I9" s="285">
        <v>466269195.16000003</v>
      </c>
      <c r="J9" s="285">
        <v>571415464</v>
      </c>
      <c r="K9" s="286">
        <v>571415464</v>
      </c>
    </row>
    <row r="10" spans="1:11" ht="33.75">
      <c r="A10" s="225"/>
      <c r="B10" s="282" t="s">
        <v>29</v>
      </c>
      <c r="C10" s="283" t="s">
        <v>18</v>
      </c>
      <c r="D10" s="284" t="s">
        <v>30</v>
      </c>
      <c r="E10" s="285">
        <v>13311842203</v>
      </c>
      <c r="F10" s="285">
        <v>0</v>
      </c>
      <c r="G10" s="285">
        <v>1072239497</v>
      </c>
      <c r="H10" s="285">
        <v>12239602706</v>
      </c>
      <c r="I10" s="285">
        <v>1072239497</v>
      </c>
      <c r="J10" s="285">
        <v>1072153719</v>
      </c>
      <c r="K10" s="286">
        <v>1072153719</v>
      </c>
    </row>
    <row r="11" spans="1:11" ht="22.5">
      <c r="A11" s="225"/>
      <c r="B11" s="282" t="s">
        <v>31</v>
      </c>
      <c r="C11" s="283" t="s">
        <v>18</v>
      </c>
      <c r="D11" s="284" t="s">
        <v>32</v>
      </c>
      <c r="E11" s="285">
        <v>2807110160</v>
      </c>
      <c r="F11" s="285">
        <v>0</v>
      </c>
      <c r="G11" s="285">
        <v>0</v>
      </c>
      <c r="H11" s="285">
        <v>2807110160</v>
      </c>
      <c r="I11" s="285">
        <v>25390354</v>
      </c>
      <c r="J11" s="285">
        <v>27846271</v>
      </c>
      <c r="K11" s="286">
        <v>27932059</v>
      </c>
    </row>
    <row r="12" spans="1:11" ht="33.75">
      <c r="A12" s="225"/>
      <c r="B12" s="282" t="s">
        <v>33</v>
      </c>
      <c r="C12" s="283" t="s">
        <v>18</v>
      </c>
      <c r="D12" s="284" t="s">
        <v>34</v>
      </c>
      <c r="E12" s="285">
        <v>58000000</v>
      </c>
      <c r="F12" s="285">
        <v>0</v>
      </c>
      <c r="G12" s="285">
        <v>0</v>
      </c>
      <c r="H12" s="285">
        <v>58000000</v>
      </c>
      <c r="I12" s="285">
        <v>-3327216</v>
      </c>
      <c r="J12" s="285">
        <v>-5313125</v>
      </c>
      <c r="K12" s="286">
        <v>-5313125</v>
      </c>
    </row>
    <row r="13" spans="1:11">
      <c r="A13" s="225"/>
      <c r="B13" s="282" t="s">
        <v>35</v>
      </c>
      <c r="C13" s="283" t="s">
        <v>18</v>
      </c>
      <c r="D13" s="284" t="s">
        <v>36</v>
      </c>
      <c r="E13" s="285">
        <v>94000000</v>
      </c>
      <c r="F13" s="285">
        <v>0</v>
      </c>
      <c r="G13" s="285">
        <v>0</v>
      </c>
      <c r="H13" s="285">
        <v>94000000</v>
      </c>
      <c r="I13" s="285">
        <v>0</v>
      </c>
      <c r="J13" s="285">
        <v>0</v>
      </c>
      <c r="K13" s="286">
        <v>0</v>
      </c>
    </row>
    <row r="14" spans="1:11">
      <c r="A14" s="225"/>
      <c r="B14" s="282" t="s">
        <v>37</v>
      </c>
      <c r="C14" s="283" t="s">
        <v>18</v>
      </c>
      <c r="D14" s="284" t="s">
        <v>38</v>
      </c>
      <c r="E14" s="285">
        <v>20000000</v>
      </c>
      <c r="F14" s="285">
        <v>0</v>
      </c>
      <c r="G14" s="285">
        <v>0</v>
      </c>
      <c r="H14" s="285">
        <v>20000000</v>
      </c>
      <c r="I14" s="285">
        <v>0</v>
      </c>
      <c r="J14" s="285">
        <v>0</v>
      </c>
      <c r="K14" s="286">
        <v>0</v>
      </c>
    </row>
    <row r="15" spans="1:11" ht="22.5">
      <c r="A15" s="225"/>
      <c r="B15" s="282" t="s">
        <v>39</v>
      </c>
      <c r="C15" s="283" t="s">
        <v>18</v>
      </c>
      <c r="D15" s="284" t="s">
        <v>40</v>
      </c>
      <c r="E15" s="285">
        <v>11000000</v>
      </c>
      <c r="F15" s="285">
        <v>0</v>
      </c>
      <c r="G15" s="285">
        <v>0</v>
      </c>
      <c r="H15" s="285">
        <v>11000000</v>
      </c>
      <c r="I15" s="285">
        <v>0</v>
      </c>
      <c r="J15" s="285">
        <v>0</v>
      </c>
      <c r="K15" s="286">
        <v>0</v>
      </c>
    </row>
    <row r="16" spans="1:11" ht="22.5">
      <c r="A16" s="225"/>
      <c r="B16" s="282" t="s">
        <v>41</v>
      </c>
      <c r="C16" s="283" t="s">
        <v>42</v>
      </c>
      <c r="D16" s="284" t="s">
        <v>44</v>
      </c>
      <c r="E16" s="285">
        <v>975000000</v>
      </c>
      <c r="F16" s="285">
        <v>0</v>
      </c>
      <c r="G16" s="285">
        <v>0</v>
      </c>
      <c r="H16" s="285">
        <v>975000000</v>
      </c>
      <c r="I16" s="285">
        <v>0</v>
      </c>
      <c r="J16" s="285">
        <v>0</v>
      </c>
      <c r="K16" s="286">
        <v>0</v>
      </c>
    </row>
    <row r="17" spans="1:11" ht="23.25" thickBot="1">
      <c r="A17" s="225"/>
      <c r="B17" s="282" t="s">
        <v>45</v>
      </c>
      <c r="C17" s="283" t="s">
        <v>18</v>
      </c>
      <c r="D17" s="284" t="s">
        <v>46</v>
      </c>
      <c r="E17" s="285">
        <v>2000000</v>
      </c>
      <c r="F17" s="285">
        <v>0</v>
      </c>
      <c r="G17" s="285">
        <v>0</v>
      </c>
      <c r="H17" s="285">
        <v>2000000</v>
      </c>
      <c r="I17" s="285">
        <v>0</v>
      </c>
      <c r="J17" s="285">
        <v>0</v>
      </c>
      <c r="K17" s="286">
        <v>0</v>
      </c>
    </row>
    <row r="18" spans="1:11" ht="15" customHeight="1" thickBot="1">
      <c r="A18" s="225"/>
      <c r="B18" s="266" t="s">
        <v>118</v>
      </c>
      <c r="C18" s="267"/>
      <c r="D18" s="268"/>
      <c r="E18" s="287">
        <f>SUM(E5:E17)</f>
        <v>39593952363</v>
      </c>
      <c r="F18" s="287">
        <f t="shared" ref="F18:K18" si="0">SUM(F5:F17)</f>
        <v>0</v>
      </c>
      <c r="G18" s="287">
        <f t="shared" si="0"/>
        <v>2462844246.9899998</v>
      </c>
      <c r="H18" s="287">
        <f t="shared" si="0"/>
        <v>37131108116.010002</v>
      </c>
      <c r="I18" s="287">
        <f t="shared" si="0"/>
        <v>2927337877.1599998</v>
      </c>
      <c r="J18" s="287">
        <f t="shared" si="0"/>
        <v>3032659614</v>
      </c>
      <c r="K18" s="287">
        <f t="shared" si="0"/>
        <v>3032745402</v>
      </c>
    </row>
    <row r="19" spans="1:11" ht="56.25">
      <c r="A19" s="225"/>
      <c r="B19" s="282" t="s">
        <v>47</v>
      </c>
      <c r="C19" s="283" t="s">
        <v>42</v>
      </c>
      <c r="D19" s="284" t="s">
        <v>49</v>
      </c>
      <c r="E19" s="285">
        <v>50000000000</v>
      </c>
      <c r="F19" s="285">
        <v>0</v>
      </c>
      <c r="G19" s="285">
        <v>165217500</v>
      </c>
      <c r="H19" s="285">
        <v>49834782500</v>
      </c>
      <c r="I19" s="285">
        <v>1749933017</v>
      </c>
      <c r="J19" s="285">
        <v>780242990</v>
      </c>
      <c r="K19" s="286">
        <v>780242990</v>
      </c>
    </row>
    <row r="20" spans="1:11" ht="45">
      <c r="A20" s="225"/>
      <c r="B20" s="282" t="s">
        <v>50</v>
      </c>
      <c r="C20" s="283" t="s">
        <v>42</v>
      </c>
      <c r="D20" s="284" t="s">
        <v>51</v>
      </c>
      <c r="E20" s="285">
        <v>13000000000</v>
      </c>
      <c r="F20" s="285">
        <v>0</v>
      </c>
      <c r="G20" s="285">
        <v>-695952104</v>
      </c>
      <c r="H20" s="285">
        <v>13695952104</v>
      </c>
      <c r="I20" s="285">
        <v>7000000</v>
      </c>
      <c r="J20" s="285">
        <v>526601007</v>
      </c>
      <c r="K20" s="286">
        <v>526601007</v>
      </c>
    </row>
    <row r="21" spans="1:11" ht="22.5">
      <c r="A21" s="225"/>
      <c r="B21" s="282" t="s">
        <v>52</v>
      </c>
      <c r="C21" s="283" t="s">
        <v>42</v>
      </c>
      <c r="D21" s="284" t="s">
        <v>53</v>
      </c>
      <c r="E21" s="285">
        <v>13000000000</v>
      </c>
      <c r="F21" s="285">
        <v>515000000</v>
      </c>
      <c r="G21" s="285">
        <v>904051000</v>
      </c>
      <c r="H21" s="285">
        <v>11580949000</v>
      </c>
      <c r="I21" s="285">
        <v>681601580</v>
      </c>
      <c r="J21" s="285">
        <v>406663222</v>
      </c>
      <c r="K21" s="286">
        <v>406663222</v>
      </c>
    </row>
    <row r="22" spans="1:11" ht="33.75">
      <c r="A22" s="225"/>
      <c r="B22" s="282" t="s">
        <v>54</v>
      </c>
      <c r="C22" s="283" t="s">
        <v>42</v>
      </c>
      <c r="D22" s="284" t="s">
        <v>55</v>
      </c>
      <c r="E22" s="285">
        <v>15000000000</v>
      </c>
      <c r="F22" s="285">
        <v>91000000</v>
      </c>
      <c r="G22" s="285">
        <v>165560000</v>
      </c>
      <c r="H22" s="285">
        <v>14743440000</v>
      </c>
      <c r="I22" s="285">
        <v>342325910</v>
      </c>
      <c r="J22" s="285">
        <v>580198247</v>
      </c>
      <c r="K22" s="286">
        <v>580198247</v>
      </c>
    </row>
    <row r="23" spans="1:11" ht="45">
      <c r="A23" s="225"/>
      <c r="B23" s="282" t="s">
        <v>56</v>
      </c>
      <c r="C23" s="283" t="s">
        <v>42</v>
      </c>
      <c r="D23" s="284" t="s">
        <v>57</v>
      </c>
      <c r="E23" s="285">
        <v>15000000000</v>
      </c>
      <c r="F23" s="285">
        <v>0</v>
      </c>
      <c r="G23" s="285">
        <v>-2214975650</v>
      </c>
      <c r="H23" s="285">
        <v>17214975650</v>
      </c>
      <c r="I23" s="285">
        <v>4070774132</v>
      </c>
      <c r="J23" s="285">
        <v>1820591979</v>
      </c>
      <c r="K23" s="286">
        <v>1820591979</v>
      </c>
    </row>
    <row r="24" spans="1:11" ht="45">
      <c r="A24" s="225"/>
      <c r="B24" s="282" t="s">
        <v>58</v>
      </c>
      <c r="C24" s="283" t="s">
        <v>18</v>
      </c>
      <c r="D24" s="284" t="s">
        <v>59</v>
      </c>
      <c r="E24" s="285">
        <v>17750000000</v>
      </c>
      <c r="F24" s="285">
        <v>0</v>
      </c>
      <c r="G24" s="285">
        <v>363302828</v>
      </c>
      <c r="H24" s="285">
        <v>17386697172</v>
      </c>
      <c r="I24" s="285">
        <v>1823545156</v>
      </c>
      <c r="J24" s="285">
        <v>556758472</v>
      </c>
      <c r="K24" s="286">
        <v>556758472</v>
      </c>
    </row>
    <row r="25" spans="1:11" ht="45">
      <c r="A25" s="225"/>
      <c r="B25" s="282" t="s">
        <v>58</v>
      </c>
      <c r="C25" s="283" t="s">
        <v>42</v>
      </c>
      <c r="D25" s="284" t="s">
        <v>59</v>
      </c>
      <c r="E25" s="285">
        <v>165081157797</v>
      </c>
      <c r="F25" s="285">
        <v>120655000000</v>
      </c>
      <c r="G25" s="285">
        <v>868182264</v>
      </c>
      <c r="H25" s="285">
        <v>43557975533</v>
      </c>
      <c r="I25" s="285">
        <v>180250000</v>
      </c>
      <c r="J25" s="285">
        <v>62496900</v>
      </c>
      <c r="K25" s="286">
        <v>62496900</v>
      </c>
    </row>
    <row r="26" spans="1:11" ht="33.75">
      <c r="A26" s="225"/>
      <c r="B26" s="282" t="s">
        <v>60</v>
      </c>
      <c r="C26" s="283" t="s">
        <v>42</v>
      </c>
      <c r="D26" s="284" t="s">
        <v>61</v>
      </c>
      <c r="E26" s="285">
        <v>75290000000</v>
      </c>
      <c r="F26" s="285">
        <v>25000000000</v>
      </c>
      <c r="G26" s="285">
        <v>491003869</v>
      </c>
      <c r="H26" s="285">
        <v>49798996131</v>
      </c>
      <c r="I26" s="285">
        <v>33609489</v>
      </c>
      <c r="J26" s="285">
        <v>54793438</v>
      </c>
      <c r="K26" s="286">
        <v>54793438</v>
      </c>
    </row>
    <row r="27" spans="1:11" ht="45">
      <c r="A27" s="225"/>
      <c r="B27" s="282" t="s">
        <v>62</v>
      </c>
      <c r="C27" s="283" t="s">
        <v>42</v>
      </c>
      <c r="D27" s="284" t="s">
        <v>63</v>
      </c>
      <c r="E27" s="285">
        <v>25000000000</v>
      </c>
      <c r="F27" s="285">
        <v>800000000</v>
      </c>
      <c r="G27" s="285">
        <v>1079390233</v>
      </c>
      <c r="H27" s="285">
        <v>23120609767</v>
      </c>
      <c r="I27" s="285">
        <v>409270859.5</v>
      </c>
      <c r="J27" s="285">
        <v>865444634.37</v>
      </c>
      <c r="K27" s="286">
        <v>975465760.37</v>
      </c>
    </row>
    <row r="28" spans="1:11" ht="56.25">
      <c r="A28" s="225"/>
      <c r="B28" s="282" t="s">
        <v>64</v>
      </c>
      <c r="C28" s="283" t="s">
        <v>18</v>
      </c>
      <c r="D28" s="284" t="s">
        <v>65</v>
      </c>
      <c r="E28" s="285">
        <v>112170000000</v>
      </c>
      <c r="F28" s="285">
        <v>22939000000</v>
      </c>
      <c r="G28" s="285">
        <v>8747179724</v>
      </c>
      <c r="H28" s="285">
        <v>80483820276</v>
      </c>
      <c r="I28" s="285">
        <v>1301762054</v>
      </c>
      <c r="J28" s="285">
        <v>3134102323.2600002</v>
      </c>
      <c r="K28" s="286">
        <v>3134102323.2600002</v>
      </c>
    </row>
    <row r="29" spans="1:11" ht="56.25">
      <c r="A29" s="225"/>
      <c r="B29" s="282" t="s">
        <v>64</v>
      </c>
      <c r="C29" s="283" t="s">
        <v>42</v>
      </c>
      <c r="D29" s="284" t="s">
        <v>65</v>
      </c>
      <c r="E29" s="285">
        <v>50000000000</v>
      </c>
      <c r="F29" s="285">
        <v>0</v>
      </c>
      <c r="G29" s="285">
        <v>1400000000</v>
      </c>
      <c r="H29" s="285">
        <v>48600000000</v>
      </c>
      <c r="I29" s="285">
        <v>831279441</v>
      </c>
      <c r="J29" s="285">
        <v>835668456</v>
      </c>
      <c r="K29" s="286">
        <v>835668456</v>
      </c>
    </row>
    <row r="30" spans="1:11" ht="33.75">
      <c r="A30" s="225"/>
      <c r="B30" s="282" t="s">
        <v>66</v>
      </c>
      <c r="C30" s="283" t="s">
        <v>42</v>
      </c>
      <c r="D30" s="284" t="s">
        <v>67</v>
      </c>
      <c r="E30" s="285">
        <v>1100000000</v>
      </c>
      <c r="F30" s="285">
        <v>0</v>
      </c>
      <c r="G30" s="285">
        <v>0</v>
      </c>
      <c r="H30" s="285">
        <v>1100000000</v>
      </c>
      <c r="I30" s="285">
        <v>2285251</v>
      </c>
      <c r="J30" s="285">
        <v>73815882</v>
      </c>
      <c r="K30" s="286">
        <v>73815882</v>
      </c>
    </row>
    <row r="31" spans="1:11" ht="33.75">
      <c r="A31" s="225"/>
      <c r="B31" s="282" t="s">
        <v>68</v>
      </c>
      <c r="C31" s="283" t="s">
        <v>42</v>
      </c>
      <c r="D31" s="284" t="s">
        <v>69</v>
      </c>
      <c r="E31" s="285">
        <v>1000000000</v>
      </c>
      <c r="F31" s="285">
        <v>0</v>
      </c>
      <c r="G31" s="285">
        <v>0</v>
      </c>
      <c r="H31" s="285">
        <v>1000000000</v>
      </c>
      <c r="I31" s="285">
        <v>0</v>
      </c>
      <c r="J31" s="285">
        <v>58145190</v>
      </c>
      <c r="K31" s="286">
        <v>58145190</v>
      </c>
    </row>
    <row r="32" spans="1:11" ht="56.25">
      <c r="A32" s="225"/>
      <c r="B32" s="282" t="s">
        <v>70</v>
      </c>
      <c r="C32" s="283" t="s">
        <v>42</v>
      </c>
      <c r="D32" s="284" t="s">
        <v>71</v>
      </c>
      <c r="E32" s="285">
        <v>53000000000</v>
      </c>
      <c r="F32" s="285">
        <v>0</v>
      </c>
      <c r="G32" s="285">
        <v>4704161543</v>
      </c>
      <c r="H32" s="285">
        <v>48295838457</v>
      </c>
      <c r="I32" s="285">
        <v>16349638</v>
      </c>
      <c r="J32" s="285">
        <v>86804825</v>
      </c>
      <c r="K32" s="286">
        <v>86804825</v>
      </c>
    </row>
    <row r="33" spans="1:12" ht="33.75">
      <c r="A33" s="225"/>
      <c r="B33" s="282" t="s">
        <v>72</v>
      </c>
      <c r="C33" s="283" t="s">
        <v>42</v>
      </c>
      <c r="D33" s="284" t="s">
        <v>73</v>
      </c>
      <c r="E33" s="285">
        <v>3750000000</v>
      </c>
      <c r="F33" s="285">
        <v>0</v>
      </c>
      <c r="G33" s="285">
        <v>-45416666</v>
      </c>
      <c r="H33" s="285">
        <v>3795416666</v>
      </c>
      <c r="I33" s="285">
        <v>13028988</v>
      </c>
      <c r="J33" s="285">
        <v>420507832</v>
      </c>
      <c r="K33" s="286">
        <v>420507832</v>
      </c>
    </row>
    <row r="34" spans="1:12" ht="22.5">
      <c r="A34" s="225"/>
      <c r="B34" s="282" t="s">
        <v>74</v>
      </c>
      <c r="C34" s="283" t="s">
        <v>42</v>
      </c>
      <c r="D34" s="284" t="s">
        <v>75</v>
      </c>
      <c r="E34" s="285">
        <v>3000000000</v>
      </c>
      <c r="F34" s="285">
        <v>0</v>
      </c>
      <c r="G34" s="285">
        <v>-494386577</v>
      </c>
      <c r="H34" s="285">
        <v>3494386577</v>
      </c>
      <c r="I34" s="285">
        <v>0</v>
      </c>
      <c r="J34" s="285">
        <v>19510400</v>
      </c>
      <c r="K34" s="286">
        <v>19510400</v>
      </c>
    </row>
    <row r="35" spans="1:12" ht="33.75">
      <c r="A35" s="225"/>
      <c r="B35" s="282" t="s">
        <v>76</v>
      </c>
      <c r="C35" s="283" t="s">
        <v>42</v>
      </c>
      <c r="D35" s="284" t="s">
        <v>77</v>
      </c>
      <c r="E35" s="285">
        <v>5000000000</v>
      </c>
      <c r="F35" s="285">
        <v>0</v>
      </c>
      <c r="G35" s="285">
        <v>-183706361</v>
      </c>
      <c r="H35" s="285">
        <v>5183706361</v>
      </c>
      <c r="I35" s="285">
        <v>272029611</v>
      </c>
      <c r="J35" s="285">
        <v>93964303.969999999</v>
      </c>
      <c r="K35" s="286">
        <v>93964303.969999999</v>
      </c>
    </row>
    <row r="36" spans="1:12" ht="56.25">
      <c r="A36" s="225"/>
      <c r="B36" s="282" t="s">
        <v>78</v>
      </c>
      <c r="C36" s="283" t="s">
        <v>42</v>
      </c>
      <c r="D36" s="284" t="s">
        <v>79</v>
      </c>
      <c r="E36" s="285">
        <v>4000000000</v>
      </c>
      <c r="F36" s="285">
        <v>0</v>
      </c>
      <c r="G36" s="285">
        <v>462644285</v>
      </c>
      <c r="H36" s="285">
        <v>3537355715</v>
      </c>
      <c r="I36" s="285">
        <v>57688337</v>
      </c>
      <c r="J36" s="285">
        <v>291677397</v>
      </c>
      <c r="K36" s="286">
        <v>291677397</v>
      </c>
    </row>
    <row r="37" spans="1:12" ht="22.5">
      <c r="A37" s="225"/>
      <c r="B37" s="282" t="s">
        <v>80</v>
      </c>
      <c r="C37" s="283" t="s">
        <v>42</v>
      </c>
      <c r="D37" s="284" t="s">
        <v>81</v>
      </c>
      <c r="E37" s="285">
        <v>8000000000</v>
      </c>
      <c r="F37" s="285">
        <v>0</v>
      </c>
      <c r="G37" s="285">
        <v>59655084</v>
      </c>
      <c r="H37" s="285">
        <v>7940344916</v>
      </c>
      <c r="I37" s="285">
        <v>141949157</v>
      </c>
      <c r="J37" s="285">
        <v>284620544.67000002</v>
      </c>
      <c r="K37" s="286">
        <v>284620544.67000002</v>
      </c>
    </row>
    <row r="38" spans="1:12" ht="23.25" thickBot="1">
      <c r="A38" s="225"/>
      <c r="B38" s="282" t="s">
        <v>82</v>
      </c>
      <c r="C38" s="283" t="s">
        <v>42</v>
      </c>
      <c r="D38" s="284" t="s">
        <v>83</v>
      </c>
      <c r="E38" s="285">
        <v>7000000000</v>
      </c>
      <c r="F38" s="285">
        <v>0</v>
      </c>
      <c r="G38" s="285">
        <v>-6484000</v>
      </c>
      <c r="H38" s="285">
        <v>7006484000</v>
      </c>
      <c r="I38" s="285">
        <v>107899193</v>
      </c>
      <c r="J38" s="285">
        <v>280913499</v>
      </c>
      <c r="K38" s="286">
        <v>280913499</v>
      </c>
    </row>
    <row r="39" spans="1:12" ht="15.75" customHeight="1" thickBot="1">
      <c r="A39" s="225"/>
      <c r="B39" s="269" t="s">
        <v>110</v>
      </c>
      <c r="C39" s="270"/>
      <c r="D39" s="271"/>
      <c r="E39" s="288">
        <f>SUM(E19:E38)</f>
        <v>637141157797</v>
      </c>
      <c r="F39" s="288">
        <f t="shared" ref="F39:K39" si="1">SUM(F19:F38)</f>
        <v>170000000000</v>
      </c>
      <c r="G39" s="288">
        <f t="shared" si="1"/>
        <v>15769426972</v>
      </c>
      <c r="H39" s="288">
        <f t="shared" si="1"/>
        <v>451371730825</v>
      </c>
      <c r="I39" s="288">
        <f t="shared" si="1"/>
        <v>12042581813.5</v>
      </c>
      <c r="J39" s="288">
        <f t="shared" si="1"/>
        <v>11233521542.27</v>
      </c>
      <c r="K39" s="288">
        <f t="shared" si="1"/>
        <v>11343542668.27</v>
      </c>
      <c r="L39" s="289">
        <v>14699754740.76</v>
      </c>
    </row>
    <row r="40" spans="1:12" ht="16.5" customHeight="1" thickTop="1" thickBot="1">
      <c r="A40" s="290"/>
      <c r="B40" s="272" t="s">
        <v>111</v>
      </c>
      <c r="C40" s="273"/>
      <c r="D40" s="274"/>
      <c r="E40" s="291">
        <f>+E39+E18</f>
        <v>676735110160</v>
      </c>
      <c r="F40" s="291">
        <f t="shared" ref="F40:K40" si="2">+F39+F18</f>
        <v>170000000000</v>
      </c>
      <c r="G40" s="291">
        <f t="shared" si="2"/>
        <v>18232271218.989998</v>
      </c>
      <c r="H40" s="291">
        <f t="shared" si="2"/>
        <v>488502838941.01001</v>
      </c>
      <c r="I40" s="291">
        <f t="shared" si="2"/>
        <v>14969919690.66</v>
      </c>
      <c r="J40" s="291">
        <f t="shared" si="2"/>
        <v>14266181156.27</v>
      </c>
      <c r="K40" s="291">
        <f t="shared" si="2"/>
        <v>14376288070.27</v>
      </c>
      <c r="L40" s="292">
        <f>+L39+L18</f>
        <v>14699754740.76</v>
      </c>
    </row>
    <row r="41" spans="1:12" ht="33.950000000000003" customHeight="1" thickTop="1">
      <c r="F41" s="248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DD1B3-848B-46C8-BAD6-2C5352D9E223}">
  <dimension ref="A1:L42"/>
  <sheetViews>
    <sheetView topLeftCell="A28" workbookViewId="0">
      <selection activeCell="B1" sqref="B1"/>
    </sheetView>
  </sheetViews>
  <sheetFormatPr baseColWidth="10" defaultRowHeight="15"/>
  <cols>
    <col min="1" max="1" width="13.42578125" style="175" customWidth="1"/>
    <col min="2" max="2" width="16.42578125" style="175" customWidth="1"/>
    <col min="3" max="3" width="8" style="175" customWidth="1"/>
    <col min="4" max="4" width="33.28515625" style="175" customWidth="1"/>
    <col min="5" max="12" width="18.85546875" style="175" customWidth="1"/>
    <col min="13" max="13" width="0" style="175" hidden="1" customWidth="1"/>
    <col min="14" max="14" width="6.42578125" style="175" customWidth="1"/>
    <col min="15" max="16384" width="11.42578125" style="175"/>
  </cols>
  <sheetData>
    <row r="1" spans="1:12">
      <c r="A1" s="173"/>
      <c r="B1" s="173">
        <v>2020</v>
      </c>
      <c r="C1" s="174" t="s">
        <v>0</v>
      </c>
      <c r="D1" s="174" t="s">
        <v>0</v>
      </c>
      <c r="E1" s="174" t="s">
        <v>0</v>
      </c>
      <c r="F1" s="174" t="s">
        <v>0</v>
      </c>
      <c r="G1" s="174" t="s">
        <v>0</v>
      </c>
      <c r="H1" s="174" t="s">
        <v>0</v>
      </c>
      <c r="I1" s="174" t="s">
        <v>0</v>
      </c>
      <c r="J1" s="174" t="s">
        <v>0</v>
      </c>
      <c r="K1" s="174" t="s">
        <v>0</v>
      </c>
      <c r="L1" s="174" t="s">
        <v>0</v>
      </c>
    </row>
    <row r="2" spans="1:12">
      <c r="A2" s="173"/>
      <c r="B2" s="173" t="s">
        <v>1</v>
      </c>
      <c r="C2" s="174" t="s">
        <v>0</v>
      </c>
      <c r="D2" s="174" t="s">
        <v>0</v>
      </c>
      <c r="E2" s="174" t="s">
        <v>0</v>
      </c>
      <c r="F2" s="174" t="s">
        <v>0</v>
      </c>
      <c r="G2" s="174" t="s">
        <v>0</v>
      </c>
      <c r="H2" s="174" t="s">
        <v>0</v>
      </c>
      <c r="I2" s="174" t="s">
        <v>0</v>
      </c>
      <c r="J2" s="174" t="s">
        <v>0</v>
      </c>
      <c r="K2" s="174" t="s">
        <v>0</v>
      </c>
      <c r="L2" s="174" t="s">
        <v>0</v>
      </c>
    </row>
    <row r="3" spans="1:12" ht="15.75" thickBot="1">
      <c r="A3" s="173"/>
      <c r="B3" s="178" t="s">
        <v>112</v>
      </c>
      <c r="C3" s="174" t="s">
        <v>0</v>
      </c>
      <c r="D3" s="174" t="s">
        <v>0</v>
      </c>
      <c r="E3" s="174" t="s">
        <v>0</v>
      </c>
      <c r="F3" s="174" t="s">
        <v>0</v>
      </c>
      <c r="G3" s="174" t="s">
        <v>0</v>
      </c>
      <c r="H3" s="174" t="s">
        <v>0</v>
      </c>
      <c r="I3" s="174" t="s">
        <v>0</v>
      </c>
      <c r="J3" s="174" t="s">
        <v>0</v>
      </c>
      <c r="K3" s="174" t="s">
        <v>0</v>
      </c>
      <c r="L3" s="174" t="s">
        <v>0</v>
      </c>
    </row>
    <row r="4" spans="1:12" ht="16.5" thickTop="1" thickBot="1">
      <c r="A4" s="176"/>
      <c r="B4" s="199" t="s">
        <v>3</v>
      </c>
      <c r="C4" s="200" t="s">
        <v>4</v>
      </c>
      <c r="D4" s="200" t="s">
        <v>6</v>
      </c>
      <c r="E4" s="200" t="s">
        <v>8</v>
      </c>
      <c r="F4" s="200" t="s">
        <v>9</v>
      </c>
      <c r="G4" s="200" t="s">
        <v>10</v>
      </c>
      <c r="H4" s="200" t="s">
        <v>11</v>
      </c>
      <c r="I4" s="200" t="s">
        <v>12</v>
      </c>
      <c r="J4" s="200" t="s">
        <v>13</v>
      </c>
      <c r="K4" s="200" t="s">
        <v>14</v>
      </c>
      <c r="L4" s="201" t="s">
        <v>15</v>
      </c>
    </row>
    <row r="5" spans="1:12">
      <c r="A5" s="177"/>
      <c r="B5" s="189" t="s">
        <v>16</v>
      </c>
      <c r="C5" s="190" t="s">
        <v>18</v>
      </c>
      <c r="D5" s="191" t="s">
        <v>20</v>
      </c>
      <c r="E5" s="192">
        <v>12190000000</v>
      </c>
      <c r="F5" s="192">
        <v>0</v>
      </c>
      <c r="G5" s="192">
        <v>876928143</v>
      </c>
      <c r="H5" s="192">
        <v>11313071857</v>
      </c>
      <c r="I5" s="192">
        <v>876928143</v>
      </c>
      <c r="J5" s="192">
        <v>876928143</v>
      </c>
      <c r="K5" s="192">
        <v>876928143</v>
      </c>
      <c r="L5" s="193">
        <v>876928143</v>
      </c>
    </row>
    <row r="6" spans="1:12" ht="22.5">
      <c r="A6" s="177"/>
      <c r="B6" s="179" t="s">
        <v>21</v>
      </c>
      <c r="C6" s="180" t="s">
        <v>18</v>
      </c>
      <c r="D6" s="181" t="s">
        <v>22</v>
      </c>
      <c r="E6" s="182">
        <v>4261000000</v>
      </c>
      <c r="F6" s="182">
        <v>0</v>
      </c>
      <c r="G6" s="182">
        <v>316210035</v>
      </c>
      <c r="H6" s="182">
        <v>3944789965</v>
      </c>
      <c r="I6" s="182">
        <v>316210035</v>
      </c>
      <c r="J6" s="182">
        <v>346776803</v>
      </c>
      <c r="K6" s="182">
        <v>346776803</v>
      </c>
      <c r="L6" s="183">
        <v>346776803</v>
      </c>
    </row>
    <row r="7" spans="1:12" ht="22.5">
      <c r="A7" s="177"/>
      <c r="B7" s="179" t="s">
        <v>23</v>
      </c>
      <c r="C7" s="180" t="s">
        <v>18</v>
      </c>
      <c r="D7" s="181" t="s">
        <v>24</v>
      </c>
      <c r="E7" s="182">
        <v>1524000000</v>
      </c>
      <c r="F7" s="182">
        <v>0</v>
      </c>
      <c r="G7" s="182">
        <v>71502008</v>
      </c>
      <c r="H7" s="182">
        <v>1452497992</v>
      </c>
      <c r="I7" s="182">
        <v>71502008</v>
      </c>
      <c r="J7" s="182">
        <v>69878533</v>
      </c>
      <c r="K7" s="182">
        <v>69878533</v>
      </c>
      <c r="L7" s="183">
        <v>69878533</v>
      </c>
    </row>
    <row r="8" spans="1:12" ht="22.5">
      <c r="A8" s="177"/>
      <c r="B8" s="179" t="s">
        <v>25</v>
      </c>
      <c r="C8" s="180" t="s">
        <v>18</v>
      </c>
      <c r="D8" s="181" t="s">
        <v>26</v>
      </c>
      <c r="E8" s="182">
        <v>0</v>
      </c>
      <c r="F8" s="182">
        <v>0</v>
      </c>
      <c r="G8" s="182">
        <v>0</v>
      </c>
      <c r="H8" s="182">
        <v>0</v>
      </c>
      <c r="I8" s="182">
        <v>0</v>
      </c>
      <c r="J8" s="182">
        <v>0</v>
      </c>
      <c r="K8" s="182">
        <v>0</v>
      </c>
      <c r="L8" s="183">
        <v>0</v>
      </c>
    </row>
    <row r="9" spans="1:12">
      <c r="A9" s="177"/>
      <c r="B9" s="179" t="s">
        <v>27</v>
      </c>
      <c r="C9" s="180" t="s">
        <v>18</v>
      </c>
      <c r="D9" s="181" t="s">
        <v>28</v>
      </c>
      <c r="E9" s="182">
        <v>4340000000</v>
      </c>
      <c r="F9" s="182">
        <v>0</v>
      </c>
      <c r="G9" s="182">
        <v>33800000</v>
      </c>
      <c r="H9" s="182">
        <v>4306200000</v>
      </c>
      <c r="I9" s="182">
        <v>65674984.659999996</v>
      </c>
      <c r="J9" s="182">
        <v>216515024.66</v>
      </c>
      <c r="K9" s="182">
        <v>216515024.66</v>
      </c>
      <c r="L9" s="183">
        <v>216515024.66</v>
      </c>
    </row>
    <row r="10" spans="1:12" ht="22.5">
      <c r="A10" s="177"/>
      <c r="B10" s="179" t="s">
        <v>29</v>
      </c>
      <c r="C10" s="180" t="s">
        <v>18</v>
      </c>
      <c r="D10" s="181" t="s">
        <v>30</v>
      </c>
      <c r="E10" s="182">
        <v>13311842203</v>
      </c>
      <c r="F10" s="182">
        <v>0</v>
      </c>
      <c r="G10" s="182">
        <v>1172153709</v>
      </c>
      <c r="H10" s="182">
        <v>12139688494</v>
      </c>
      <c r="I10" s="182">
        <v>1172153709</v>
      </c>
      <c r="J10" s="182">
        <v>1172153709</v>
      </c>
      <c r="K10" s="182">
        <v>1172153709</v>
      </c>
      <c r="L10" s="183">
        <v>1172153709</v>
      </c>
    </row>
    <row r="11" spans="1:12">
      <c r="A11" s="177"/>
      <c r="B11" s="179" t="s">
        <v>31</v>
      </c>
      <c r="C11" s="180" t="s">
        <v>18</v>
      </c>
      <c r="D11" s="181" t="s">
        <v>32</v>
      </c>
      <c r="E11" s="182">
        <v>2807110160</v>
      </c>
      <c r="F11" s="182">
        <v>0</v>
      </c>
      <c r="G11" s="182">
        <v>0</v>
      </c>
      <c r="H11" s="182">
        <v>2807110160</v>
      </c>
      <c r="I11" s="182">
        <v>25390374</v>
      </c>
      <c r="J11" s="182">
        <v>27846291</v>
      </c>
      <c r="K11" s="182">
        <v>27760503</v>
      </c>
      <c r="L11" s="183">
        <v>27760503</v>
      </c>
    </row>
    <row r="12" spans="1:12" ht="33.75">
      <c r="A12" s="177"/>
      <c r="B12" s="179" t="s">
        <v>33</v>
      </c>
      <c r="C12" s="180" t="s">
        <v>18</v>
      </c>
      <c r="D12" s="181" t="s">
        <v>34</v>
      </c>
      <c r="E12" s="182">
        <v>58000000</v>
      </c>
      <c r="F12" s="182">
        <v>0</v>
      </c>
      <c r="G12" s="182">
        <v>3067197</v>
      </c>
      <c r="H12" s="182">
        <v>54932803</v>
      </c>
      <c r="I12" s="182">
        <v>3067197</v>
      </c>
      <c r="J12" s="182">
        <v>6394413</v>
      </c>
      <c r="K12" s="182">
        <v>6394413</v>
      </c>
      <c r="L12" s="183">
        <v>6394413</v>
      </c>
    </row>
    <row r="13" spans="1:12">
      <c r="A13" s="177"/>
      <c r="B13" s="179" t="s">
        <v>35</v>
      </c>
      <c r="C13" s="180" t="s">
        <v>18</v>
      </c>
      <c r="D13" s="181" t="s">
        <v>36</v>
      </c>
      <c r="E13" s="182">
        <v>94000000</v>
      </c>
      <c r="F13" s="182">
        <v>0</v>
      </c>
      <c r="G13" s="182">
        <v>0</v>
      </c>
      <c r="H13" s="182">
        <v>94000000</v>
      </c>
      <c r="I13" s="182">
        <v>0</v>
      </c>
      <c r="J13" s="182">
        <v>0</v>
      </c>
      <c r="K13" s="182">
        <v>0</v>
      </c>
      <c r="L13" s="183">
        <v>0</v>
      </c>
    </row>
    <row r="14" spans="1:12">
      <c r="A14" s="177"/>
      <c r="B14" s="179" t="s">
        <v>37</v>
      </c>
      <c r="C14" s="180" t="s">
        <v>18</v>
      </c>
      <c r="D14" s="181" t="s">
        <v>38</v>
      </c>
      <c r="E14" s="182">
        <v>20000000</v>
      </c>
      <c r="F14" s="182">
        <v>0</v>
      </c>
      <c r="G14" s="182">
        <v>0</v>
      </c>
      <c r="H14" s="182">
        <v>20000000</v>
      </c>
      <c r="I14" s="182">
        <v>0</v>
      </c>
      <c r="J14" s="182">
        <v>0</v>
      </c>
      <c r="K14" s="182">
        <v>0</v>
      </c>
      <c r="L14" s="183">
        <v>0</v>
      </c>
    </row>
    <row r="15" spans="1:12">
      <c r="A15" s="177"/>
      <c r="B15" s="179" t="s">
        <v>39</v>
      </c>
      <c r="C15" s="180" t="s">
        <v>18</v>
      </c>
      <c r="D15" s="181" t="s">
        <v>40</v>
      </c>
      <c r="E15" s="182">
        <v>11000000</v>
      </c>
      <c r="F15" s="182">
        <v>0</v>
      </c>
      <c r="G15" s="182">
        <v>0</v>
      </c>
      <c r="H15" s="182">
        <v>11000000</v>
      </c>
      <c r="I15" s="182">
        <v>0</v>
      </c>
      <c r="J15" s="182">
        <v>0</v>
      </c>
      <c r="K15" s="182">
        <v>0</v>
      </c>
      <c r="L15" s="183">
        <v>0</v>
      </c>
    </row>
    <row r="16" spans="1:12">
      <c r="A16" s="177"/>
      <c r="B16" s="179" t="s">
        <v>41</v>
      </c>
      <c r="C16" s="180" t="s">
        <v>42</v>
      </c>
      <c r="D16" s="181" t="s">
        <v>44</v>
      </c>
      <c r="E16" s="182">
        <v>975000000</v>
      </c>
      <c r="F16" s="182">
        <v>0</v>
      </c>
      <c r="G16" s="182">
        <v>0</v>
      </c>
      <c r="H16" s="182">
        <v>975000000</v>
      </c>
      <c r="I16" s="182">
        <v>0</v>
      </c>
      <c r="J16" s="182">
        <v>0</v>
      </c>
      <c r="K16" s="182">
        <v>0</v>
      </c>
      <c r="L16" s="183">
        <v>0</v>
      </c>
    </row>
    <row r="17" spans="1:12" ht="23.25" thickBot="1">
      <c r="A17" s="177"/>
      <c r="B17" s="202" t="s">
        <v>45</v>
      </c>
      <c r="C17" s="203" t="s">
        <v>18</v>
      </c>
      <c r="D17" s="204" t="s">
        <v>46</v>
      </c>
      <c r="E17" s="205">
        <v>2000000</v>
      </c>
      <c r="F17" s="205">
        <v>0</v>
      </c>
      <c r="G17" s="205">
        <v>0</v>
      </c>
      <c r="H17" s="205">
        <v>2000000</v>
      </c>
      <c r="I17" s="205">
        <v>0</v>
      </c>
      <c r="J17" s="205">
        <v>0</v>
      </c>
      <c r="K17" s="205">
        <v>0</v>
      </c>
      <c r="L17" s="206">
        <v>0</v>
      </c>
    </row>
    <row r="18" spans="1:12" ht="15.75" thickBot="1">
      <c r="A18" s="177"/>
      <c r="B18" s="266" t="s">
        <v>109</v>
      </c>
      <c r="C18" s="267"/>
      <c r="D18" s="268"/>
      <c r="E18" s="207">
        <f>SUM(E5:E17)</f>
        <v>39593952363</v>
      </c>
      <c r="F18" s="207">
        <f t="shared" ref="F18:L18" si="0">SUM(F5:F17)</f>
        <v>0</v>
      </c>
      <c r="G18" s="207">
        <f t="shared" si="0"/>
        <v>2473661092</v>
      </c>
      <c r="H18" s="207">
        <f t="shared" si="0"/>
        <v>37120291271</v>
      </c>
      <c r="I18" s="207">
        <f t="shared" si="0"/>
        <v>2530926450.6599998</v>
      </c>
      <c r="J18" s="207">
        <f t="shared" si="0"/>
        <v>2716492916.6599998</v>
      </c>
      <c r="K18" s="207">
        <f t="shared" si="0"/>
        <v>2716407128.6599998</v>
      </c>
      <c r="L18" s="208">
        <f t="shared" si="0"/>
        <v>2716407128.6599998</v>
      </c>
    </row>
    <row r="19" spans="1:12" ht="56.25">
      <c r="A19" s="177"/>
      <c r="B19" s="184" t="s">
        <v>47</v>
      </c>
      <c r="C19" s="185" t="s">
        <v>42</v>
      </c>
      <c r="D19" s="186" t="s">
        <v>49</v>
      </c>
      <c r="E19" s="187">
        <v>50000000000</v>
      </c>
      <c r="F19" s="187">
        <v>0</v>
      </c>
      <c r="G19" s="187">
        <v>-10306978999</v>
      </c>
      <c r="H19" s="187">
        <v>60306978999</v>
      </c>
      <c r="I19" s="187">
        <v>9725783654</v>
      </c>
      <c r="J19" s="187">
        <v>1329844629</v>
      </c>
      <c r="K19" s="187">
        <v>1329844629</v>
      </c>
      <c r="L19" s="188">
        <v>1329844629</v>
      </c>
    </row>
    <row r="20" spans="1:12" ht="33.75">
      <c r="A20" s="177"/>
      <c r="B20" s="179" t="s">
        <v>50</v>
      </c>
      <c r="C20" s="180" t="s">
        <v>42</v>
      </c>
      <c r="D20" s="181" t="s">
        <v>51</v>
      </c>
      <c r="E20" s="182">
        <v>13000000000</v>
      </c>
      <c r="F20" s="182">
        <v>0</v>
      </c>
      <c r="G20" s="182">
        <v>-1015000000</v>
      </c>
      <c r="H20" s="182">
        <v>14015000000</v>
      </c>
      <c r="I20" s="182">
        <v>205609167</v>
      </c>
      <c r="J20" s="182">
        <v>717735475</v>
      </c>
      <c r="K20" s="182">
        <v>717735475</v>
      </c>
      <c r="L20" s="183">
        <v>717735475</v>
      </c>
    </row>
    <row r="21" spans="1:12" ht="22.5">
      <c r="A21" s="177"/>
      <c r="B21" s="179" t="s">
        <v>52</v>
      </c>
      <c r="C21" s="180" t="s">
        <v>42</v>
      </c>
      <c r="D21" s="181" t="s">
        <v>53</v>
      </c>
      <c r="E21" s="182">
        <v>13000000000</v>
      </c>
      <c r="F21" s="182">
        <v>515000000</v>
      </c>
      <c r="G21" s="182">
        <v>-854528000</v>
      </c>
      <c r="H21" s="182">
        <v>13339528000</v>
      </c>
      <c r="I21" s="182">
        <v>0</v>
      </c>
      <c r="J21" s="182">
        <v>399486349</v>
      </c>
      <c r="K21" s="182">
        <v>399486349</v>
      </c>
      <c r="L21" s="183">
        <v>399486349</v>
      </c>
    </row>
    <row r="22" spans="1:12" ht="22.5">
      <c r="A22" s="177"/>
      <c r="B22" s="179" t="s">
        <v>54</v>
      </c>
      <c r="C22" s="180" t="s">
        <v>42</v>
      </c>
      <c r="D22" s="181" t="s">
        <v>55</v>
      </c>
      <c r="E22" s="182">
        <v>15000000000</v>
      </c>
      <c r="F22" s="182">
        <v>91000000</v>
      </c>
      <c r="G22" s="182">
        <v>4583606289</v>
      </c>
      <c r="H22" s="182">
        <v>10325393711</v>
      </c>
      <c r="I22" s="182">
        <v>174451820</v>
      </c>
      <c r="J22" s="182">
        <v>268581638</v>
      </c>
      <c r="K22" s="182">
        <v>268581638</v>
      </c>
      <c r="L22" s="183">
        <v>268581638</v>
      </c>
    </row>
    <row r="23" spans="1:12" ht="33.75">
      <c r="A23" s="177"/>
      <c r="B23" s="179" t="s">
        <v>56</v>
      </c>
      <c r="C23" s="180" t="s">
        <v>42</v>
      </c>
      <c r="D23" s="181" t="s">
        <v>57</v>
      </c>
      <c r="E23" s="182">
        <v>15000000000</v>
      </c>
      <c r="F23" s="182">
        <v>0</v>
      </c>
      <c r="G23" s="182">
        <v>315150600</v>
      </c>
      <c r="H23" s="182">
        <v>14684849400</v>
      </c>
      <c r="I23" s="182">
        <v>55291</v>
      </c>
      <c r="J23" s="182">
        <v>815093690</v>
      </c>
      <c r="K23" s="182">
        <v>815093690</v>
      </c>
      <c r="L23" s="183">
        <v>815093690</v>
      </c>
    </row>
    <row r="24" spans="1:12" ht="33.75">
      <c r="A24" s="177"/>
      <c r="B24" s="179" t="s">
        <v>58</v>
      </c>
      <c r="C24" s="180" t="s">
        <v>18</v>
      </c>
      <c r="D24" s="181" t="s">
        <v>59</v>
      </c>
      <c r="E24" s="182">
        <v>17750000000</v>
      </c>
      <c r="F24" s="182">
        <v>0</v>
      </c>
      <c r="G24" s="182">
        <v>-190521233</v>
      </c>
      <c r="H24" s="182">
        <v>17940521233</v>
      </c>
      <c r="I24" s="182">
        <v>258531696</v>
      </c>
      <c r="J24" s="182">
        <v>499353585</v>
      </c>
      <c r="K24" s="182">
        <v>499353585</v>
      </c>
      <c r="L24" s="183">
        <v>499353585</v>
      </c>
    </row>
    <row r="25" spans="1:12" ht="33.75">
      <c r="A25" s="177"/>
      <c r="B25" s="179" t="s">
        <v>58</v>
      </c>
      <c r="C25" s="180" t="s">
        <v>42</v>
      </c>
      <c r="D25" s="181" t="s">
        <v>59</v>
      </c>
      <c r="E25" s="182">
        <v>165081157797</v>
      </c>
      <c r="F25" s="182">
        <v>120655000000</v>
      </c>
      <c r="G25" s="182">
        <v>280400000</v>
      </c>
      <c r="H25" s="182">
        <v>44145757797</v>
      </c>
      <c r="I25" s="182">
        <v>144500384</v>
      </c>
      <c r="J25" s="182">
        <v>54531000</v>
      </c>
      <c r="K25" s="182">
        <v>54531000</v>
      </c>
      <c r="L25" s="183">
        <v>54531000</v>
      </c>
    </row>
    <row r="26" spans="1:12" ht="33.75">
      <c r="A26" s="177"/>
      <c r="B26" s="179" t="s">
        <v>60</v>
      </c>
      <c r="C26" s="180" t="s">
        <v>42</v>
      </c>
      <c r="D26" s="181" t="s">
        <v>61</v>
      </c>
      <c r="E26" s="182">
        <v>75290000000</v>
      </c>
      <c r="F26" s="182">
        <v>25000000000</v>
      </c>
      <c r="G26" s="182">
        <v>-1580467820</v>
      </c>
      <c r="H26" s="182">
        <v>51870467820</v>
      </c>
      <c r="I26" s="182">
        <v>4770113</v>
      </c>
      <c r="J26" s="182">
        <v>31136000</v>
      </c>
      <c r="K26" s="182">
        <v>31136000</v>
      </c>
      <c r="L26" s="183">
        <v>31136000</v>
      </c>
    </row>
    <row r="27" spans="1:12" ht="45">
      <c r="A27" s="177"/>
      <c r="B27" s="179" t="s">
        <v>62</v>
      </c>
      <c r="C27" s="180" t="s">
        <v>42</v>
      </c>
      <c r="D27" s="181" t="s">
        <v>63</v>
      </c>
      <c r="E27" s="182">
        <v>25000000000</v>
      </c>
      <c r="F27" s="182">
        <v>800000000</v>
      </c>
      <c r="G27" s="182">
        <v>-59083333.329999998</v>
      </c>
      <c r="H27" s="182">
        <v>24259083333.330002</v>
      </c>
      <c r="I27" s="182">
        <v>1383629672.05</v>
      </c>
      <c r="J27" s="182">
        <v>1241310817.1800001</v>
      </c>
      <c r="K27" s="182">
        <v>1131289691.1800001</v>
      </c>
      <c r="L27" s="183">
        <v>1131289691.1800001</v>
      </c>
    </row>
    <row r="28" spans="1:12" ht="45">
      <c r="A28" s="177"/>
      <c r="B28" s="179" t="s">
        <v>64</v>
      </c>
      <c r="C28" s="180" t="s">
        <v>18</v>
      </c>
      <c r="D28" s="181" t="s">
        <v>65</v>
      </c>
      <c r="E28" s="182">
        <v>112170000000</v>
      </c>
      <c r="F28" s="182">
        <v>22939000000</v>
      </c>
      <c r="G28" s="182">
        <v>-5404988634.3299999</v>
      </c>
      <c r="H28" s="182">
        <v>94635988634.330002</v>
      </c>
      <c r="I28" s="182">
        <v>1858281023.51</v>
      </c>
      <c r="J28" s="182">
        <v>1188401724.25</v>
      </c>
      <c r="K28" s="182">
        <v>1188401724.25</v>
      </c>
      <c r="L28" s="183">
        <v>1188401724.25</v>
      </c>
    </row>
    <row r="29" spans="1:12" ht="45">
      <c r="A29" s="177"/>
      <c r="B29" s="179" t="s">
        <v>64</v>
      </c>
      <c r="C29" s="180" t="s">
        <v>42</v>
      </c>
      <c r="D29" s="181" t="s">
        <v>65</v>
      </c>
      <c r="E29" s="182">
        <v>50000000000</v>
      </c>
      <c r="F29" s="182">
        <v>0</v>
      </c>
      <c r="G29" s="182">
        <v>-1000000000</v>
      </c>
      <c r="H29" s="182">
        <v>51000000000</v>
      </c>
      <c r="I29" s="182">
        <v>775977852</v>
      </c>
      <c r="J29" s="182">
        <v>775977852</v>
      </c>
      <c r="K29" s="182">
        <v>775977852</v>
      </c>
      <c r="L29" s="183">
        <v>775977852</v>
      </c>
    </row>
    <row r="30" spans="1:12" ht="33.75">
      <c r="A30" s="177"/>
      <c r="B30" s="179" t="s">
        <v>66</v>
      </c>
      <c r="C30" s="180" t="s">
        <v>42</v>
      </c>
      <c r="D30" s="181" t="s">
        <v>67</v>
      </c>
      <c r="E30" s="182">
        <v>1100000000</v>
      </c>
      <c r="F30" s="182">
        <v>0</v>
      </c>
      <c r="G30" s="182">
        <v>-84530305</v>
      </c>
      <c r="H30" s="182">
        <v>1184530305</v>
      </c>
      <c r="I30" s="182">
        <v>0</v>
      </c>
      <c r="J30" s="182">
        <v>58193939</v>
      </c>
      <c r="K30" s="182">
        <v>58193939</v>
      </c>
      <c r="L30" s="183">
        <v>58193939</v>
      </c>
    </row>
    <row r="31" spans="1:12" ht="33.75">
      <c r="A31" s="177"/>
      <c r="B31" s="179" t="s">
        <v>68</v>
      </c>
      <c r="C31" s="180" t="s">
        <v>42</v>
      </c>
      <c r="D31" s="181" t="s">
        <v>69</v>
      </c>
      <c r="E31" s="182">
        <v>1000000000</v>
      </c>
      <c r="F31" s="182">
        <v>0</v>
      </c>
      <c r="G31" s="182">
        <v>0</v>
      </c>
      <c r="H31" s="182">
        <v>1000000000</v>
      </c>
      <c r="I31" s="182">
        <v>0</v>
      </c>
      <c r="J31" s="182">
        <v>18500000</v>
      </c>
      <c r="K31" s="182">
        <v>18500000</v>
      </c>
      <c r="L31" s="183">
        <v>18500000</v>
      </c>
    </row>
    <row r="32" spans="1:12" ht="45">
      <c r="A32" s="177"/>
      <c r="B32" s="179" t="s">
        <v>70</v>
      </c>
      <c r="C32" s="180" t="s">
        <v>42</v>
      </c>
      <c r="D32" s="181" t="s">
        <v>71</v>
      </c>
      <c r="E32" s="182">
        <v>53000000000</v>
      </c>
      <c r="F32" s="182">
        <v>0</v>
      </c>
      <c r="G32" s="182">
        <v>-6650000000</v>
      </c>
      <c r="H32" s="182">
        <v>59650000000</v>
      </c>
      <c r="I32" s="182">
        <v>0</v>
      </c>
      <c r="J32" s="182">
        <v>3394680311</v>
      </c>
      <c r="K32" s="182">
        <v>3394680311</v>
      </c>
      <c r="L32" s="183">
        <v>3394680311</v>
      </c>
    </row>
    <row r="33" spans="1:12" ht="22.5">
      <c r="A33" s="177"/>
      <c r="B33" s="179" t="s">
        <v>72</v>
      </c>
      <c r="C33" s="180" t="s">
        <v>42</v>
      </c>
      <c r="D33" s="181" t="s">
        <v>73</v>
      </c>
      <c r="E33" s="182">
        <v>3750000000</v>
      </c>
      <c r="F33" s="182">
        <v>0</v>
      </c>
      <c r="G33" s="182">
        <v>-12166666</v>
      </c>
      <c r="H33" s="182">
        <v>3762166666</v>
      </c>
      <c r="I33" s="182">
        <v>70216668</v>
      </c>
      <c r="J33" s="182">
        <v>294546521</v>
      </c>
      <c r="K33" s="182">
        <v>294546521</v>
      </c>
      <c r="L33" s="183">
        <v>294546521</v>
      </c>
    </row>
    <row r="34" spans="1:12" ht="22.5">
      <c r="A34" s="177"/>
      <c r="B34" s="179" t="s">
        <v>74</v>
      </c>
      <c r="C34" s="180" t="s">
        <v>42</v>
      </c>
      <c r="D34" s="181" t="s">
        <v>75</v>
      </c>
      <c r="E34" s="182">
        <v>3000000000</v>
      </c>
      <c r="F34" s="182">
        <v>0</v>
      </c>
      <c r="G34" s="182">
        <v>0</v>
      </c>
      <c r="H34" s="182">
        <v>3000000000</v>
      </c>
      <c r="I34" s="182">
        <v>0</v>
      </c>
      <c r="J34" s="182">
        <v>19510400</v>
      </c>
      <c r="K34" s="182">
        <v>19510400</v>
      </c>
      <c r="L34" s="183">
        <v>19510400</v>
      </c>
    </row>
    <row r="35" spans="1:12" ht="22.5">
      <c r="A35" s="177"/>
      <c r="B35" s="179" t="s">
        <v>76</v>
      </c>
      <c r="C35" s="180" t="s">
        <v>42</v>
      </c>
      <c r="D35" s="181" t="s">
        <v>77</v>
      </c>
      <c r="E35" s="182">
        <v>5000000000</v>
      </c>
      <c r="F35" s="182">
        <v>0</v>
      </c>
      <c r="G35" s="182">
        <v>117039232</v>
      </c>
      <c r="H35" s="182">
        <v>4882960768</v>
      </c>
      <c r="I35" s="182">
        <v>103441383</v>
      </c>
      <c r="J35" s="182">
        <v>97749648</v>
      </c>
      <c r="K35" s="182">
        <v>97749648</v>
      </c>
      <c r="L35" s="183">
        <v>97749648</v>
      </c>
    </row>
    <row r="36" spans="1:12" ht="56.25">
      <c r="A36" s="177"/>
      <c r="B36" s="179" t="s">
        <v>78</v>
      </c>
      <c r="C36" s="180" t="s">
        <v>42</v>
      </c>
      <c r="D36" s="181" t="s">
        <v>79</v>
      </c>
      <c r="E36" s="182">
        <v>4000000000</v>
      </c>
      <c r="F36" s="182">
        <v>0</v>
      </c>
      <c r="G36" s="182">
        <v>352707</v>
      </c>
      <c r="H36" s="182">
        <v>3999647293</v>
      </c>
      <c r="I36" s="182">
        <v>56089688</v>
      </c>
      <c r="J36" s="182">
        <v>151496301.66999999</v>
      </c>
      <c r="K36" s="182">
        <v>151496301.66999999</v>
      </c>
      <c r="L36" s="183">
        <v>151496301.66999999</v>
      </c>
    </row>
    <row r="37" spans="1:12" ht="22.5">
      <c r="A37" s="177"/>
      <c r="B37" s="179" t="s">
        <v>80</v>
      </c>
      <c r="C37" s="180" t="s">
        <v>42</v>
      </c>
      <c r="D37" s="181" t="s">
        <v>81</v>
      </c>
      <c r="E37" s="182">
        <v>8000000000</v>
      </c>
      <c r="F37" s="182">
        <v>0</v>
      </c>
      <c r="G37" s="182">
        <v>141310905</v>
      </c>
      <c r="H37" s="182">
        <v>7858689095</v>
      </c>
      <c r="I37" s="182">
        <v>165255807</v>
      </c>
      <c r="J37" s="182">
        <v>472149462</v>
      </c>
      <c r="K37" s="182">
        <v>472149462</v>
      </c>
      <c r="L37" s="183">
        <v>472149462</v>
      </c>
    </row>
    <row r="38" spans="1:12" ht="23.25" thickBot="1">
      <c r="A38" s="177"/>
      <c r="B38" s="194" t="s">
        <v>82</v>
      </c>
      <c r="C38" s="195" t="s">
        <v>42</v>
      </c>
      <c r="D38" s="196" t="s">
        <v>83</v>
      </c>
      <c r="E38" s="197">
        <v>7000000000</v>
      </c>
      <c r="F38" s="197">
        <v>0</v>
      </c>
      <c r="G38" s="197">
        <v>49750000</v>
      </c>
      <c r="H38" s="197">
        <v>6950250000</v>
      </c>
      <c r="I38" s="197">
        <v>321863391</v>
      </c>
      <c r="J38" s="197">
        <v>265089396</v>
      </c>
      <c r="K38" s="197">
        <v>265089396</v>
      </c>
      <c r="L38" s="198">
        <v>265089396</v>
      </c>
    </row>
    <row r="39" spans="1:12" ht="15.75" thickBot="1">
      <c r="A39" s="177"/>
      <c r="B39" s="269" t="s">
        <v>110</v>
      </c>
      <c r="C39" s="270"/>
      <c r="D39" s="271"/>
      <c r="E39" s="217">
        <f>SUM(E19:E38)</f>
        <v>637141157797</v>
      </c>
      <c r="F39" s="217">
        <f t="shared" ref="F39:K39" si="1">SUM(F19:F38)</f>
        <v>170000000000</v>
      </c>
      <c r="G39" s="217">
        <f t="shared" si="1"/>
        <v>-21670655257.66</v>
      </c>
      <c r="H39" s="217">
        <f t="shared" si="1"/>
        <v>488811813054.66003</v>
      </c>
      <c r="I39" s="217">
        <f t="shared" si="1"/>
        <v>15248457609.559999</v>
      </c>
      <c r="J39" s="217">
        <f t="shared" si="1"/>
        <v>12093368738.1</v>
      </c>
      <c r="K39" s="217">
        <f t="shared" si="1"/>
        <v>11983347612.1</v>
      </c>
      <c r="L39" s="218">
        <v>14699754740.76</v>
      </c>
    </row>
    <row r="40" spans="1:12" ht="16.5" thickTop="1" thickBot="1">
      <c r="A40" s="177"/>
      <c r="B40" s="272" t="s">
        <v>111</v>
      </c>
      <c r="C40" s="273"/>
      <c r="D40" s="274"/>
      <c r="E40" s="219">
        <f>+E39+E18</f>
        <v>676735110160</v>
      </c>
      <c r="F40" s="219">
        <f t="shared" ref="F40:K40" si="2">+F39+F18</f>
        <v>170000000000</v>
      </c>
      <c r="G40" s="219">
        <f t="shared" si="2"/>
        <v>-19196994165.66</v>
      </c>
      <c r="H40" s="219">
        <f t="shared" si="2"/>
        <v>525932104325.66003</v>
      </c>
      <c r="I40" s="219">
        <f t="shared" si="2"/>
        <v>17779384060.220001</v>
      </c>
      <c r="J40" s="219">
        <f t="shared" si="2"/>
        <v>14809861654.76</v>
      </c>
      <c r="K40" s="219">
        <f t="shared" si="2"/>
        <v>14699754740.76</v>
      </c>
      <c r="L40" s="220">
        <f>+L39+L18</f>
        <v>17416161869.419998</v>
      </c>
    </row>
    <row r="41" spans="1:12" ht="15.75" thickTop="1"/>
    <row r="42" spans="1:12">
      <c r="G42" s="216"/>
      <c r="H42" s="216"/>
      <c r="I42" s="216"/>
      <c r="J42" s="216"/>
      <c r="K42" s="216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2DDA-685A-4ED7-B481-B3A0329D2B4B}">
  <dimension ref="A1:K42"/>
  <sheetViews>
    <sheetView topLeftCell="A31" workbookViewId="0"/>
  </sheetViews>
  <sheetFormatPr baseColWidth="10" defaultRowHeight="15"/>
  <cols>
    <col min="1" max="1" width="13.42578125" style="107" customWidth="1"/>
    <col min="2" max="2" width="16.1406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>
      <c r="A3" s="105"/>
      <c r="B3" s="110" t="s">
        <v>108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6.5" thickTop="1" thickBot="1">
      <c r="A4" s="108"/>
      <c r="B4" s="148" t="s">
        <v>3</v>
      </c>
      <c r="C4" s="149" t="s">
        <v>4</v>
      </c>
      <c r="D4" s="149" t="s">
        <v>6</v>
      </c>
      <c r="E4" s="149" t="s">
        <v>8</v>
      </c>
      <c r="F4" s="149" t="s">
        <v>9</v>
      </c>
      <c r="G4" s="149" t="s">
        <v>10</v>
      </c>
      <c r="H4" s="149" t="s">
        <v>11</v>
      </c>
      <c r="I4" s="149" t="s">
        <v>12</v>
      </c>
      <c r="J4" s="149" t="s">
        <v>13</v>
      </c>
      <c r="K4" s="150" t="s">
        <v>15</v>
      </c>
    </row>
    <row r="5" spans="1:11">
      <c r="A5" s="109"/>
      <c r="B5" s="151" t="s">
        <v>16</v>
      </c>
      <c r="C5" s="119" t="s">
        <v>18</v>
      </c>
      <c r="D5" s="120" t="s">
        <v>20</v>
      </c>
      <c r="E5" s="152">
        <v>12190000000</v>
      </c>
      <c r="F5" s="152">
        <v>0</v>
      </c>
      <c r="G5" s="152">
        <v>880678450</v>
      </c>
      <c r="H5" s="152">
        <v>11309321550</v>
      </c>
      <c r="I5" s="152">
        <v>880678450</v>
      </c>
      <c r="J5" s="152">
        <v>881811274</v>
      </c>
      <c r="K5" s="153">
        <v>881811274</v>
      </c>
    </row>
    <row r="6" spans="1:11" ht="22.5">
      <c r="A6" s="109"/>
      <c r="B6" s="144" t="s">
        <v>21</v>
      </c>
      <c r="C6" s="123" t="s">
        <v>18</v>
      </c>
      <c r="D6" s="116" t="s">
        <v>22</v>
      </c>
      <c r="E6" s="145">
        <v>4261000000</v>
      </c>
      <c r="F6" s="145">
        <v>0</v>
      </c>
      <c r="G6" s="145">
        <v>337312659</v>
      </c>
      <c r="H6" s="145">
        <v>3923687341</v>
      </c>
      <c r="I6" s="145">
        <v>337312659</v>
      </c>
      <c r="J6" s="145">
        <v>306745891</v>
      </c>
      <c r="K6" s="146">
        <v>306745891</v>
      </c>
    </row>
    <row r="7" spans="1:11" ht="33.75">
      <c r="A7" s="109"/>
      <c r="B7" s="144" t="s">
        <v>23</v>
      </c>
      <c r="C7" s="123" t="s">
        <v>18</v>
      </c>
      <c r="D7" s="116" t="s">
        <v>24</v>
      </c>
      <c r="E7" s="145">
        <v>1524000000</v>
      </c>
      <c r="F7" s="145">
        <v>0</v>
      </c>
      <c r="G7" s="145">
        <v>89502967</v>
      </c>
      <c r="H7" s="145">
        <v>1434497033</v>
      </c>
      <c r="I7" s="145">
        <v>89502967</v>
      </c>
      <c r="J7" s="145">
        <v>89502967</v>
      </c>
      <c r="K7" s="146">
        <v>89502967</v>
      </c>
    </row>
    <row r="8" spans="1:11" ht="22.5">
      <c r="A8" s="109"/>
      <c r="B8" s="144" t="s">
        <v>25</v>
      </c>
      <c r="C8" s="123" t="s">
        <v>18</v>
      </c>
      <c r="D8" s="116" t="s">
        <v>26</v>
      </c>
      <c r="E8" s="145">
        <v>0</v>
      </c>
      <c r="F8" s="145">
        <v>0</v>
      </c>
      <c r="G8" s="145">
        <v>0</v>
      </c>
      <c r="H8" s="145">
        <v>0</v>
      </c>
      <c r="I8" s="145">
        <v>0</v>
      </c>
      <c r="J8" s="145">
        <v>0</v>
      </c>
      <c r="K8" s="146">
        <v>0</v>
      </c>
    </row>
    <row r="9" spans="1:11" ht="22.5">
      <c r="A9" s="109"/>
      <c r="B9" s="144" t="s">
        <v>27</v>
      </c>
      <c r="C9" s="123" t="s">
        <v>18</v>
      </c>
      <c r="D9" s="116" t="s">
        <v>28</v>
      </c>
      <c r="E9" s="145">
        <v>4340000000</v>
      </c>
      <c r="F9" s="145">
        <v>0</v>
      </c>
      <c r="G9" s="145">
        <v>1130170.48</v>
      </c>
      <c r="H9" s="145">
        <v>4338869829.5200005</v>
      </c>
      <c r="I9" s="145">
        <v>129360157.98</v>
      </c>
      <c r="J9" s="145">
        <v>218329198.94</v>
      </c>
      <c r="K9" s="146">
        <v>218329198.94</v>
      </c>
    </row>
    <row r="10" spans="1:11" ht="33.75">
      <c r="A10" s="109"/>
      <c r="B10" s="144" t="s">
        <v>29</v>
      </c>
      <c r="C10" s="123" t="s">
        <v>18</v>
      </c>
      <c r="D10" s="116" t="s">
        <v>30</v>
      </c>
      <c r="E10" s="145">
        <v>13311842203</v>
      </c>
      <c r="F10" s="145">
        <v>0</v>
      </c>
      <c r="G10" s="145">
        <v>1472153709</v>
      </c>
      <c r="H10" s="145">
        <v>11839688494</v>
      </c>
      <c r="I10" s="145">
        <v>1472153709</v>
      </c>
      <c r="J10" s="145">
        <v>1472153709</v>
      </c>
      <c r="K10" s="146">
        <v>1472153709</v>
      </c>
    </row>
    <row r="11" spans="1:11" ht="22.5">
      <c r="A11" s="109"/>
      <c r="B11" s="144" t="s">
        <v>31</v>
      </c>
      <c r="C11" s="123" t="s">
        <v>18</v>
      </c>
      <c r="D11" s="116" t="s">
        <v>32</v>
      </c>
      <c r="E11" s="145">
        <v>2807110160</v>
      </c>
      <c r="F11" s="145">
        <v>0</v>
      </c>
      <c r="G11" s="145">
        <v>0</v>
      </c>
      <c r="H11" s="145">
        <v>2807110160</v>
      </c>
      <c r="I11" s="145">
        <v>25390374</v>
      </c>
      <c r="J11" s="145">
        <v>27846291</v>
      </c>
      <c r="K11" s="146">
        <v>27846291</v>
      </c>
    </row>
    <row r="12" spans="1:11" ht="33.75">
      <c r="A12" s="109"/>
      <c r="B12" s="144" t="s">
        <v>33</v>
      </c>
      <c r="C12" s="123" t="s">
        <v>18</v>
      </c>
      <c r="D12" s="116" t="s">
        <v>34</v>
      </c>
      <c r="E12" s="145">
        <v>58000000</v>
      </c>
      <c r="F12" s="145">
        <v>0</v>
      </c>
      <c r="G12" s="145">
        <v>-1174455</v>
      </c>
      <c r="H12" s="145">
        <v>59174455</v>
      </c>
      <c r="I12" s="145">
        <v>-1174455</v>
      </c>
      <c r="J12" s="145">
        <v>-4501671</v>
      </c>
      <c r="K12" s="146">
        <v>-4501671</v>
      </c>
    </row>
    <row r="13" spans="1:11">
      <c r="A13" s="109"/>
      <c r="B13" s="144" t="s">
        <v>35</v>
      </c>
      <c r="C13" s="123" t="s">
        <v>18</v>
      </c>
      <c r="D13" s="116" t="s">
        <v>36</v>
      </c>
      <c r="E13" s="145">
        <v>94000000</v>
      </c>
      <c r="F13" s="145">
        <v>0</v>
      </c>
      <c r="G13" s="145">
        <v>0</v>
      </c>
      <c r="H13" s="145">
        <v>94000000</v>
      </c>
      <c r="I13" s="145">
        <v>0</v>
      </c>
      <c r="J13" s="145">
        <v>0</v>
      </c>
      <c r="K13" s="146">
        <v>0</v>
      </c>
    </row>
    <row r="14" spans="1:11">
      <c r="A14" s="109"/>
      <c r="B14" s="144" t="s">
        <v>37</v>
      </c>
      <c r="C14" s="123" t="s">
        <v>18</v>
      </c>
      <c r="D14" s="116" t="s">
        <v>38</v>
      </c>
      <c r="E14" s="145">
        <v>20000000</v>
      </c>
      <c r="F14" s="145">
        <v>0</v>
      </c>
      <c r="G14" s="145">
        <v>0</v>
      </c>
      <c r="H14" s="145">
        <v>20000000</v>
      </c>
      <c r="I14" s="145">
        <v>0</v>
      </c>
      <c r="J14" s="145">
        <v>0</v>
      </c>
      <c r="K14" s="146">
        <v>0</v>
      </c>
    </row>
    <row r="15" spans="1:11" ht="22.5">
      <c r="A15" s="109"/>
      <c r="B15" s="144" t="s">
        <v>39</v>
      </c>
      <c r="C15" s="123" t="s">
        <v>18</v>
      </c>
      <c r="D15" s="116" t="s">
        <v>40</v>
      </c>
      <c r="E15" s="145">
        <v>11000000</v>
      </c>
      <c r="F15" s="145">
        <v>0</v>
      </c>
      <c r="G15" s="145">
        <v>0</v>
      </c>
      <c r="H15" s="145">
        <v>11000000</v>
      </c>
      <c r="I15" s="145">
        <v>0</v>
      </c>
      <c r="J15" s="145">
        <v>0</v>
      </c>
      <c r="K15" s="146">
        <v>0</v>
      </c>
    </row>
    <row r="16" spans="1:11" ht="22.5">
      <c r="A16" s="109"/>
      <c r="B16" s="144" t="s">
        <v>41</v>
      </c>
      <c r="C16" s="123" t="s">
        <v>42</v>
      </c>
      <c r="D16" s="116" t="s">
        <v>44</v>
      </c>
      <c r="E16" s="145">
        <v>975000000</v>
      </c>
      <c r="F16" s="145">
        <v>0</v>
      </c>
      <c r="G16" s="145">
        <v>0</v>
      </c>
      <c r="H16" s="145">
        <v>975000000</v>
      </c>
      <c r="I16" s="145">
        <v>0</v>
      </c>
      <c r="J16" s="145">
        <v>0</v>
      </c>
      <c r="K16" s="146">
        <v>0</v>
      </c>
    </row>
    <row r="17" spans="1:11" ht="23.25" thickBot="1">
      <c r="A17" s="109"/>
      <c r="B17" s="157" t="s">
        <v>45</v>
      </c>
      <c r="C17" s="133" t="s">
        <v>18</v>
      </c>
      <c r="D17" s="134" t="s">
        <v>46</v>
      </c>
      <c r="E17" s="158">
        <v>2000000</v>
      </c>
      <c r="F17" s="158">
        <v>0</v>
      </c>
      <c r="G17" s="158">
        <v>0</v>
      </c>
      <c r="H17" s="158">
        <v>2000000</v>
      </c>
      <c r="I17" s="158">
        <v>0</v>
      </c>
      <c r="J17" s="158">
        <v>0</v>
      </c>
      <c r="K17" s="159">
        <v>0</v>
      </c>
    </row>
    <row r="18" spans="1:11" ht="15.75" thickBot="1">
      <c r="A18" s="109"/>
      <c r="B18" s="266" t="s">
        <v>109</v>
      </c>
      <c r="C18" s="267"/>
      <c r="D18" s="268"/>
      <c r="E18" s="165">
        <f>SUM(E5:E17)</f>
        <v>39593952363</v>
      </c>
      <c r="F18" s="165">
        <f t="shared" ref="F18:J18" si="0">SUM(F5:F17)</f>
        <v>0</v>
      </c>
      <c r="G18" s="165">
        <f t="shared" si="0"/>
        <v>2779603500.48</v>
      </c>
      <c r="H18" s="165">
        <f t="shared" si="0"/>
        <v>36814348862.520004</v>
      </c>
      <c r="I18" s="165">
        <f t="shared" si="0"/>
        <v>2933223861.98</v>
      </c>
      <c r="J18" s="165">
        <f t="shared" si="0"/>
        <v>2991887659.9400001</v>
      </c>
      <c r="K18" s="166">
        <f>SUM(K5:K17)</f>
        <v>2991887659.9400001</v>
      </c>
    </row>
    <row r="19" spans="1:11" ht="56.25">
      <c r="A19" s="109"/>
      <c r="B19" s="160" t="s">
        <v>47</v>
      </c>
      <c r="C19" s="161" t="s">
        <v>42</v>
      </c>
      <c r="D19" s="162" t="s">
        <v>49</v>
      </c>
      <c r="E19" s="163">
        <v>50000000000</v>
      </c>
      <c r="F19" s="163">
        <v>0</v>
      </c>
      <c r="G19" s="163">
        <v>64681416</v>
      </c>
      <c r="H19" s="163">
        <v>49935318584</v>
      </c>
      <c r="I19" s="163">
        <v>59537500</v>
      </c>
      <c r="J19" s="163">
        <v>161438659</v>
      </c>
      <c r="K19" s="164">
        <v>161438659</v>
      </c>
    </row>
    <row r="20" spans="1:11" ht="45">
      <c r="A20" s="109"/>
      <c r="B20" s="144" t="s">
        <v>50</v>
      </c>
      <c r="C20" s="123" t="s">
        <v>42</v>
      </c>
      <c r="D20" s="116" t="s">
        <v>51</v>
      </c>
      <c r="E20" s="145">
        <v>13000000000</v>
      </c>
      <c r="F20" s="145">
        <v>0</v>
      </c>
      <c r="G20" s="145">
        <v>-37531666</v>
      </c>
      <c r="H20" s="145">
        <v>13037531666</v>
      </c>
      <c r="I20" s="145">
        <v>1334810641</v>
      </c>
      <c r="J20" s="145">
        <v>511797817</v>
      </c>
      <c r="K20" s="146">
        <v>511797817</v>
      </c>
    </row>
    <row r="21" spans="1:11" ht="22.5">
      <c r="A21" s="109"/>
      <c r="B21" s="144" t="s">
        <v>52</v>
      </c>
      <c r="C21" s="123" t="s">
        <v>42</v>
      </c>
      <c r="D21" s="116" t="s">
        <v>53</v>
      </c>
      <c r="E21" s="145">
        <v>13000000000</v>
      </c>
      <c r="F21" s="145">
        <v>515000000</v>
      </c>
      <c r="G21" s="145">
        <v>-242886600</v>
      </c>
      <c r="H21" s="145">
        <v>12727886600</v>
      </c>
      <c r="I21" s="145">
        <v>419153621</v>
      </c>
      <c r="J21" s="145">
        <v>322451872</v>
      </c>
      <c r="K21" s="146">
        <v>322451872</v>
      </c>
    </row>
    <row r="22" spans="1:11" ht="33.75">
      <c r="A22" s="109"/>
      <c r="B22" s="144" t="s">
        <v>54</v>
      </c>
      <c r="C22" s="123" t="s">
        <v>42</v>
      </c>
      <c r="D22" s="116" t="s">
        <v>55</v>
      </c>
      <c r="E22" s="145">
        <v>15000000000</v>
      </c>
      <c r="F22" s="145">
        <v>91000000</v>
      </c>
      <c r="G22" s="145">
        <v>26683333</v>
      </c>
      <c r="H22" s="145">
        <v>14882316667</v>
      </c>
      <c r="I22" s="145">
        <v>744164703</v>
      </c>
      <c r="J22" s="145">
        <v>341314410</v>
      </c>
      <c r="K22" s="146">
        <v>341314410</v>
      </c>
    </row>
    <row r="23" spans="1:11" ht="45">
      <c r="A23" s="109"/>
      <c r="B23" s="144" t="s">
        <v>56</v>
      </c>
      <c r="C23" s="123" t="s">
        <v>42</v>
      </c>
      <c r="D23" s="116" t="s">
        <v>57</v>
      </c>
      <c r="E23" s="145">
        <v>15000000000</v>
      </c>
      <c r="F23" s="145">
        <v>0</v>
      </c>
      <c r="G23" s="145">
        <v>3425161400</v>
      </c>
      <c r="H23" s="145">
        <v>11574838600</v>
      </c>
      <c r="I23" s="145">
        <v>1006966476</v>
      </c>
      <c r="J23" s="145">
        <v>364166011</v>
      </c>
      <c r="K23" s="146">
        <v>364166011</v>
      </c>
    </row>
    <row r="24" spans="1:11" ht="45">
      <c r="A24" s="109"/>
      <c r="B24" s="144" t="s">
        <v>58</v>
      </c>
      <c r="C24" s="123" t="s">
        <v>18</v>
      </c>
      <c r="D24" s="116" t="s">
        <v>59</v>
      </c>
      <c r="E24" s="145">
        <v>17750000000</v>
      </c>
      <c r="F24" s="145">
        <v>0</v>
      </c>
      <c r="G24" s="145">
        <v>60000000</v>
      </c>
      <c r="H24" s="145">
        <v>17690000000</v>
      </c>
      <c r="I24" s="145">
        <v>867792206</v>
      </c>
      <c r="J24" s="145">
        <v>535622468</v>
      </c>
      <c r="K24" s="146">
        <v>535622468</v>
      </c>
    </row>
    <row r="25" spans="1:11" ht="45">
      <c r="A25" s="109"/>
      <c r="B25" s="144" t="s">
        <v>58</v>
      </c>
      <c r="C25" s="123" t="s">
        <v>42</v>
      </c>
      <c r="D25" s="116" t="s">
        <v>59</v>
      </c>
      <c r="E25" s="145">
        <v>165081157797</v>
      </c>
      <c r="F25" s="145">
        <v>120655000000</v>
      </c>
      <c r="G25" s="145">
        <v>199200000</v>
      </c>
      <c r="H25" s="145">
        <v>44226957797</v>
      </c>
      <c r="I25" s="145">
        <v>90000000</v>
      </c>
      <c r="J25" s="145">
        <v>19816133</v>
      </c>
      <c r="K25" s="146">
        <v>19816133</v>
      </c>
    </row>
    <row r="26" spans="1:11" ht="33.75">
      <c r="A26" s="109"/>
      <c r="B26" s="144" t="s">
        <v>60</v>
      </c>
      <c r="C26" s="123" t="s">
        <v>42</v>
      </c>
      <c r="D26" s="116" t="s">
        <v>61</v>
      </c>
      <c r="E26" s="145">
        <v>75290000000</v>
      </c>
      <c r="F26" s="145">
        <v>25000000000</v>
      </c>
      <c r="G26" s="145">
        <v>-7500000</v>
      </c>
      <c r="H26" s="145">
        <v>50297500000</v>
      </c>
      <c r="I26" s="145">
        <v>45000000</v>
      </c>
      <c r="J26" s="145">
        <v>36686638</v>
      </c>
      <c r="K26" s="146">
        <v>36686638</v>
      </c>
    </row>
    <row r="27" spans="1:11" ht="45">
      <c r="A27" s="109"/>
      <c r="B27" s="144" t="s">
        <v>62</v>
      </c>
      <c r="C27" s="123" t="s">
        <v>42</v>
      </c>
      <c r="D27" s="116" t="s">
        <v>63</v>
      </c>
      <c r="E27" s="145">
        <v>25000000000</v>
      </c>
      <c r="F27" s="145">
        <v>800000000</v>
      </c>
      <c r="G27" s="145">
        <v>-1054908403</v>
      </c>
      <c r="H27" s="145">
        <v>25254908403</v>
      </c>
      <c r="I27" s="145">
        <v>578102071</v>
      </c>
      <c r="J27" s="145">
        <v>466528089</v>
      </c>
      <c r="K27" s="146">
        <v>466528089</v>
      </c>
    </row>
    <row r="28" spans="1:11" ht="56.25">
      <c r="A28" s="109"/>
      <c r="B28" s="144" t="s">
        <v>64</v>
      </c>
      <c r="C28" s="123" t="s">
        <v>18</v>
      </c>
      <c r="D28" s="116" t="s">
        <v>65</v>
      </c>
      <c r="E28" s="145">
        <v>112170000000</v>
      </c>
      <c r="F28" s="145">
        <v>22939000000</v>
      </c>
      <c r="G28" s="145">
        <v>18373074</v>
      </c>
      <c r="H28" s="145">
        <v>89212626926</v>
      </c>
      <c r="I28" s="145">
        <v>2477099735</v>
      </c>
      <c r="J28" s="145">
        <v>1769127330</v>
      </c>
      <c r="K28" s="146">
        <v>1769127330</v>
      </c>
    </row>
    <row r="29" spans="1:11" ht="56.25">
      <c r="A29" s="109"/>
      <c r="B29" s="144" t="s">
        <v>64</v>
      </c>
      <c r="C29" s="123" t="s">
        <v>42</v>
      </c>
      <c r="D29" s="116" t="s">
        <v>65</v>
      </c>
      <c r="E29" s="145">
        <v>50000000000</v>
      </c>
      <c r="F29" s="145">
        <v>0</v>
      </c>
      <c r="G29" s="145">
        <v>-1800000000</v>
      </c>
      <c r="H29" s="145">
        <v>51800000000</v>
      </c>
      <c r="I29" s="145">
        <v>861124743</v>
      </c>
      <c r="J29" s="145">
        <v>2671219467.5</v>
      </c>
      <c r="K29" s="146">
        <v>2671219467.5</v>
      </c>
    </row>
    <row r="30" spans="1:11" ht="33.75">
      <c r="A30" s="109"/>
      <c r="B30" s="144" t="s">
        <v>66</v>
      </c>
      <c r="C30" s="123" t="s">
        <v>42</v>
      </c>
      <c r="D30" s="116" t="s">
        <v>67</v>
      </c>
      <c r="E30" s="145">
        <v>1100000000</v>
      </c>
      <c r="F30" s="145">
        <v>0</v>
      </c>
      <c r="G30" s="145">
        <v>93530305</v>
      </c>
      <c r="H30" s="145">
        <v>1006469695</v>
      </c>
      <c r="I30" s="145">
        <v>87030305</v>
      </c>
      <c r="J30" s="145">
        <v>51693939</v>
      </c>
      <c r="K30" s="146">
        <v>51693939</v>
      </c>
    </row>
    <row r="31" spans="1:11" ht="33.75">
      <c r="A31" s="109"/>
      <c r="B31" s="144" t="s">
        <v>68</v>
      </c>
      <c r="C31" s="123" t="s">
        <v>42</v>
      </c>
      <c r="D31" s="116" t="s">
        <v>69</v>
      </c>
      <c r="E31" s="145">
        <v>1000000000</v>
      </c>
      <c r="F31" s="145">
        <v>0</v>
      </c>
      <c r="G31" s="145">
        <v>0</v>
      </c>
      <c r="H31" s="145">
        <v>1000000000</v>
      </c>
      <c r="I31" s="145">
        <v>0</v>
      </c>
      <c r="J31" s="145">
        <v>18500000</v>
      </c>
      <c r="K31" s="146">
        <v>18500000</v>
      </c>
    </row>
    <row r="32" spans="1:11" ht="56.25">
      <c r="A32" s="109"/>
      <c r="B32" s="144" t="s">
        <v>70</v>
      </c>
      <c r="C32" s="123" t="s">
        <v>42</v>
      </c>
      <c r="D32" s="116" t="s">
        <v>71</v>
      </c>
      <c r="E32" s="145">
        <v>53000000000</v>
      </c>
      <c r="F32" s="145">
        <v>0</v>
      </c>
      <c r="G32" s="145">
        <v>165663655</v>
      </c>
      <c r="H32" s="145">
        <v>52834336345</v>
      </c>
      <c r="I32" s="145">
        <v>132063655</v>
      </c>
      <c r="J32" s="145">
        <v>2009494400</v>
      </c>
      <c r="K32" s="146">
        <v>2009494400</v>
      </c>
    </row>
    <row r="33" spans="1:11" ht="33.75">
      <c r="A33" s="109"/>
      <c r="B33" s="144" t="s">
        <v>72</v>
      </c>
      <c r="C33" s="123" t="s">
        <v>42</v>
      </c>
      <c r="D33" s="116" t="s">
        <v>73</v>
      </c>
      <c r="E33" s="145">
        <v>3750000000</v>
      </c>
      <c r="F33" s="145">
        <v>0</v>
      </c>
      <c r="G33" s="145">
        <v>-19116667</v>
      </c>
      <c r="H33" s="145">
        <v>3769116667</v>
      </c>
      <c r="I33" s="145">
        <v>99671383</v>
      </c>
      <c r="J33" s="145">
        <v>284185437</v>
      </c>
      <c r="K33" s="146">
        <v>284185437</v>
      </c>
    </row>
    <row r="34" spans="1:11" ht="22.5">
      <c r="A34" s="109"/>
      <c r="B34" s="144" t="s">
        <v>74</v>
      </c>
      <c r="C34" s="123" t="s">
        <v>42</v>
      </c>
      <c r="D34" s="116" t="s">
        <v>75</v>
      </c>
      <c r="E34" s="145">
        <v>3000000000</v>
      </c>
      <c r="F34" s="145">
        <v>0</v>
      </c>
      <c r="G34" s="145">
        <v>-18813150</v>
      </c>
      <c r="H34" s="145">
        <v>3018813150</v>
      </c>
      <c r="I34" s="145">
        <v>-18813150</v>
      </c>
      <c r="J34" s="145">
        <v>19510400</v>
      </c>
      <c r="K34" s="146">
        <v>19510400</v>
      </c>
    </row>
    <row r="35" spans="1:11" ht="33.75">
      <c r="A35" s="109"/>
      <c r="B35" s="144" t="s">
        <v>76</v>
      </c>
      <c r="C35" s="123" t="s">
        <v>42</v>
      </c>
      <c r="D35" s="116" t="s">
        <v>77</v>
      </c>
      <c r="E35" s="145">
        <v>5000000000</v>
      </c>
      <c r="F35" s="145">
        <v>0</v>
      </c>
      <c r="G35" s="145">
        <v>251425597</v>
      </c>
      <c r="H35" s="145">
        <v>4748574403</v>
      </c>
      <c r="I35" s="145">
        <v>3551775</v>
      </c>
      <c r="J35" s="145">
        <v>194598824.94</v>
      </c>
      <c r="K35" s="146">
        <v>194598824.94</v>
      </c>
    </row>
    <row r="36" spans="1:11" ht="56.25">
      <c r="A36" s="109"/>
      <c r="B36" s="144" t="s">
        <v>78</v>
      </c>
      <c r="C36" s="123" t="s">
        <v>42</v>
      </c>
      <c r="D36" s="116" t="s">
        <v>79</v>
      </c>
      <c r="E36" s="145">
        <v>4000000000</v>
      </c>
      <c r="F36" s="145">
        <v>0</v>
      </c>
      <c r="G36" s="145">
        <v>1212000000</v>
      </c>
      <c r="H36" s="145">
        <v>2788000000</v>
      </c>
      <c r="I36" s="145">
        <v>119481845</v>
      </c>
      <c r="J36" s="145">
        <v>131224701.67</v>
      </c>
      <c r="K36" s="146">
        <v>131224701.67</v>
      </c>
    </row>
    <row r="37" spans="1:11" ht="22.5">
      <c r="A37" s="109"/>
      <c r="B37" s="144" t="s">
        <v>80</v>
      </c>
      <c r="C37" s="123" t="s">
        <v>42</v>
      </c>
      <c r="D37" s="116" t="s">
        <v>81</v>
      </c>
      <c r="E37" s="145">
        <v>8000000000</v>
      </c>
      <c r="F37" s="145">
        <v>0</v>
      </c>
      <c r="G37" s="145">
        <v>54000000</v>
      </c>
      <c r="H37" s="145">
        <v>7946000000</v>
      </c>
      <c r="I37" s="145">
        <v>53845547</v>
      </c>
      <c r="J37" s="145">
        <v>249565726</v>
      </c>
      <c r="K37" s="146">
        <v>249565726</v>
      </c>
    </row>
    <row r="38" spans="1:11" ht="23.25" thickBot="1">
      <c r="A38" s="109"/>
      <c r="B38" s="154" t="s">
        <v>82</v>
      </c>
      <c r="C38" s="125" t="s">
        <v>42</v>
      </c>
      <c r="D38" s="118" t="s">
        <v>83</v>
      </c>
      <c r="E38" s="155">
        <v>7000000000</v>
      </c>
      <c r="F38" s="155">
        <v>0</v>
      </c>
      <c r="G38" s="155">
        <v>201608450</v>
      </c>
      <c r="H38" s="155">
        <v>6798391550</v>
      </c>
      <c r="I38" s="155">
        <v>79250000</v>
      </c>
      <c r="J38" s="155">
        <v>336634781</v>
      </c>
      <c r="K38" s="156">
        <v>336634781</v>
      </c>
    </row>
    <row r="39" spans="1:11" ht="15.75" thickBot="1">
      <c r="A39" s="109"/>
      <c r="B39" s="275" t="s">
        <v>110</v>
      </c>
      <c r="C39" s="276"/>
      <c r="D39" s="277"/>
      <c r="E39" s="167">
        <f>SUM(E19:E38)</f>
        <v>637141157797</v>
      </c>
      <c r="F39" s="167">
        <f t="shared" ref="F39:K39" si="1">SUM(F19:F38)</f>
        <v>170000000000</v>
      </c>
      <c r="G39" s="167">
        <f t="shared" si="1"/>
        <v>2591570744</v>
      </c>
      <c r="H39" s="167">
        <f t="shared" si="1"/>
        <v>464549587053</v>
      </c>
      <c r="I39" s="167">
        <f t="shared" si="1"/>
        <v>9039833056</v>
      </c>
      <c r="J39" s="167">
        <f t="shared" si="1"/>
        <v>10495577104.110001</v>
      </c>
      <c r="K39" s="167">
        <f t="shared" si="1"/>
        <v>10495577104.110001</v>
      </c>
    </row>
    <row r="40" spans="1:11" ht="16.5" thickTop="1" thickBot="1">
      <c r="A40" s="147"/>
      <c r="B40" s="272" t="s">
        <v>111</v>
      </c>
      <c r="C40" s="273"/>
      <c r="D40" s="274"/>
      <c r="E40" s="170">
        <f>+E39+E18</f>
        <v>676735110160</v>
      </c>
      <c r="F40" s="170">
        <f t="shared" ref="F40:J40" si="2">+F39+F18</f>
        <v>170000000000</v>
      </c>
      <c r="G40" s="170">
        <f t="shared" si="2"/>
        <v>5371174244.4799995</v>
      </c>
      <c r="H40" s="170">
        <f t="shared" si="2"/>
        <v>501363935915.52002</v>
      </c>
      <c r="I40" s="170">
        <f t="shared" si="2"/>
        <v>11973056917.98</v>
      </c>
      <c r="J40" s="170">
        <f t="shared" si="2"/>
        <v>13487464764.050001</v>
      </c>
      <c r="K40" s="170">
        <f>+K39+K18</f>
        <v>13487464764.050001</v>
      </c>
    </row>
    <row r="41" spans="1:11" ht="33.950000000000003" customHeight="1" thickTop="1">
      <c r="F41" s="171"/>
    </row>
    <row r="42" spans="1:11">
      <c r="F42" s="172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topLeftCell="A7" workbookViewId="0">
      <selection activeCell="F32" sqref="F32"/>
    </sheetView>
  </sheetViews>
  <sheetFormatPr baseColWidth="10" defaultRowHeight="15"/>
  <cols>
    <col min="1" max="1" width="13.42578125" style="107" customWidth="1"/>
    <col min="2" max="2" width="21.5703125" style="107" customWidth="1"/>
    <col min="3" max="3" width="8" style="107" customWidth="1"/>
    <col min="4" max="4" width="27.5703125" style="107" customWidth="1"/>
    <col min="5" max="11" width="18.85546875" style="107" customWidth="1"/>
    <col min="12" max="12" width="0" style="107" hidden="1" customWidth="1"/>
    <col min="13" max="13" width="6.42578125" style="107" customWidth="1"/>
    <col min="14" max="16384" width="11.42578125" style="107"/>
  </cols>
  <sheetData>
    <row r="1" spans="1:11">
      <c r="A1" s="105"/>
      <c r="B1" s="105">
        <v>2020</v>
      </c>
      <c r="C1" s="106" t="s">
        <v>0</v>
      </c>
      <c r="D1" s="106" t="s">
        <v>0</v>
      </c>
      <c r="E1" s="106" t="s">
        <v>0</v>
      </c>
      <c r="F1" s="106" t="s">
        <v>0</v>
      </c>
      <c r="G1" s="106" t="s">
        <v>0</v>
      </c>
      <c r="H1" s="106" t="s">
        <v>0</v>
      </c>
      <c r="I1" s="106" t="s">
        <v>0</v>
      </c>
      <c r="J1" s="106" t="s">
        <v>0</v>
      </c>
      <c r="K1" s="106" t="s">
        <v>0</v>
      </c>
    </row>
    <row r="2" spans="1:11">
      <c r="A2" s="105"/>
      <c r="B2" s="105" t="s">
        <v>1</v>
      </c>
      <c r="C2" s="106" t="s">
        <v>0</v>
      </c>
      <c r="D2" s="106" t="s">
        <v>0</v>
      </c>
      <c r="E2" s="106" t="s">
        <v>0</v>
      </c>
      <c r="F2" s="106" t="s">
        <v>0</v>
      </c>
      <c r="G2" s="106" t="s">
        <v>0</v>
      </c>
      <c r="H2" s="106" t="s">
        <v>0</v>
      </c>
      <c r="I2" s="106" t="s">
        <v>0</v>
      </c>
      <c r="J2" s="106" t="s">
        <v>0</v>
      </c>
      <c r="K2" s="106" t="s">
        <v>0</v>
      </c>
    </row>
    <row r="3" spans="1:11" ht="15.75" thickBot="1">
      <c r="A3" s="105"/>
      <c r="B3" s="110" t="s">
        <v>104</v>
      </c>
      <c r="C3" s="106" t="s">
        <v>0</v>
      </c>
      <c r="D3" s="106" t="s">
        <v>0</v>
      </c>
      <c r="E3" s="106" t="s">
        <v>0</v>
      </c>
      <c r="F3" s="106" t="s">
        <v>0</v>
      </c>
      <c r="G3" s="106" t="s">
        <v>0</v>
      </c>
      <c r="H3" s="106" t="s">
        <v>0</v>
      </c>
      <c r="I3" s="106" t="s">
        <v>0</v>
      </c>
      <c r="J3" s="106" t="s">
        <v>0</v>
      </c>
      <c r="K3" s="106" t="s">
        <v>0</v>
      </c>
    </row>
    <row r="4" spans="1:11" ht="15.75" thickBot="1">
      <c r="A4" s="108"/>
      <c r="B4" s="126" t="s">
        <v>3</v>
      </c>
      <c r="C4" s="127" t="s">
        <v>4</v>
      </c>
      <c r="D4" s="127" t="s">
        <v>6</v>
      </c>
      <c r="E4" s="127" t="s">
        <v>8</v>
      </c>
      <c r="F4" s="143" t="s">
        <v>9</v>
      </c>
      <c r="G4" s="127" t="s">
        <v>10</v>
      </c>
      <c r="H4" s="127" t="s">
        <v>11</v>
      </c>
      <c r="I4" s="127" t="s">
        <v>12</v>
      </c>
      <c r="J4" s="127" t="s">
        <v>13</v>
      </c>
      <c r="K4" s="128" t="s">
        <v>15</v>
      </c>
    </row>
    <row r="5" spans="1:11">
      <c r="A5" s="109"/>
      <c r="B5" s="114" t="s">
        <v>16</v>
      </c>
      <c r="C5" s="119" t="s">
        <v>18</v>
      </c>
      <c r="D5" s="120" t="s">
        <v>20</v>
      </c>
      <c r="E5" s="121">
        <v>12190000000</v>
      </c>
      <c r="F5" s="141">
        <v>0</v>
      </c>
      <c r="G5" s="121">
        <v>1274416067</v>
      </c>
      <c r="H5" s="121">
        <v>10915583933</v>
      </c>
      <c r="I5" s="121">
        <v>1274416067</v>
      </c>
      <c r="J5" s="121">
        <v>1276610459</v>
      </c>
      <c r="K5" s="122">
        <v>1276610459</v>
      </c>
    </row>
    <row r="6" spans="1:11" ht="22.5">
      <c r="A6" s="109"/>
      <c r="B6" s="115" t="s">
        <v>21</v>
      </c>
      <c r="C6" s="123" t="s">
        <v>18</v>
      </c>
      <c r="D6" s="116" t="s">
        <v>22</v>
      </c>
      <c r="E6" s="111">
        <v>4261000000</v>
      </c>
      <c r="F6" s="111">
        <v>0</v>
      </c>
      <c r="G6" s="111">
        <v>455193967</v>
      </c>
      <c r="H6" s="111">
        <v>3805806033</v>
      </c>
      <c r="I6" s="111">
        <v>455193967</v>
      </c>
      <c r="J6" s="111">
        <v>455193967</v>
      </c>
      <c r="K6" s="124">
        <v>455193967</v>
      </c>
    </row>
    <row r="7" spans="1:11" ht="33.75">
      <c r="A7" s="109"/>
      <c r="B7" s="115" t="s">
        <v>23</v>
      </c>
      <c r="C7" s="123" t="s">
        <v>18</v>
      </c>
      <c r="D7" s="116" t="s">
        <v>24</v>
      </c>
      <c r="E7" s="111">
        <v>1524000000</v>
      </c>
      <c r="F7" s="111">
        <v>0</v>
      </c>
      <c r="G7" s="111">
        <v>248182606</v>
      </c>
      <c r="H7" s="111">
        <v>1275817394</v>
      </c>
      <c r="I7" s="111">
        <v>248391368</v>
      </c>
      <c r="J7" s="111">
        <v>249863597</v>
      </c>
      <c r="K7" s="124">
        <v>249863597</v>
      </c>
    </row>
    <row r="8" spans="1:11" ht="22.5">
      <c r="A8" s="109"/>
      <c r="B8" s="115" t="s">
        <v>25</v>
      </c>
      <c r="C8" s="123" t="s">
        <v>18</v>
      </c>
      <c r="D8" s="116" t="s">
        <v>26</v>
      </c>
      <c r="E8" s="111">
        <v>0</v>
      </c>
      <c r="F8" s="111">
        <v>0</v>
      </c>
      <c r="G8" s="111">
        <v>0</v>
      </c>
      <c r="H8" s="111">
        <v>0</v>
      </c>
      <c r="I8" s="111">
        <v>0</v>
      </c>
      <c r="J8" s="111">
        <v>0</v>
      </c>
      <c r="K8" s="124">
        <v>0</v>
      </c>
    </row>
    <row r="9" spans="1:11" ht="22.5">
      <c r="A9" s="109"/>
      <c r="B9" s="115" t="s">
        <v>27</v>
      </c>
      <c r="C9" s="123" t="s">
        <v>18</v>
      </c>
      <c r="D9" s="116" t="s">
        <v>28</v>
      </c>
      <c r="E9" s="111">
        <v>4340000000</v>
      </c>
      <c r="F9" s="111">
        <v>0</v>
      </c>
      <c r="G9" s="111">
        <v>192136789.19999999</v>
      </c>
      <c r="H9" s="111">
        <v>4147863210.8000002</v>
      </c>
      <c r="I9" s="111">
        <v>82086257.519999996</v>
      </c>
      <c r="J9" s="111">
        <v>218356241</v>
      </c>
      <c r="K9" s="124">
        <v>218356241</v>
      </c>
    </row>
    <row r="10" spans="1:11" ht="33.75">
      <c r="A10" s="109"/>
      <c r="B10" s="115" t="s">
        <v>29</v>
      </c>
      <c r="C10" s="123" t="s">
        <v>18</v>
      </c>
      <c r="D10" s="116" t="s">
        <v>30</v>
      </c>
      <c r="E10" s="111">
        <v>13311842203</v>
      </c>
      <c r="F10" s="111">
        <v>0</v>
      </c>
      <c r="G10" s="111">
        <v>1944307418</v>
      </c>
      <c r="H10" s="111">
        <v>11367534785</v>
      </c>
      <c r="I10" s="111">
        <v>1944307418</v>
      </c>
      <c r="J10" s="111">
        <v>1944307418</v>
      </c>
      <c r="K10" s="124">
        <v>1944307418</v>
      </c>
    </row>
    <row r="11" spans="1:11" ht="22.5">
      <c r="A11" s="109"/>
      <c r="B11" s="115" t="s">
        <v>31</v>
      </c>
      <c r="C11" s="123" t="s">
        <v>18</v>
      </c>
      <c r="D11" s="116" t="s">
        <v>32</v>
      </c>
      <c r="E11" s="111">
        <v>2807110160</v>
      </c>
      <c r="F11" s="111">
        <v>0</v>
      </c>
      <c r="G11" s="111">
        <v>0</v>
      </c>
      <c r="H11" s="111">
        <v>2807110160</v>
      </c>
      <c r="I11" s="111">
        <v>50780748</v>
      </c>
      <c r="J11" s="111">
        <v>55692582</v>
      </c>
      <c r="K11" s="124">
        <v>55692582</v>
      </c>
    </row>
    <row r="12" spans="1:11" ht="33.75">
      <c r="A12" s="109"/>
      <c r="B12" s="115" t="s">
        <v>33</v>
      </c>
      <c r="C12" s="123" t="s">
        <v>18</v>
      </c>
      <c r="D12" s="116" t="s">
        <v>34</v>
      </c>
      <c r="E12" s="111">
        <v>58000000</v>
      </c>
      <c r="F12" s="111">
        <v>0</v>
      </c>
      <c r="G12" s="111">
        <v>0</v>
      </c>
      <c r="H12" s="111">
        <v>58000000</v>
      </c>
      <c r="I12" s="111">
        <v>0</v>
      </c>
      <c r="J12" s="111">
        <v>0</v>
      </c>
      <c r="K12" s="124">
        <v>0</v>
      </c>
    </row>
    <row r="13" spans="1:11">
      <c r="A13" s="109"/>
      <c r="B13" s="115" t="s">
        <v>35</v>
      </c>
      <c r="C13" s="123" t="s">
        <v>18</v>
      </c>
      <c r="D13" s="116" t="s">
        <v>36</v>
      </c>
      <c r="E13" s="111">
        <v>94000000</v>
      </c>
      <c r="F13" s="111">
        <v>0</v>
      </c>
      <c r="G13" s="111">
        <v>0</v>
      </c>
      <c r="H13" s="111">
        <v>94000000</v>
      </c>
      <c r="I13" s="111">
        <v>0</v>
      </c>
      <c r="J13" s="111">
        <v>0</v>
      </c>
      <c r="K13" s="124">
        <v>0</v>
      </c>
    </row>
    <row r="14" spans="1:11">
      <c r="A14" s="109"/>
      <c r="B14" s="115" t="s">
        <v>37</v>
      </c>
      <c r="C14" s="123" t="s">
        <v>18</v>
      </c>
      <c r="D14" s="116" t="s">
        <v>38</v>
      </c>
      <c r="E14" s="111">
        <v>20000000</v>
      </c>
      <c r="F14" s="111">
        <v>0</v>
      </c>
      <c r="G14" s="111">
        <v>0</v>
      </c>
      <c r="H14" s="111">
        <v>20000000</v>
      </c>
      <c r="I14" s="111">
        <v>0</v>
      </c>
      <c r="J14" s="111">
        <v>0</v>
      </c>
      <c r="K14" s="124">
        <v>0</v>
      </c>
    </row>
    <row r="15" spans="1:11" ht="22.5">
      <c r="A15" s="109"/>
      <c r="B15" s="115" t="s">
        <v>39</v>
      </c>
      <c r="C15" s="123" t="s">
        <v>18</v>
      </c>
      <c r="D15" s="116" t="s">
        <v>40</v>
      </c>
      <c r="E15" s="111">
        <v>11000000</v>
      </c>
      <c r="F15" s="111">
        <v>0</v>
      </c>
      <c r="G15" s="111">
        <v>0</v>
      </c>
      <c r="H15" s="111">
        <v>11000000</v>
      </c>
      <c r="I15" s="111">
        <v>0</v>
      </c>
      <c r="J15" s="111">
        <v>0</v>
      </c>
      <c r="K15" s="124">
        <v>0</v>
      </c>
    </row>
    <row r="16" spans="1:11" ht="22.5">
      <c r="A16" s="109"/>
      <c r="B16" s="115" t="s">
        <v>41</v>
      </c>
      <c r="C16" s="123" t="s">
        <v>42</v>
      </c>
      <c r="D16" s="116" t="s">
        <v>44</v>
      </c>
      <c r="E16" s="111">
        <v>975000000</v>
      </c>
      <c r="F16" s="111">
        <v>0</v>
      </c>
      <c r="G16" s="111">
        <v>0</v>
      </c>
      <c r="H16" s="111">
        <v>975000000</v>
      </c>
      <c r="I16" s="111">
        <v>0</v>
      </c>
      <c r="J16" s="111">
        <v>0</v>
      </c>
      <c r="K16" s="124">
        <v>0</v>
      </c>
    </row>
    <row r="17" spans="1:11" ht="23.25" thickBot="1">
      <c r="A17" s="109"/>
      <c r="B17" s="117" t="s">
        <v>45</v>
      </c>
      <c r="C17" s="125" t="s">
        <v>18</v>
      </c>
      <c r="D17" s="118" t="s">
        <v>46</v>
      </c>
      <c r="E17" s="129">
        <v>2000000</v>
      </c>
      <c r="F17" s="135">
        <v>0</v>
      </c>
      <c r="G17" s="129">
        <v>0</v>
      </c>
      <c r="H17" s="129">
        <v>2000000</v>
      </c>
      <c r="I17" s="129">
        <v>0</v>
      </c>
      <c r="J17" s="129">
        <v>0</v>
      </c>
      <c r="K17" s="130">
        <v>0</v>
      </c>
    </row>
    <row r="18" spans="1:11" ht="15.75" thickBot="1">
      <c r="A18" s="109"/>
      <c r="B18" s="278" t="s">
        <v>105</v>
      </c>
      <c r="C18" s="267"/>
      <c r="D18" s="268"/>
      <c r="E18" s="131">
        <f>SUM(E5:E17)</f>
        <v>39593952363</v>
      </c>
      <c r="F18" s="137">
        <f t="shared" ref="F18" si="0">SUM(F5:F17)</f>
        <v>0</v>
      </c>
      <c r="G18" s="131">
        <f t="shared" ref="G18:K18" si="1">SUM(G5:G17)</f>
        <v>4114236847.1999998</v>
      </c>
      <c r="H18" s="131">
        <f t="shared" si="1"/>
        <v>35479715515.800003</v>
      </c>
      <c r="I18" s="131">
        <f t="shared" si="1"/>
        <v>4055175825.52</v>
      </c>
      <c r="J18" s="131">
        <f t="shared" si="1"/>
        <v>4200024264</v>
      </c>
      <c r="K18" s="131">
        <f t="shared" si="1"/>
        <v>4200024264</v>
      </c>
    </row>
    <row r="19" spans="1:11" ht="56.25">
      <c r="A19" s="109"/>
      <c r="B19" s="114" t="s">
        <v>47</v>
      </c>
      <c r="C19" s="119" t="s">
        <v>42</v>
      </c>
      <c r="D19" s="120" t="s">
        <v>49</v>
      </c>
      <c r="E19" s="121">
        <v>50000000000</v>
      </c>
      <c r="F19" s="141">
        <v>0</v>
      </c>
      <c r="G19" s="121">
        <v>-235485766</v>
      </c>
      <c r="H19" s="121">
        <v>50235485766</v>
      </c>
      <c r="I19" s="121">
        <v>260000000</v>
      </c>
      <c r="J19" s="121">
        <v>4954046826</v>
      </c>
      <c r="K19" s="122">
        <v>4954046826</v>
      </c>
    </row>
    <row r="20" spans="1:11" ht="45">
      <c r="A20" s="109"/>
      <c r="B20" s="115" t="s">
        <v>50</v>
      </c>
      <c r="C20" s="123" t="s">
        <v>42</v>
      </c>
      <c r="D20" s="116" t="s">
        <v>51</v>
      </c>
      <c r="E20" s="81">
        <v>13000000000</v>
      </c>
      <c r="F20" s="111">
        <v>0</v>
      </c>
      <c r="G20" s="111">
        <v>-200000000</v>
      </c>
      <c r="H20" s="111">
        <v>13200000000</v>
      </c>
      <c r="I20" s="111">
        <v>1340996912</v>
      </c>
      <c r="J20" s="111">
        <v>2195802175</v>
      </c>
      <c r="K20" s="124">
        <v>2195802175</v>
      </c>
    </row>
    <row r="21" spans="1:11" ht="22.5">
      <c r="A21" s="109"/>
      <c r="B21" s="115" t="s">
        <v>52</v>
      </c>
      <c r="C21" s="123" t="s">
        <v>42</v>
      </c>
      <c r="D21" s="116" t="s">
        <v>53</v>
      </c>
      <c r="E21" s="81">
        <v>13000000000</v>
      </c>
      <c r="F21" s="111">
        <v>515000000</v>
      </c>
      <c r="G21" s="111">
        <v>-151774000</v>
      </c>
      <c r="H21" s="111">
        <v>12636774000</v>
      </c>
      <c r="I21" s="111">
        <v>1187441619</v>
      </c>
      <c r="J21" s="111">
        <v>1756639822</v>
      </c>
      <c r="K21" s="124">
        <v>1756639822</v>
      </c>
    </row>
    <row r="22" spans="1:11" ht="33.75">
      <c r="A22" s="109"/>
      <c r="B22" s="115" t="s">
        <v>54</v>
      </c>
      <c r="C22" s="123" t="s">
        <v>42</v>
      </c>
      <c r="D22" s="116" t="s">
        <v>55</v>
      </c>
      <c r="E22" s="81">
        <v>15000000000</v>
      </c>
      <c r="F22" s="111">
        <v>91000000</v>
      </c>
      <c r="G22" s="111">
        <v>-206400000</v>
      </c>
      <c r="H22" s="111">
        <v>15115400000</v>
      </c>
      <c r="I22" s="111">
        <v>418427730</v>
      </c>
      <c r="J22" s="111">
        <v>672498486</v>
      </c>
      <c r="K22" s="124">
        <v>672498486</v>
      </c>
    </row>
    <row r="23" spans="1:11" ht="45">
      <c r="A23" s="109"/>
      <c r="B23" s="115" t="s">
        <v>56</v>
      </c>
      <c r="C23" s="123" t="s">
        <v>42</v>
      </c>
      <c r="D23" s="116" t="s">
        <v>57</v>
      </c>
      <c r="E23" s="81">
        <v>15000000000</v>
      </c>
      <c r="F23" s="111">
        <v>0</v>
      </c>
      <c r="G23" s="111">
        <v>-147791531</v>
      </c>
      <c r="H23" s="111">
        <v>15147791531</v>
      </c>
      <c r="I23" s="111">
        <v>1622178127</v>
      </c>
      <c r="J23" s="111">
        <v>1954804766</v>
      </c>
      <c r="K23" s="124">
        <v>1954804766</v>
      </c>
    </row>
    <row r="24" spans="1:11" ht="45">
      <c r="A24" s="109"/>
      <c r="B24" s="115" t="s">
        <v>58</v>
      </c>
      <c r="C24" s="123" t="s">
        <v>18</v>
      </c>
      <c r="D24" s="116" t="s">
        <v>59</v>
      </c>
      <c r="E24" s="81">
        <v>17750000000</v>
      </c>
      <c r="F24" s="111">
        <v>0</v>
      </c>
      <c r="G24" s="111">
        <v>356848584</v>
      </c>
      <c r="H24" s="111">
        <v>17393151416</v>
      </c>
      <c r="I24" s="111">
        <v>1408315381</v>
      </c>
      <c r="J24" s="111">
        <v>598691927.24000001</v>
      </c>
      <c r="K24" s="124">
        <v>598691927.24000001</v>
      </c>
    </row>
    <row r="25" spans="1:11" ht="45">
      <c r="A25" s="109"/>
      <c r="B25" s="115" t="s">
        <v>58</v>
      </c>
      <c r="C25" s="123" t="s">
        <v>42</v>
      </c>
      <c r="D25" s="116" t="s">
        <v>59</v>
      </c>
      <c r="E25" s="81">
        <v>165081157797</v>
      </c>
      <c r="F25" s="111">
        <v>120655000000</v>
      </c>
      <c r="G25" s="111">
        <v>1137941914</v>
      </c>
      <c r="H25" s="111">
        <v>43288215883</v>
      </c>
      <c r="I25" s="111">
        <v>288460000</v>
      </c>
      <c r="J25" s="111">
        <v>0</v>
      </c>
      <c r="K25" s="124">
        <v>0</v>
      </c>
    </row>
    <row r="26" spans="1:11" ht="33.75">
      <c r="A26" s="109"/>
      <c r="B26" s="115" t="s">
        <v>60</v>
      </c>
      <c r="C26" s="123" t="s">
        <v>42</v>
      </c>
      <c r="D26" s="116" t="s">
        <v>61</v>
      </c>
      <c r="E26" s="81">
        <v>75290000000</v>
      </c>
      <c r="F26" s="111">
        <v>25000000000</v>
      </c>
      <c r="G26" s="111">
        <v>3599005599</v>
      </c>
      <c r="H26" s="111">
        <v>46690994401</v>
      </c>
      <c r="I26" s="111">
        <v>29900000</v>
      </c>
      <c r="J26" s="111">
        <v>36463000</v>
      </c>
      <c r="K26" s="124">
        <v>36463000</v>
      </c>
    </row>
    <row r="27" spans="1:11" ht="45">
      <c r="A27" s="109"/>
      <c r="B27" s="115" t="s">
        <v>62</v>
      </c>
      <c r="C27" s="123" t="s">
        <v>42</v>
      </c>
      <c r="D27" s="116" t="s">
        <v>63</v>
      </c>
      <c r="E27" s="81">
        <v>25000000000</v>
      </c>
      <c r="F27" s="111">
        <v>800000000</v>
      </c>
      <c r="G27" s="111">
        <v>-42528000</v>
      </c>
      <c r="H27" s="111">
        <v>24242528000</v>
      </c>
      <c r="I27" s="111">
        <v>2048579572.5</v>
      </c>
      <c r="J27" s="111">
        <v>2254070480.5</v>
      </c>
      <c r="K27" s="124">
        <v>2254070480.5</v>
      </c>
    </row>
    <row r="28" spans="1:11" ht="56.25">
      <c r="A28" s="109"/>
      <c r="B28" s="115" t="s">
        <v>64</v>
      </c>
      <c r="C28" s="123" t="s">
        <v>18</v>
      </c>
      <c r="D28" s="116" t="s">
        <v>65</v>
      </c>
      <c r="E28" s="81">
        <v>112170000000</v>
      </c>
      <c r="F28" s="111">
        <v>22939000000</v>
      </c>
      <c r="G28" s="111">
        <v>713602012</v>
      </c>
      <c r="H28" s="111">
        <v>88517397988</v>
      </c>
      <c r="I28" s="111">
        <v>14743206117</v>
      </c>
      <c r="J28" s="111">
        <v>6132217014</v>
      </c>
      <c r="K28" s="124">
        <v>6146005928</v>
      </c>
    </row>
    <row r="29" spans="1:11" ht="56.25">
      <c r="A29" s="109"/>
      <c r="B29" s="115" t="s">
        <v>64</v>
      </c>
      <c r="C29" s="123" t="s">
        <v>42</v>
      </c>
      <c r="D29" s="116" t="s">
        <v>65</v>
      </c>
      <c r="E29" s="111">
        <v>50000000000</v>
      </c>
      <c r="F29" s="111">
        <v>0</v>
      </c>
      <c r="G29" s="111">
        <v>0</v>
      </c>
      <c r="H29" s="111">
        <v>50000000000</v>
      </c>
      <c r="I29" s="111">
        <v>785194783.5</v>
      </c>
      <c r="J29" s="111">
        <v>783878079</v>
      </c>
      <c r="K29" s="124">
        <v>788267094</v>
      </c>
    </row>
    <row r="30" spans="1:11" ht="33.75">
      <c r="A30" s="109"/>
      <c r="B30" s="115" t="s">
        <v>66</v>
      </c>
      <c r="C30" s="123" t="s">
        <v>42</v>
      </c>
      <c r="D30" s="116" t="s">
        <v>67</v>
      </c>
      <c r="E30" s="111">
        <v>1100000000</v>
      </c>
      <c r="F30" s="111">
        <v>0</v>
      </c>
      <c r="G30" s="111">
        <v>0</v>
      </c>
      <c r="H30" s="111">
        <v>1100000000</v>
      </c>
      <c r="I30" s="111">
        <v>0</v>
      </c>
      <c r="J30" s="111">
        <v>52358852</v>
      </c>
      <c r="K30" s="124">
        <v>52358852</v>
      </c>
    </row>
    <row r="31" spans="1:11" ht="33.75">
      <c r="A31" s="109"/>
      <c r="B31" s="115" t="s">
        <v>68</v>
      </c>
      <c r="C31" s="123" t="s">
        <v>42</v>
      </c>
      <c r="D31" s="116" t="s">
        <v>69</v>
      </c>
      <c r="E31" s="111">
        <v>1000000000</v>
      </c>
      <c r="F31" s="111">
        <v>0</v>
      </c>
      <c r="G31" s="111">
        <v>-100000000</v>
      </c>
      <c r="H31" s="111">
        <v>1100000000</v>
      </c>
      <c r="I31" s="111">
        <v>0</v>
      </c>
      <c r="J31" s="111">
        <v>18500000</v>
      </c>
      <c r="K31" s="124">
        <v>18500000</v>
      </c>
    </row>
    <row r="32" spans="1:11" ht="56.25">
      <c r="A32" s="109"/>
      <c r="B32" s="115" t="s">
        <v>70</v>
      </c>
      <c r="C32" s="123" t="s">
        <v>42</v>
      </c>
      <c r="D32" s="116" t="s">
        <v>71</v>
      </c>
      <c r="E32" s="111">
        <v>53000000000</v>
      </c>
      <c r="F32" s="111">
        <v>0</v>
      </c>
      <c r="G32" s="111">
        <v>-63149556</v>
      </c>
      <c r="H32" s="111">
        <v>53063149556</v>
      </c>
      <c r="I32" s="111">
        <v>16056388688</v>
      </c>
      <c r="J32" s="111">
        <v>2439614451</v>
      </c>
      <c r="K32" s="124">
        <v>2439614451</v>
      </c>
    </row>
    <row r="33" spans="1:11" ht="33.75">
      <c r="A33" s="109"/>
      <c r="B33" s="115" t="s">
        <v>72</v>
      </c>
      <c r="C33" s="123" t="s">
        <v>42</v>
      </c>
      <c r="D33" s="116" t="s">
        <v>73</v>
      </c>
      <c r="E33" s="111">
        <v>3750000000</v>
      </c>
      <c r="F33" s="111">
        <v>0</v>
      </c>
      <c r="G33" s="111">
        <v>123600000</v>
      </c>
      <c r="H33" s="111">
        <v>3626400000</v>
      </c>
      <c r="I33" s="111">
        <v>294274700</v>
      </c>
      <c r="J33" s="111">
        <v>272995688.11000001</v>
      </c>
      <c r="K33" s="124">
        <v>272995688.11000001</v>
      </c>
    </row>
    <row r="34" spans="1:11" ht="22.5">
      <c r="A34" s="109"/>
      <c r="B34" s="115" t="s">
        <v>74</v>
      </c>
      <c r="C34" s="123" t="s">
        <v>42</v>
      </c>
      <c r="D34" s="116" t="s">
        <v>75</v>
      </c>
      <c r="E34" s="111">
        <v>3000000000</v>
      </c>
      <c r="F34" s="111">
        <v>0</v>
      </c>
      <c r="G34" s="111">
        <v>-5670000</v>
      </c>
      <c r="H34" s="111">
        <v>3005670000</v>
      </c>
      <c r="I34" s="111">
        <v>1902981323</v>
      </c>
      <c r="J34" s="111">
        <v>952187911</v>
      </c>
      <c r="K34" s="124">
        <v>952187911</v>
      </c>
    </row>
    <row r="35" spans="1:11" ht="33.75">
      <c r="A35" s="109"/>
      <c r="B35" s="115" t="s">
        <v>76</v>
      </c>
      <c r="C35" s="123" t="s">
        <v>42</v>
      </c>
      <c r="D35" s="116" t="s">
        <v>77</v>
      </c>
      <c r="E35" s="111">
        <v>5000000000</v>
      </c>
      <c r="F35" s="111">
        <v>0</v>
      </c>
      <c r="G35" s="111">
        <v>5782478</v>
      </c>
      <c r="H35" s="111">
        <v>4994217522</v>
      </c>
      <c r="I35" s="111">
        <v>103179218</v>
      </c>
      <c r="J35" s="111">
        <v>74525399</v>
      </c>
      <c r="K35" s="124">
        <v>74525399</v>
      </c>
    </row>
    <row r="36" spans="1:11" ht="56.25">
      <c r="A36" s="109"/>
      <c r="B36" s="115" t="s">
        <v>78</v>
      </c>
      <c r="C36" s="123" t="s">
        <v>42</v>
      </c>
      <c r="D36" s="116" t="s">
        <v>79</v>
      </c>
      <c r="E36" s="111">
        <v>4000000000</v>
      </c>
      <c r="F36" s="111">
        <v>0</v>
      </c>
      <c r="G36" s="111">
        <v>27077813</v>
      </c>
      <c r="H36" s="111">
        <v>3972922187</v>
      </c>
      <c r="I36" s="111">
        <v>285111929</v>
      </c>
      <c r="J36" s="111">
        <v>127430806.67</v>
      </c>
      <c r="K36" s="124">
        <v>127430806.67</v>
      </c>
    </row>
    <row r="37" spans="1:11" ht="22.5">
      <c r="A37" s="109"/>
      <c r="B37" s="115" t="s">
        <v>80</v>
      </c>
      <c r="C37" s="123" t="s">
        <v>42</v>
      </c>
      <c r="D37" s="116" t="s">
        <v>81</v>
      </c>
      <c r="E37" s="111">
        <v>8000000000</v>
      </c>
      <c r="F37" s="111">
        <v>0</v>
      </c>
      <c r="G37" s="111">
        <v>46855864</v>
      </c>
      <c r="H37" s="111">
        <v>7953144136</v>
      </c>
      <c r="I37" s="111">
        <v>288020597.88999999</v>
      </c>
      <c r="J37" s="111">
        <v>309154700</v>
      </c>
      <c r="K37" s="124">
        <v>309154700</v>
      </c>
    </row>
    <row r="38" spans="1:11" ht="23.25" thickBot="1">
      <c r="A38" s="109"/>
      <c r="B38" s="132" t="s">
        <v>82</v>
      </c>
      <c r="C38" s="133" t="s">
        <v>42</v>
      </c>
      <c r="D38" s="134" t="s">
        <v>83</v>
      </c>
      <c r="E38" s="135">
        <v>7000000000</v>
      </c>
      <c r="F38" s="111">
        <v>0</v>
      </c>
      <c r="G38" s="135">
        <v>-241000000</v>
      </c>
      <c r="H38" s="135">
        <v>7241000000</v>
      </c>
      <c r="I38" s="135">
        <v>455000000</v>
      </c>
      <c r="J38" s="135">
        <v>265792683</v>
      </c>
      <c r="K38" s="136">
        <v>265792683</v>
      </c>
    </row>
    <row r="39" spans="1:11" ht="15.75" thickBot="1">
      <c r="A39" s="109"/>
      <c r="B39" s="278" t="s">
        <v>106</v>
      </c>
      <c r="C39" s="267"/>
      <c r="D39" s="268"/>
      <c r="E39" s="137">
        <f>SUM(E19:E38)</f>
        <v>637141157797</v>
      </c>
      <c r="F39" s="137">
        <f>SUM(F19:F38)</f>
        <v>170000000000</v>
      </c>
      <c r="G39" s="137">
        <f t="shared" ref="G39:J39" si="2">SUM(G19:G38)</f>
        <v>4616915411</v>
      </c>
      <c r="H39" s="137">
        <f t="shared" si="2"/>
        <v>462524242386</v>
      </c>
      <c r="I39" s="137">
        <f t="shared" si="2"/>
        <v>43517656697.889999</v>
      </c>
      <c r="J39" s="137">
        <f t="shared" si="2"/>
        <v>25851673066.519997</v>
      </c>
      <c r="K39" s="138">
        <f>SUM(K19:K38)</f>
        <v>25869850995.519997</v>
      </c>
    </row>
    <row r="40" spans="1:11" ht="15.75" thickBot="1">
      <c r="A40" s="109"/>
      <c r="B40" s="279" t="s">
        <v>107</v>
      </c>
      <c r="C40" s="280"/>
      <c r="D40" s="281"/>
      <c r="E40" s="139">
        <f>+E39+E18</f>
        <v>676735110160</v>
      </c>
      <c r="F40" s="139">
        <v>170000000000</v>
      </c>
      <c r="G40" s="139">
        <f t="shared" ref="G40:J40" si="3">+G39+G18</f>
        <v>8731152258.2000008</v>
      </c>
      <c r="H40" s="139">
        <f t="shared" si="3"/>
        <v>498003957901.79999</v>
      </c>
      <c r="I40" s="139">
        <f t="shared" si="3"/>
        <v>47572832523.409996</v>
      </c>
      <c r="J40" s="139">
        <f t="shared" si="3"/>
        <v>30051697330.519997</v>
      </c>
      <c r="K40" s="140">
        <f>+K39+K18</f>
        <v>30069875259.519997</v>
      </c>
    </row>
    <row r="41" spans="1:11" ht="33.950000000000003" customHeight="1">
      <c r="F41" s="142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topLeftCell="A23" workbookViewId="0">
      <selection activeCell="D24" sqref="D24"/>
    </sheetView>
  </sheetViews>
  <sheetFormatPr baseColWidth="10" defaultRowHeight="15"/>
  <cols>
    <col min="1" max="1" width="13.42578125" style="75" customWidth="1"/>
    <col min="2" max="2" width="16.140625" style="75" customWidth="1"/>
    <col min="3" max="3" width="34.28515625" style="75" customWidth="1"/>
    <col min="4" max="11" width="16.5703125" style="75" customWidth="1"/>
    <col min="12" max="12" width="0" style="75" hidden="1" customWidth="1"/>
    <col min="13" max="13" width="6.42578125" style="75" customWidth="1"/>
    <col min="14" max="16384" width="11.42578125" style="75"/>
  </cols>
  <sheetData>
    <row r="1" spans="1:11">
      <c r="A1" s="73"/>
      <c r="B1" s="73">
        <v>2020</v>
      </c>
      <c r="C1" s="74" t="s">
        <v>0</v>
      </c>
      <c r="D1" s="74" t="s">
        <v>0</v>
      </c>
      <c r="E1" s="74" t="s">
        <v>0</v>
      </c>
      <c r="F1" s="74" t="s">
        <v>0</v>
      </c>
      <c r="G1" s="74" t="s">
        <v>0</v>
      </c>
      <c r="H1" s="74" t="s">
        <v>0</v>
      </c>
      <c r="I1" s="74" t="s">
        <v>0</v>
      </c>
      <c r="J1" s="74" t="s">
        <v>0</v>
      </c>
      <c r="K1" s="74" t="s">
        <v>0</v>
      </c>
    </row>
    <row r="2" spans="1:11">
      <c r="A2" s="73"/>
      <c r="B2" s="73" t="s">
        <v>1</v>
      </c>
      <c r="C2" s="74" t="s">
        <v>0</v>
      </c>
      <c r="D2" s="74" t="s">
        <v>0</v>
      </c>
      <c r="E2" s="74" t="s">
        <v>0</v>
      </c>
      <c r="F2" s="74" t="s">
        <v>0</v>
      </c>
      <c r="G2" s="74" t="s">
        <v>0</v>
      </c>
      <c r="H2" s="74" t="s">
        <v>0</v>
      </c>
      <c r="I2" s="74" t="s">
        <v>0</v>
      </c>
      <c r="J2" s="74" t="s">
        <v>0</v>
      </c>
      <c r="K2" s="74" t="s">
        <v>0</v>
      </c>
    </row>
    <row r="3" spans="1:11" ht="15.75" thickBot="1">
      <c r="A3" s="73"/>
      <c r="B3" s="78" t="s">
        <v>103</v>
      </c>
      <c r="C3" s="74" t="s">
        <v>0</v>
      </c>
      <c r="D3" s="74" t="s">
        <v>0</v>
      </c>
      <c r="E3" s="74" t="s">
        <v>0</v>
      </c>
      <c r="F3" s="74" t="s">
        <v>0</v>
      </c>
      <c r="G3" s="74" t="s">
        <v>0</v>
      </c>
      <c r="H3" s="74" t="s">
        <v>0</v>
      </c>
      <c r="I3" s="74" t="s">
        <v>0</v>
      </c>
      <c r="J3" s="74" t="s">
        <v>0</v>
      </c>
      <c r="K3" s="74" t="s">
        <v>0</v>
      </c>
    </row>
    <row r="4" spans="1:11" ht="16.5" thickTop="1" thickBot="1">
      <c r="A4" s="76"/>
      <c r="B4" s="83" t="s">
        <v>3</v>
      </c>
      <c r="C4" s="84" t="s">
        <v>6</v>
      </c>
      <c r="D4" s="84" t="s">
        <v>8</v>
      </c>
      <c r="E4" s="84" t="s">
        <v>9</v>
      </c>
      <c r="F4" s="84" t="s">
        <v>10</v>
      </c>
      <c r="G4" s="84" t="s">
        <v>11</v>
      </c>
      <c r="H4" s="84" t="s">
        <v>12</v>
      </c>
      <c r="I4" s="84" t="s">
        <v>13</v>
      </c>
      <c r="J4" s="84" t="s">
        <v>14</v>
      </c>
      <c r="K4" s="85" t="s">
        <v>15</v>
      </c>
    </row>
    <row r="5" spans="1:11">
      <c r="A5" s="77"/>
      <c r="B5" s="86" t="s">
        <v>16</v>
      </c>
      <c r="C5" s="87" t="s">
        <v>20</v>
      </c>
      <c r="D5" s="88">
        <v>12190000000</v>
      </c>
      <c r="E5" s="88">
        <v>0</v>
      </c>
      <c r="F5" s="88">
        <v>914998667</v>
      </c>
      <c r="G5" s="88">
        <v>11275001333</v>
      </c>
      <c r="H5" s="88">
        <v>914998667</v>
      </c>
      <c r="I5" s="88">
        <v>912920837</v>
      </c>
      <c r="J5" s="88">
        <v>912920837</v>
      </c>
      <c r="K5" s="89">
        <v>912920837</v>
      </c>
    </row>
    <row r="6" spans="1:11" ht="22.5">
      <c r="A6" s="77"/>
      <c r="B6" s="79" t="s">
        <v>21</v>
      </c>
      <c r="C6" s="80" t="s">
        <v>22</v>
      </c>
      <c r="D6" s="81">
        <v>4261000000</v>
      </c>
      <c r="E6" s="81">
        <v>0</v>
      </c>
      <c r="F6" s="81">
        <v>361478774</v>
      </c>
      <c r="G6" s="81">
        <v>3899521226</v>
      </c>
      <c r="H6" s="81">
        <v>361478774</v>
      </c>
      <c r="I6" s="81">
        <v>361478774</v>
      </c>
      <c r="J6" s="81">
        <v>361478774</v>
      </c>
      <c r="K6" s="82">
        <v>361478774</v>
      </c>
    </row>
    <row r="7" spans="1:11" ht="22.5">
      <c r="A7" s="77"/>
      <c r="B7" s="79" t="s">
        <v>23</v>
      </c>
      <c r="C7" s="80" t="s">
        <v>24</v>
      </c>
      <c r="D7" s="81">
        <v>1524000000</v>
      </c>
      <c r="E7" s="81">
        <v>0</v>
      </c>
      <c r="F7" s="81">
        <v>97221188</v>
      </c>
      <c r="G7" s="81">
        <v>1426778812</v>
      </c>
      <c r="H7" s="81">
        <v>97012426</v>
      </c>
      <c r="I7" s="81">
        <v>95331435</v>
      </c>
      <c r="J7" s="81">
        <v>95331435</v>
      </c>
      <c r="K7" s="82">
        <v>95331435</v>
      </c>
    </row>
    <row r="8" spans="1:11" ht="22.5">
      <c r="A8" s="77"/>
      <c r="B8" s="79" t="s">
        <v>25</v>
      </c>
      <c r="C8" s="80" t="s">
        <v>26</v>
      </c>
      <c r="D8" s="81">
        <v>11000000</v>
      </c>
      <c r="E8" s="81">
        <v>0</v>
      </c>
      <c r="F8" s="81">
        <v>0</v>
      </c>
      <c r="G8" s="81">
        <v>11000000</v>
      </c>
      <c r="H8" s="81">
        <v>0</v>
      </c>
      <c r="I8" s="81">
        <v>0</v>
      </c>
      <c r="J8" s="81">
        <v>0</v>
      </c>
      <c r="K8" s="82">
        <v>0</v>
      </c>
    </row>
    <row r="9" spans="1:11">
      <c r="A9" s="77"/>
      <c r="B9" s="79" t="s">
        <v>27</v>
      </c>
      <c r="C9" s="80" t="s">
        <v>28</v>
      </c>
      <c r="D9" s="81">
        <v>4329000000</v>
      </c>
      <c r="E9" s="81">
        <v>0</v>
      </c>
      <c r="F9" s="81">
        <v>63410950</v>
      </c>
      <c r="G9" s="81">
        <v>4265589050</v>
      </c>
      <c r="H9" s="81">
        <v>14914155.43</v>
      </c>
      <c r="I9" s="81">
        <v>328992571.43000001</v>
      </c>
      <c r="J9" s="81">
        <v>328992571.43000001</v>
      </c>
      <c r="K9" s="82">
        <v>328992571.43000001</v>
      </c>
    </row>
    <row r="10" spans="1:11" ht="22.5">
      <c r="A10" s="77"/>
      <c r="B10" s="79" t="s">
        <v>29</v>
      </c>
      <c r="C10" s="80" t="s">
        <v>30</v>
      </c>
      <c r="D10" s="81">
        <v>13311842203</v>
      </c>
      <c r="E10" s="81">
        <v>0</v>
      </c>
      <c r="F10" s="81">
        <v>1472153709</v>
      </c>
      <c r="G10" s="81">
        <v>11839688494</v>
      </c>
      <c r="H10" s="81">
        <v>1472153709</v>
      </c>
      <c r="I10" s="81">
        <v>1472153709</v>
      </c>
      <c r="J10" s="81">
        <v>1472153709</v>
      </c>
      <c r="K10" s="82">
        <v>1472153709</v>
      </c>
    </row>
    <row r="11" spans="1:11">
      <c r="A11" s="77"/>
      <c r="B11" s="79" t="s">
        <v>31</v>
      </c>
      <c r="C11" s="80" t="s">
        <v>32</v>
      </c>
      <c r="D11" s="81">
        <v>2807110160</v>
      </c>
      <c r="E11" s="81">
        <v>0</v>
      </c>
      <c r="F11" s="81">
        <v>0</v>
      </c>
      <c r="G11" s="81">
        <v>2807110160</v>
      </c>
      <c r="H11" s="81">
        <v>25390374</v>
      </c>
      <c r="I11" s="81">
        <v>27846291</v>
      </c>
      <c r="J11" s="81">
        <v>27846291</v>
      </c>
      <c r="K11" s="82">
        <v>27846291</v>
      </c>
    </row>
    <row r="12" spans="1:11" ht="33.75">
      <c r="A12" s="77"/>
      <c r="B12" s="79" t="s">
        <v>33</v>
      </c>
      <c r="C12" s="80" t="s">
        <v>34</v>
      </c>
      <c r="D12" s="81">
        <v>58000000</v>
      </c>
      <c r="E12" s="81">
        <v>0</v>
      </c>
      <c r="F12" s="81">
        <v>7309531</v>
      </c>
      <c r="G12" s="81">
        <v>50690469</v>
      </c>
      <c r="H12" s="81">
        <v>7309531</v>
      </c>
      <c r="I12" s="81">
        <v>7309531</v>
      </c>
      <c r="J12" s="81">
        <v>7309531</v>
      </c>
      <c r="K12" s="82">
        <v>7309531</v>
      </c>
    </row>
    <row r="13" spans="1:11">
      <c r="A13" s="77"/>
      <c r="B13" s="79" t="s">
        <v>35</v>
      </c>
      <c r="C13" s="80" t="s">
        <v>36</v>
      </c>
      <c r="D13" s="81">
        <v>94000000</v>
      </c>
      <c r="E13" s="81">
        <v>0</v>
      </c>
      <c r="F13" s="81">
        <v>0</v>
      </c>
      <c r="G13" s="81">
        <v>94000000</v>
      </c>
      <c r="H13" s="81">
        <v>0</v>
      </c>
      <c r="I13" s="81">
        <v>0</v>
      </c>
      <c r="J13" s="81">
        <v>0</v>
      </c>
      <c r="K13" s="82">
        <v>0</v>
      </c>
    </row>
    <row r="14" spans="1:11">
      <c r="A14" s="77"/>
      <c r="B14" s="79" t="s">
        <v>37</v>
      </c>
      <c r="C14" s="80" t="s">
        <v>38</v>
      </c>
      <c r="D14" s="81">
        <v>20000000</v>
      </c>
      <c r="E14" s="81">
        <v>0</v>
      </c>
      <c r="F14" s="81">
        <v>0</v>
      </c>
      <c r="G14" s="81">
        <v>20000000</v>
      </c>
      <c r="H14" s="81">
        <v>0</v>
      </c>
      <c r="I14" s="81">
        <v>0</v>
      </c>
      <c r="J14" s="81">
        <v>0</v>
      </c>
      <c r="K14" s="82">
        <v>0</v>
      </c>
    </row>
    <row r="15" spans="1:11">
      <c r="A15" s="77"/>
      <c r="B15" s="79" t="s">
        <v>39</v>
      </c>
      <c r="C15" s="80" t="s">
        <v>40</v>
      </c>
      <c r="D15" s="81">
        <v>11000000</v>
      </c>
      <c r="E15" s="81">
        <v>0</v>
      </c>
      <c r="F15" s="81">
        <v>0</v>
      </c>
      <c r="G15" s="81">
        <v>11000000</v>
      </c>
      <c r="H15" s="81">
        <v>0</v>
      </c>
      <c r="I15" s="81">
        <v>0</v>
      </c>
      <c r="J15" s="81">
        <v>0</v>
      </c>
      <c r="K15" s="82">
        <v>0</v>
      </c>
    </row>
    <row r="16" spans="1:11">
      <c r="A16" s="77"/>
      <c r="B16" s="79" t="s">
        <v>41</v>
      </c>
      <c r="C16" s="80" t="s">
        <v>44</v>
      </c>
      <c r="D16" s="81">
        <v>975000000</v>
      </c>
      <c r="E16" s="81">
        <v>0</v>
      </c>
      <c r="F16" s="81">
        <v>0</v>
      </c>
      <c r="G16" s="81">
        <v>975000000</v>
      </c>
      <c r="H16" s="81">
        <v>0</v>
      </c>
      <c r="I16" s="81">
        <v>0</v>
      </c>
      <c r="J16" s="81">
        <v>0</v>
      </c>
      <c r="K16" s="82">
        <v>0</v>
      </c>
    </row>
    <row r="17" spans="1:11" ht="23.25" thickBot="1">
      <c r="A17" s="77"/>
      <c r="B17" s="90" t="s">
        <v>45</v>
      </c>
      <c r="C17" s="91" t="s">
        <v>46</v>
      </c>
      <c r="D17" s="92">
        <v>2000000</v>
      </c>
      <c r="E17" s="92">
        <v>0</v>
      </c>
      <c r="F17" s="92">
        <v>0</v>
      </c>
      <c r="G17" s="92">
        <v>2000000</v>
      </c>
      <c r="H17" s="92">
        <v>0</v>
      </c>
      <c r="I17" s="92">
        <v>0</v>
      </c>
      <c r="J17" s="92">
        <v>0</v>
      </c>
      <c r="K17" s="93">
        <v>0</v>
      </c>
    </row>
    <row r="18" spans="1:11" ht="15.75" thickBot="1">
      <c r="A18" s="77"/>
      <c r="B18" s="94"/>
      <c r="C18" s="95"/>
      <c r="D18" s="96">
        <f>SUM(D5:D17)</f>
        <v>39593952363</v>
      </c>
      <c r="E18" s="96">
        <f t="shared" ref="E18:K18" si="0">SUM(E5:E17)</f>
        <v>0</v>
      </c>
      <c r="F18" s="96">
        <f t="shared" si="0"/>
        <v>2916572819</v>
      </c>
      <c r="G18" s="96">
        <f t="shared" si="0"/>
        <v>36677379544</v>
      </c>
      <c r="H18" s="96">
        <f t="shared" si="0"/>
        <v>2893257636.4300003</v>
      </c>
      <c r="I18" s="96">
        <f t="shared" si="0"/>
        <v>3206033148.4300003</v>
      </c>
      <c r="J18" s="96">
        <f t="shared" si="0"/>
        <v>3206033148.4300003</v>
      </c>
      <c r="K18" s="96">
        <f t="shared" si="0"/>
        <v>3206033148.4300003</v>
      </c>
    </row>
    <row r="19" spans="1:11" ht="56.25">
      <c r="A19" s="77"/>
      <c r="B19" s="86" t="s">
        <v>47</v>
      </c>
      <c r="C19" s="87" t="s">
        <v>49</v>
      </c>
      <c r="D19" s="88">
        <v>50000000000</v>
      </c>
      <c r="E19" s="88">
        <v>0</v>
      </c>
      <c r="F19" s="88">
        <v>16341650940</v>
      </c>
      <c r="G19" s="88">
        <v>33658349060</v>
      </c>
      <c r="H19" s="88">
        <v>12221812316</v>
      </c>
      <c r="I19" s="88">
        <v>7348048342</v>
      </c>
      <c r="J19" s="88">
        <v>7348048342</v>
      </c>
      <c r="K19" s="89">
        <v>7348048342</v>
      </c>
    </row>
    <row r="20" spans="1:11" ht="33.75">
      <c r="A20" s="77"/>
      <c r="B20" s="79" t="s">
        <v>50</v>
      </c>
      <c r="C20" s="80" t="s">
        <v>51</v>
      </c>
      <c r="D20" s="81">
        <v>13000000000</v>
      </c>
      <c r="E20" s="81">
        <v>0</v>
      </c>
      <c r="F20" s="81">
        <v>622982124</v>
      </c>
      <c r="G20" s="81">
        <v>12377017876</v>
      </c>
      <c r="H20" s="81">
        <v>3278149060</v>
      </c>
      <c r="I20" s="81">
        <v>1257344864</v>
      </c>
      <c r="J20" s="81">
        <v>1257344864</v>
      </c>
      <c r="K20" s="82">
        <v>1257344864</v>
      </c>
    </row>
    <row r="21" spans="1:11" ht="22.5">
      <c r="A21" s="77"/>
      <c r="B21" s="79" t="s">
        <v>52</v>
      </c>
      <c r="C21" s="80" t="s">
        <v>53</v>
      </c>
      <c r="D21" s="81">
        <v>13000000000</v>
      </c>
      <c r="E21" s="81">
        <v>515000000</v>
      </c>
      <c r="F21" s="81">
        <v>-230745449</v>
      </c>
      <c r="G21" s="81">
        <v>12715745449</v>
      </c>
      <c r="H21" s="81">
        <v>4371313731</v>
      </c>
      <c r="I21" s="81">
        <v>821531673</v>
      </c>
      <c r="J21" s="81">
        <v>821531673</v>
      </c>
      <c r="K21" s="82">
        <v>821531673</v>
      </c>
    </row>
    <row r="22" spans="1:11" ht="22.5">
      <c r="A22" s="77"/>
      <c r="B22" s="79" t="s">
        <v>54</v>
      </c>
      <c r="C22" s="80" t="s">
        <v>55</v>
      </c>
      <c r="D22" s="81">
        <v>15000000000</v>
      </c>
      <c r="E22" s="81">
        <v>91000000</v>
      </c>
      <c r="F22" s="81">
        <v>-4279269060</v>
      </c>
      <c r="G22" s="81">
        <v>19188269060</v>
      </c>
      <c r="H22" s="81">
        <v>1450401605</v>
      </c>
      <c r="I22" s="81">
        <v>452306049</v>
      </c>
      <c r="J22" s="81">
        <v>452306049</v>
      </c>
      <c r="K22" s="82">
        <v>452306049</v>
      </c>
    </row>
    <row r="23" spans="1:11" ht="33.75">
      <c r="A23" s="77"/>
      <c r="B23" s="79" t="s">
        <v>56</v>
      </c>
      <c r="C23" s="80" t="s">
        <v>57</v>
      </c>
      <c r="D23" s="81">
        <v>15000000000</v>
      </c>
      <c r="E23" s="81">
        <v>0</v>
      </c>
      <c r="F23" s="81">
        <v>143713300</v>
      </c>
      <c r="G23" s="81">
        <v>14856286700</v>
      </c>
      <c r="H23" s="81">
        <v>3751841001</v>
      </c>
      <c r="I23" s="81">
        <v>639439910</v>
      </c>
      <c r="J23" s="81">
        <v>639439910</v>
      </c>
      <c r="K23" s="82">
        <v>639439910</v>
      </c>
    </row>
    <row r="24" spans="1:11" ht="33.75">
      <c r="A24" s="77"/>
      <c r="B24" s="79" t="s">
        <v>58</v>
      </c>
      <c r="C24" s="80" t="s">
        <v>59</v>
      </c>
      <c r="D24" s="81">
        <v>17750000000</v>
      </c>
      <c r="E24" s="81">
        <v>0</v>
      </c>
      <c r="F24" s="81">
        <v>924648621</v>
      </c>
      <c r="G24" s="81">
        <v>16825351379</v>
      </c>
      <c r="H24" s="81">
        <v>405058000</v>
      </c>
      <c r="I24" s="81">
        <v>452092853.26999998</v>
      </c>
      <c r="J24" s="81">
        <v>452092853.26999998</v>
      </c>
      <c r="K24" s="82">
        <v>452092853.26999998</v>
      </c>
    </row>
    <row r="25" spans="1:11" ht="33.75">
      <c r="A25" s="77"/>
      <c r="B25" s="79" t="s">
        <v>58</v>
      </c>
      <c r="C25" s="80" t="s">
        <v>59</v>
      </c>
      <c r="D25" s="81">
        <v>165081157797</v>
      </c>
      <c r="E25" s="81">
        <v>120655000000</v>
      </c>
      <c r="F25" s="81">
        <v>1768007186</v>
      </c>
      <c r="G25" s="81">
        <v>42658150611</v>
      </c>
      <c r="H25" s="81">
        <v>0</v>
      </c>
      <c r="I25" s="81">
        <v>0</v>
      </c>
      <c r="J25" s="81">
        <v>0</v>
      </c>
      <c r="K25" s="82">
        <v>0</v>
      </c>
    </row>
    <row r="26" spans="1:11" ht="22.5">
      <c r="A26" s="77"/>
      <c r="B26" s="79" t="s">
        <v>60</v>
      </c>
      <c r="C26" s="80" t="s">
        <v>61</v>
      </c>
      <c r="D26" s="81">
        <v>75290000000</v>
      </c>
      <c r="E26" s="81">
        <v>25000000000</v>
      </c>
      <c r="F26" s="81">
        <v>9200000</v>
      </c>
      <c r="G26" s="81">
        <v>50280800000</v>
      </c>
      <c r="H26" s="81">
        <v>0</v>
      </c>
      <c r="I26" s="81">
        <v>36674885</v>
      </c>
      <c r="J26" s="81">
        <v>36674885</v>
      </c>
      <c r="K26" s="82">
        <v>36674885</v>
      </c>
    </row>
    <row r="27" spans="1:11" ht="45">
      <c r="A27" s="77"/>
      <c r="B27" s="79" t="s">
        <v>62</v>
      </c>
      <c r="C27" s="80" t="s">
        <v>63</v>
      </c>
      <c r="D27" s="81">
        <v>25000000000</v>
      </c>
      <c r="E27" s="81">
        <v>800000000</v>
      </c>
      <c r="F27" s="81">
        <v>-96784236</v>
      </c>
      <c r="G27" s="81">
        <v>24296784236</v>
      </c>
      <c r="H27" s="81">
        <v>545867548.5</v>
      </c>
      <c r="I27" s="81">
        <v>637147472.5</v>
      </c>
      <c r="J27" s="81">
        <v>643292093.5</v>
      </c>
      <c r="K27" s="82">
        <v>643292093.5</v>
      </c>
    </row>
    <row r="28" spans="1:11" ht="45">
      <c r="A28" s="77"/>
      <c r="B28" s="79" t="s">
        <v>64</v>
      </c>
      <c r="C28" s="80" t="s">
        <v>65</v>
      </c>
      <c r="D28" s="81">
        <v>112170000000</v>
      </c>
      <c r="E28" s="81">
        <v>22939000000</v>
      </c>
      <c r="F28" s="81">
        <v>-1299144433</v>
      </c>
      <c r="G28" s="81">
        <v>90530144433</v>
      </c>
      <c r="H28" s="81">
        <v>5406704004</v>
      </c>
      <c r="I28" s="81">
        <v>3398742967.4000001</v>
      </c>
      <c r="J28" s="81">
        <v>3386321227.4000001</v>
      </c>
      <c r="K28" s="82">
        <v>3386321227.4000001</v>
      </c>
    </row>
    <row r="29" spans="1:11" ht="45">
      <c r="A29" s="77"/>
      <c r="B29" s="79" t="s">
        <v>64</v>
      </c>
      <c r="C29" s="80" t="s">
        <v>65</v>
      </c>
      <c r="D29" s="81">
        <v>50000000000</v>
      </c>
      <c r="E29" s="81">
        <v>0</v>
      </c>
      <c r="F29" s="81">
        <v>0</v>
      </c>
      <c r="G29" s="81">
        <v>50000000000</v>
      </c>
      <c r="H29" s="81">
        <v>834351751.5</v>
      </c>
      <c r="I29" s="81">
        <v>3160497545.5</v>
      </c>
      <c r="J29" s="81">
        <v>3162253151.5</v>
      </c>
      <c r="K29" s="82">
        <v>3162253151.5</v>
      </c>
    </row>
    <row r="30" spans="1:11" ht="33.75">
      <c r="A30" s="77"/>
      <c r="B30" s="79" t="s">
        <v>66</v>
      </c>
      <c r="C30" s="80" t="s">
        <v>67</v>
      </c>
      <c r="D30" s="81">
        <v>1100000000</v>
      </c>
      <c r="E30" s="81">
        <v>0</v>
      </c>
      <c r="F30" s="81">
        <v>0</v>
      </c>
      <c r="G30" s="81">
        <v>1100000000</v>
      </c>
      <c r="H30" s="81">
        <v>0</v>
      </c>
      <c r="I30" s="81">
        <v>54560575</v>
      </c>
      <c r="J30" s="81">
        <v>54560575</v>
      </c>
      <c r="K30" s="82">
        <v>54560575</v>
      </c>
    </row>
    <row r="31" spans="1:11" ht="33.75">
      <c r="A31" s="77"/>
      <c r="B31" s="79" t="s">
        <v>68</v>
      </c>
      <c r="C31" s="80" t="s">
        <v>69</v>
      </c>
      <c r="D31" s="81">
        <v>1000000000</v>
      </c>
      <c r="E31" s="81">
        <v>0</v>
      </c>
      <c r="F31" s="81">
        <v>0</v>
      </c>
      <c r="G31" s="81">
        <v>1000000000</v>
      </c>
      <c r="H31" s="81">
        <v>0</v>
      </c>
      <c r="I31" s="81">
        <v>18497873</v>
      </c>
      <c r="J31" s="81">
        <v>18497873</v>
      </c>
      <c r="K31" s="82">
        <v>18497873</v>
      </c>
    </row>
    <row r="32" spans="1:11" ht="45">
      <c r="A32" s="77"/>
      <c r="B32" s="79" t="s">
        <v>70</v>
      </c>
      <c r="C32" s="80" t="s">
        <v>71</v>
      </c>
      <c r="D32" s="81">
        <v>53000000000</v>
      </c>
      <c r="E32" s="81">
        <v>0</v>
      </c>
      <c r="F32" s="81">
        <v>-10266278739</v>
      </c>
      <c r="G32" s="81">
        <v>63266278739</v>
      </c>
      <c r="H32" s="81">
        <v>134580527</v>
      </c>
      <c r="I32" s="81">
        <v>38182134</v>
      </c>
      <c r="J32" s="81">
        <v>38182134</v>
      </c>
      <c r="K32" s="82">
        <v>38182134</v>
      </c>
    </row>
    <row r="33" spans="1:11" ht="22.5">
      <c r="A33" s="77"/>
      <c r="B33" s="79" t="s">
        <v>72</v>
      </c>
      <c r="C33" s="80" t="s">
        <v>73</v>
      </c>
      <c r="D33" s="81">
        <v>3750000000</v>
      </c>
      <c r="E33" s="81">
        <v>0</v>
      </c>
      <c r="F33" s="81">
        <v>65460000</v>
      </c>
      <c r="G33" s="81">
        <v>3684540000</v>
      </c>
      <c r="H33" s="81">
        <v>96660000</v>
      </c>
      <c r="I33" s="81">
        <v>249883396.88999999</v>
      </c>
      <c r="J33" s="81">
        <v>249883396.88999999</v>
      </c>
      <c r="K33" s="82">
        <v>249883396.88999999</v>
      </c>
    </row>
    <row r="34" spans="1:11" ht="22.5">
      <c r="A34" s="77"/>
      <c r="B34" s="79" t="s">
        <v>74</v>
      </c>
      <c r="C34" s="80" t="s">
        <v>75</v>
      </c>
      <c r="D34" s="81">
        <v>3000000000</v>
      </c>
      <c r="E34" s="81">
        <v>0</v>
      </c>
      <c r="F34" s="81">
        <v>25589400</v>
      </c>
      <c r="G34" s="81">
        <v>2974410600</v>
      </c>
      <c r="H34" s="81">
        <v>25589400</v>
      </c>
      <c r="I34" s="81">
        <v>45099800</v>
      </c>
      <c r="J34" s="81">
        <v>45099800</v>
      </c>
      <c r="K34" s="82">
        <v>45099800</v>
      </c>
    </row>
    <row r="35" spans="1:11" ht="22.5">
      <c r="A35" s="77"/>
      <c r="B35" s="79" t="s">
        <v>76</v>
      </c>
      <c r="C35" s="80" t="s">
        <v>77</v>
      </c>
      <c r="D35" s="81">
        <v>5000000000</v>
      </c>
      <c r="E35" s="81">
        <v>0</v>
      </c>
      <c r="F35" s="81">
        <v>-92174612</v>
      </c>
      <c r="G35" s="81">
        <v>5092174612</v>
      </c>
      <c r="H35" s="81">
        <v>5000023</v>
      </c>
      <c r="I35" s="81">
        <v>80708052</v>
      </c>
      <c r="J35" s="81">
        <v>80708052</v>
      </c>
      <c r="K35" s="82">
        <v>80708052</v>
      </c>
    </row>
    <row r="36" spans="1:11" ht="45">
      <c r="A36" s="77"/>
      <c r="B36" s="79" t="s">
        <v>78</v>
      </c>
      <c r="C36" s="80" t="s">
        <v>79</v>
      </c>
      <c r="D36" s="81">
        <v>4000000000</v>
      </c>
      <c r="E36" s="81">
        <v>0</v>
      </c>
      <c r="F36" s="81">
        <v>244142192</v>
      </c>
      <c r="G36" s="81">
        <v>3755857808</v>
      </c>
      <c r="H36" s="81">
        <v>140513740</v>
      </c>
      <c r="I36" s="81">
        <v>94408326.670000002</v>
      </c>
      <c r="J36" s="81">
        <v>94408326.670000002</v>
      </c>
      <c r="K36" s="82">
        <v>94408326.670000002</v>
      </c>
    </row>
    <row r="37" spans="1:11" ht="22.5">
      <c r="A37" s="77"/>
      <c r="B37" s="79" t="s">
        <v>80</v>
      </c>
      <c r="C37" s="80" t="s">
        <v>81</v>
      </c>
      <c r="D37" s="81">
        <v>8000000000</v>
      </c>
      <c r="E37" s="81">
        <v>0</v>
      </c>
      <c r="F37" s="81">
        <v>18594000</v>
      </c>
      <c r="G37" s="81">
        <v>7981406000</v>
      </c>
      <c r="H37" s="81">
        <v>191406407</v>
      </c>
      <c r="I37" s="81">
        <v>106910401</v>
      </c>
      <c r="J37" s="81">
        <v>106910401</v>
      </c>
      <c r="K37" s="82">
        <v>106910401</v>
      </c>
    </row>
    <row r="38" spans="1:11" ht="23.25" thickBot="1">
      <c r="A38" s="77"/>
      <c r="B38" s="90" t="s">
        <v>82</v>
      </c>
      <c r="C38" s="91" t="s">
        <v>83</v>
      </c>
      <c r="D38" s="92">
        <v>7000000000</v>
      </c>
      <c r="E38" s="92">
        <v>0</v>
      </c>
      <c r="F38" s="92">
        <v>-897798477</v>
      </c>
      <c r="G38" s="92">
        <v>7897798477</v>
      </c>
      <c r="H38" s="92">
        <v>170435203</v>
      </c>
      <c r="I38" s="92">
        <v>246186288</v>
      </c>
      <c r="J38" s="92">
        <v>246186288</v>
      </c>
      <c r="K38" s="93">
        <v>246186288</v>
      </c>
    </row>
    <row r="39" spans="1:11" ht="15.75" thickBot="1">
      <c r="A39" s="77"/>
      <c r="B39" s="97" t="s">
        <v>0</v>
      </c>
      <c r="C39" s="98" t="s">
        <v>0</v>
      </c>
      <c r="D39" s="99">
        <f>SUM(D19:D38)</f>
        <v>637141157797</v>
      </c>
      <c r="E39" s="99">
        <f t="shared" ref="E39:J39" si="1">SUM(E19:E38)</f>
        <v>170000000000</v>
      </c>
      <c r="F39" s="99">
        <f t="shared" si="1"/>
        <v>3001792757</v>
      </c>
      <c r="G39" s="99">
        <f t="shared" si="1"/>
        <v>464139365040</v>
      </c>
      <c r="H39" s="99">
        <f t="shared" si="1"/>
        <v>33029684317</v>
      </c>
      <c r="I39" s="99">
        <f t="shared" si="1"/>
        <v>19138263408.229996</v>
      </c>
      <c r="J39" s="99">
        <f t="shared" si="1"/>
        <v>19133741895.229996</v>
      </c>
      <c r="K39" s="100">
        <f>SUM(K19:K38)</f>
        <v>19133741895.229996</v>
      </c>
    </row>
    <row r="40" spans="1:11" ht="15.75" thickBot="1">
      <c r="A40" s="77"/>
      <c r="B40" s="101" t="s">
        <v>0</v>
      </c>
      <c r="C40" s="102" t="s">
        <v>0</v>
      </c>
      <c r="D40" s="103">
        <f>+D39+D18</f>
        <v>676735110160</v>
      </c>
      <c r="E40" s="103">
        <f t="shared" ref="E40:J40" si="2">+E39+E18</f>
        <v>170000000000</v>
      </c>
      <c r="F40" s="103">
        <f t="shared" si="2"/>
        <v>5918365576</v>
      </c>
      <c r="G40" s="103">
        <f t="shared" si="2"/>
        <v>500816744584</v>
      </c>
      <c r="H40" s="103">
        <f t="shared" si="2"/>
        <v>35922941953.43</v>
      </c>
      <c r="I40" s="103">
        <f t="shared" si="2"/>
        <v>22344296556.659996</v>
      </c>
      <c r="J40" s="103">
        <f t="shared" si="2"/>
        <v>22339775043.659996</v>
      </c>
      <c r="K40" s="104">
        <f>+K39+K18</f>
        <v>22339775043.659996</v>
      </c>
    </row>
    <row r="41" spans="1:11" ht="15.75" thickTop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topLeftCell="A33" workbookViewId="0">
      <selection activeCell="E47" sqref="E47"/>
    </sheetView>
  </sheetViews>
  <sheetFormatPr baseColWidth="10" defaultRowHeight="15"/>
  <cols>
    <col min="1" max="1" width="6.5703125" style="44" customWidth="1"/>
    <col min="2" max="2" width="13.28515625" style="44" customWidth="1"/>
    <col min="3" max="3" width="5.42578125" style="44" customWidth="1"/>
    <col min="4" max="4" width="27.5703125" style="44" customWidth="1"/>
    <col min="5" max="12" width="18.85546875" style="44" customWidth="1"/>
    <col min="13" max="13" width="0" style="44" hidden="1" customWidth="1"/>
    <col min="14" max="14" width="6.42578125" style="44" customWidth="1"/>
    <col min="15" max="16384" width="11.42578125" style="44"/>
  </cols>
  <sheetData>
    <row r="1" spans="1:12">
      <c r="A1" s="42"/>
      <c r="B1" s="42">
        <v>2020</v>
      </c>
      <c r="C1" s="43" t="s">
        <v>0</v>
      </c>
      <c r="D1" s="43" t="s">
        <v>0</v>
      </c>
      <c r="E1" s="43" t="s">
        <v>0</v>
      </c>
      <c r="F1" s="43" t="s">
        <v>0</v>
      </c>
      <c r="G1" s="43" t="s">
        <v>0</v>
      </c>
      <c r="H1" s="43" t="s">
        <v>0</v>
      </c>
      <c r="I1" s="43" t="s">
        <v>0</v>
      </c>
      <c r="J1" s="43" t="s">
        <v>0</v>
      </c>
      <c r="K1" s="43" t="s">
        <v>0</v>
      </c>
      <c r="L1" s="43" t="s">
        <v>0</v>
      </c>
    </row>
    <row r="2" spans="1:12">
      <c r="A2" s="42"/>
      <c r="B2" s="42" t="s">
        <v>1</v>
      </c>
      <c r="C2" s="43" t="s">
        <v>0</v>
      </c>
      <c r="D2" s="43" t="s">
        <v>0</v>
      </c>
      <c r="E2" s="43" t="s">
        <v>0</v>
      </c>
      <c r="F2" s="43" t="s">
        <v>0</v>
      </c>
      <c r="G2" s="43" t="s">
        <v>0</v>
      </c>
      <c r="H2" s="43" t="s">
        <v>0</v>
      </c>
      <c r="I2" s="43" t="s">
        <v>0</v>
      </c>
      <c r="J2" s="43" t="s">
        <v>0</v>
      </c>
      <c r="K2" s="43" t="s">
        <v>0</v>
      </c>
      <c r="L2" s="43" t="s">
        <v>0</v>
      </c>
    </row>
    <row r="3" spans="1:12" ht="15.75" thickBot="1">
      <c r="A3" s="42"/>
      <c r="B3" s="48" t="s">
        <v>100</v>
      </c>
      <c r="C3" s="43" t="s">
        <v>0</v>
      </c>
      <c r="D3" s="43" t="s">
        <v>0</v>
      </c>
      <c r="E3" s="43" t="s">
        <v>0</v>
      </c>
      <c r="F3" s="43" t="s">
        <v>0</v>
      </c>
      <c r="G3" s="43" t="s">
        <v>0</v>
      </c>
      <c r="H3" s="43" t="s">
        <v>0</v>
      </c>
      <c r="I3" s="43" t="s">
        <v>0</v>
      </c>
      <c r="J3" s="43" t="s">
        <v>0</v>
      </c>
      <c r="K3" s="43" t="s">
        <v>0</v>
      </c>
      <c r="L3" s="43" t="s">
        <v>0</v>
      </c>
    </row>
    <row r="4" spans="1:12" ht="15.75" thickTop="1">
      <c r="A4" s="46"/>
      <c r="B4" s="53" t="s">
        <v>3</v>
      </c>
      <c r="C4" s="54" t="s">
        <v>4</v>
      </c>
      <c r="D4" s="54" t="s">
        <v>6</v>
      </c>
      <c r="E4" s="54" t="s">
        <v>8</v>
      </c>
      <c r="F4" s="54" t="s">
        <v>9</v>
      </c>
      <c r="G4" s="54" t="s">
        <v>10</v>
      </c>
      <c r="H4" s="54" t="s">
        <v>11</v>
      </c>
      <c r="I4" s="54" t="s">
        <v>12</v>
      </c>
      <c r="J4" s="54" t="s">
        <v>13</v>
      </c>
      <c r="K4" s="54" t="s">
        <v>14</v>
      </c>
      <c r="L4" s="55" t="s">
        <v>15</v>
      </c>
    </row>
    <row r="5" spans="1:12">
      <c r="A5" s="47"/>
      <c r="B5" s="56" t="s">
        <v>16</v>
      </c>
      <c r="C5" s="57" t="s">
        <v>18</v>
      </c>
      <c r="D5" s="58" t="s">
        <v>20</v>
      </c>
      <c r="E5" s="59">
        <v>12190000000</v>
      </c>
      <c r="F5" s="59">
        <v>0</v>
      </c>
      <c r="G5" s="59">
        <v>833146834</v>
      </c>
      <c r="H5" s="59">
        <v>11356853166</v>
      </c>
      <c r="I5" s="59">
        <v>833146834</v>
      </c>
      <c r="J5" s="59">
        <v>841070131</v>
      </c>
      <c r="K5" s="59">
        <v>841070131</v>
      </c>
      <c r="L5" s="60">
        <v>841070131</v>
      </c>
    </row>
    <row r="6" spans="1:12" ht="22.5">
      <c r="A6" s="47"/>
      <c r="B6" s="56" t="s">
        <v>21</v>
      </c>
      <c r="C6" s="57" t="s">
        <v>18</v>
      </c>
      <c r="D6" s="58" t="s">
        <v>22</v>
      </c>
      <c r="E6" s="59">
        <v>4261000000</v>
      </c>
      <c r="F6" s="59">
        <v>0</v>
      </c>
      <c r="G6" s="59">
        <v>336542121</v>
      </c>
      <c r="H6" s="59">
        <v>3924457879</v>
      </c>
      <c r="I6" s="59">
        <v>336542121</v>
      </c>
      <c r="J6" s="59">
        <v>336542121</v>
      </c>
      <c r="K6" s="59">
        <v>336542121</v>
      </c>
      <c r="L6" s="60">
        <v>336542121</v>
      </c>
    </row>
    <row r="7" spans="1:12" ht="33.75">
      <c r="A7" s="47"/>
      <c r="B7" s="56" t="s">
        <v>23</v>
      </c>
      <c r="C7" s="57" t="s">
        <v>18</v>
      </c>
      <c r="D7" s="58" t="s">
        <v>24</v>
      </c>
      <c r="E7" s="59">
        <v>1524000000</v>
      </c>
      <c r="F7" s="59">
        <v>0</v>
      </c>
      <c r="G7" s="59">
        <v>73970418</v>
      </c>
      <c r="H7" s="59">
        <v>1450029582</v>
      </c>
      <c r="I7" s="59">
        <v>73970418</v>
      </c>
      <c r="J7" s="59">
        <v>73970418</v>
      </c>
      <c r="K7" s="59">
        <v>73970418</v>
      </c>
      <c r="L7" s="60">
        <v>73970418</v>
      </c>
    </row>
    <row r="8" spans="1:12" ht="22.5">
      <c r="A8" s="47"/>
      <c r="B8" s="56" t="s">
        <v>25</v>
      </c>
      <c r="C8" s="57" t="s">
        <v>18</v>
      </c>
      <c r="D8" s="58" t="s">
        <v>26</v>
      </c>
      <c r="E8" s="59">
        <v>11000000</v>
      </c>
      <c r="F8" s="59">
        <v>0</v>
      </c>
      <c r="G8" s="59">
        <v>0</v>
      </c>
      <c r="H8" s="59">
        <v>11000000</v>
      </c>
      <c r="I8" s="59">
        <v>0</v>
      </c>
      <c r="J8" s="59">
        <v>0</v>
      </c>
      <c r="K8" s="59">
        <v>0</v>
      </c>
      <c r="L8" s="60">
        <v>0</v>
      </c>
    </row>
    <row r="9" spans="1:12" ht="22.5">
      <c r="A9" s="47"/>
      <c r="B9" s="56" t="s">
        <v>27</v>
      </c>
      <c r="C9" s="57" t="s">
        <v>18</v>
      </c>
      <c r="D9" s="58" t="s">
        <v>28</v>
      </c>
      <c r="E9" s="59">
        <v>4329000000</v>
      </c>
      <c r="F9" s="59">
        <v>0</v>
      </c>
      <c r="G9" s="59">
        <v>52000000</v>
      </c>
      <c r="H9" s="59">
        <v>4277000000</v>
      </c>
      <c r="I9" s="59">
        <v>411255004.94</v>
      </c>
      <c r="J9" s="59">
        <v>369734856.29000002</v>
      </c>
      <c r="K9" s="59">
        <v>369734856.29000002</v>
      </c>
      <c r="L9" s="60">
        <v>369734856.29000002</v>
      </c>
    </row>
    <row r="10" spans="1:12" ht="33.75">
      <c r="A10" s="47"/>
      <c r="B10" s="56" t="s">
        <v>29</v>
      </c>
      <c r="C10" s="57" t="s">
        <v>18</v>
      </c>
      <c r="D10" s="58" t="s">
        <v>30</v>
      </c>
      <c r="E10" s="59">
        <v>13311842203</v>
      </c>
      <c r="F10" s="59">
        <v>0</v>
      </c>
      <c r="G10" s="59">
        <v>1472153709</v>
      </c>
      <c r="H10" s="59">
        <v>11839688494</v>
      </c>
      <c r="I10" s="59">
        <v>1472153709</v>
      </c>
      <c r="J10" s="59">
        <v>1472153709</v>
      </c>
      <c r="K10" s="59">
        <v>1472153709</v>
      </c>
      <c r="L10" s="60">
        <v>1472153709</v>
      </c>
    </row>
    <row r="11" spans="1:12" ht="22.5">
      <c r="A11" s="47"/>
      <c r="B11" s="56" t="s">
        <v>31</v>
      </c>
      <c r="C11" s="57" t="s">
        <v>18</v>
      </c>
      <c r="D11" s="58" t="s">
        <v>32</v>
      </c>
      <c r="E11" s="59">
        <v>2807110160</v>
      </c>
      <c r="F11" s="59">
        <v>0</v>
      </c>
      <c r="G11" s="59">
        <v>0</v>
      </c>
      <c r="H11" s="59">
        <v>2807110160</v>
      </c>
      <c r="I11" s="59">
        <v>25390374</v>
      </c>
      <c r="J11" s="59">
        <v>27846291</v>
      </c>
      <c r="K11" s="59">
        <v>27846291</v>
      </c>
      <c r="L11" s="60">
        <v>27846291</v>
      </c>
    </row>
    <row r="12" spans="1:12" ht="33.75">
      <c r="A12" s="47"/>
      <c r="B12" s="56" t="s">
        <v>33</v>
      </c>
      <c r="C12" s="57" t="s">
        <v>18</v>
      </c>
      <c r="D12" s="58" t="s">
        <v>34</v>
      </c>
      <c r="E12" s="59">
        <v>58000000</v>
      </c>
      <c r="F12" s="59">
        <v>0</v>
      </c>
      <c r="G12" s="59">
        <v>1976702</v>
      </c>
      <c r="H12" s="59">
        <v>56023298</v>
      </c>
      <c r="I12" s="59">
        <v>1976702</v>
      </c>
      <c r="J12" s="59">
        <v>1976702</v>
      </c>
      <c r="K12" s="59">
        <v>1976702</v>
      </c>
      <c r="L12" s="60">
        <v>1976702</v>
      </c>
    </row>
    <row r="13" spans="1:12">
      <c r="A13" s="47"/>
      <c r="B13" s="56" t="s">
        <v>35</v>
      </c>
      <c r="C13" s="57" t="s">
        <v>18</v>
      </c>
      <c r="D13" s="58" t="s">
        <v>36</v>
      </c>
      <c r="E13" s="59">
        <v>94000000</v>
      </c>
      <c r="F13" s="59">
        <v>0</v>
      </c>
      <c r="G13" s="59">
        <v>0</v>
      </c>
      <c r="H13" s="59">
        <v>94000000</v>
      </c>
      <c r="I13" s="59">
        <v>0</v>
      </c>
      <c r="J13" s="59">
        <v>0</v>
      </c>
      <c r="K13" s="59">
        <v>0</v>
      </c>
      <c r="L13" s="60">
        <v>0</v>
      </c>
    </row>
    <row r="14" spans="1:12">
      <c r="A14" s="47"/>
      <c r="B14" s="56" t="s">
        <v>37</v>
      </c>
      <c r="C14" s="57" t="s">
        <v>18</v>
      </c>
      <c r="D14" s="58" t="s">
        <v>38</v>
      </c>
      <c r="E14" s="59">
        <v>20000000</v>
      </c>
      <c r="F14" s="59">
        <v>0</v>
      </c>
      <c r="G14" s="59">
        <v>0</v>
      </c>
      <c r="H14" s="59">
        <v>20000000</v>
      </c>
      <c r="I14" s="59">
        <v>0</v>
      </c>
      <c r="J14" s="59">
        <v>0</v>
      </c>
      <c r="K14" s="59">
        <v>0</v>
      </c>
      <c r="L14" s="60">
        <v>0</v>
      </c>
    </row>
    <row r="15" spans="1:12" ht="22.5">
      <c r="A15" s="47"/>
      <c r="B15" s="56" t="s">
        <v>39</v>
      </c>
      <c r="C15" s="57" t="s">
        <v>18</v>
      </c>
      <c r="D15" s="58" t="s">
        <v>40</v>
      </c>
      <c r="E15" s="59">
        <v>11000000</v>
      </c>
      <c r="F15" s="59">
        <v>0</v>
      </c>
      <c r="G15" s="59">
        <v>0</v>
      </c>
      <c r="H15" s="59">
        <v>11000000</v>
      </c>
      <c r="I15" s="59">
        <v>0</v>
      </c>
      <c r="J15" s="59">
        <v>0</v>
      </c>
      <c r="K15" s="59">
        <v>0</v>
      </c>
      <c r="L15" s="60">
        <v>0</v>
      </c>
    </row>
    <row r="16" spans="1:12" ht="22.5">
      <c r="A16" s="47"/>
      <c r="B16" s="56" t="s">
        <v>41</v>
      </c>
      <c r="C16" s="57" t="s">
        <v>42</v>
      </c>
      <c r="D16" s="58" t="s">
        <v>44</v>
      </c>
      <c r="E16" s="59">
        <v>975000000</v>
      </c>
      <c r="F16" s="59">
        <v>0</v>
      </c>
      <c r="G16" s="59">
        <v>0</v>
      </c>
      <c r="H16" s="59">
        <v>975000000</v>
      </c>
      <c r="I16" s="59">
        <v>0</v>
      </c>
      <c r="J16" s="59">
        <v>0</v>
      </c>
      <c r="K16" s="59">
        <v>0</v>
      </c>
      <c r="L16" s="60">
        <v>0</v>
      </c>
    </row>
    <row r="17" spans="1:12" ht="22.5">
      <c r="A17" s="47"/>
      <c r="B17" s="56" t="s">
        <v>45</v>
      </c>
      <c r="C17" s="57" t="s">
        <v>18</v>
      </c>
      <c r="D17" s="58" t="s">
        <v>46</v>
      </c>
      <c r="E17" s="59">
        <v>2000000</v>
      </c>
      <c r="F17" s="59">
        <v>0</v>
      </c>
      <c r="G17" s="59">
        <v>0</v>
      </c>
      <c r="H17" s="59">
        <v>2000000</v>
      </c>
      <c r="I17" s="59">
        <v>0</v>
      </c>
      <c r="J17" s="59">
        <v>0</v>
      </c>
      <c r="K17" s="59">
        <v>0</v>
      </c>
      <c r="L17" s="60">
        <v>0</v>
      </c>
    </row>
    <row r="18" spans="1:12">
      <c r="A18" s="47"/>
      <c r="B18" s="67"/>
      <c r="C18" s="68"/>
      <c r="D18" s="69"/>
      <c r="E18" s="70">
        <f>SUM(E5:E17)</f>
        <v>39593952363</v>
      </c>
      <c r="F18" s="70">
        <f t="shared" ref="F18:L18" si="0">SUM(F5:F17)</f>
        <v>0</v>
      </c>
      <c r="G18" s="70">
        <f t="shared" si="0"/>
        <v>2769789784</v>
      </c>
      <c r="H18" s="70">
        <f t="shared" si="0"/>
        <v>36824162579</v>
      </c>
      <c r="I18" s="70">
        <f t="shared" si="0"/>
        <v>3154435162.9400001</v>
      </c>
      <c r="J18" s="70">
        <f t="shared" si="0"/>
        <v>3123294228.29</v>
      </c>
      <c r="K18" s="70">
        <f t="shared" si="0"/>
        <v>3123294228.29</v>
      </c>
      <c r="L18" s="70">
        <f t="shared" si="0"/>
        <v>3123294228.29</v>
      </c>
    </row>
    <row r="19" spans="1:12" ht="56.25">
      <c r="A19" s="47"/>
      <c r="B19" s="56" t="s">
        <v>47</v>
      </c>
      <c r="C19" s="57" t="s">
        <v>42</v>
      </c>
      <c r="D19" s="58" t="s">
        <v>49</v>
      </c>
      <c r="E19" s="59">
        <v>50000000000</v>
      </c>
      <c r="F19" s="59">
        <v>0</v>
      </c>
      <c r="G19" s="59">
        <v>222980000</v>
      </c>
      <c r="H19" s="59">
        <v>49777020000</v>
      </c>
      <c r="I19" s="59">
        <v>158580103</v>
      </c>
      <c r="J19" s="59">
        <v>112020217</v>
      </c>
      <c r="K19" s="59">
        <v>112020217</v>
      </c>
      <c r="L19" s="60">
        <v>112020217</v>
      </c>
    </row>
    <row r="20" spans="1:12" ht="45">
      <c r="A20" s="47"/>
      <c r="B20" s="56" t="s">
        <v>50</v>
      </c>
      <c r="C20" s="57" t="s">
        <v>42</v>
      </c>
      <c r="D20" s="58" t="s">
        <v>51</v>
      </c>
      <c r="E20" s="59">
        <v>13000000000</v>
      </c>
      <c r="F20" s="59">
        <v>0</v>
      </c>
      <c r="G20" s="59">
        <v>-206213726</v>
      </c>
      <c r="H20" s="59">
        <v>13206213726</v>
      </c>
      <c r="I20" s="59">
        <v>1501136350</v>
      </c>
      <c r="J20" s="59">
        <v>122884238</v>
      </c>
      <c r="K20" s="59">
        <v>122884238</v>
      </c>
      <c r="L20" s="60">
        <v>122884238</v>
      </c>
    </row>
    <row r="21" spans="1:12" ht="22.5">
      <c r="A21" s="47"/>
      <c r="B21" s="56" t="s">
        <v>52</v>
      </c>
      <c r="C21" s="57" t="s">
        <v>42</v>
      </c>
      <c r="D21" s="58" t="s">
        <v>53</v>
      </c>
      <c r="E21" s="59">
        <v>13000000000</v>
      </c>
      <c r="F21" s="59">
        <v>515000000</v>
      </c>
      <c r="G21" s="59">
        <v>-930932000</v>
      </c>
      <c r="H21" s="59">
        <v>13415932000</v>
      </c>
      <c r="I21" s="59">
        <v>56700000</v>
      </c>
      <c r="J21" s="59">
        <v>45659018</v>
      </c>
      <c r="K21" s="59">
        <v>45659018</v>
      </c>
      <c r="L21" s="60">
        <v>45659018</v>
      </c>
    </row>
    <row r="22" spans="1:12" ht="33.75">
      <c r="A22" s="47"/>
      <c r="B22" s="56" t="s">
        <v>54</v>
      </c>
      <c r="C22" s="57" t="s">
        <v>42</v>
      </c>
      <c r="D22" s="58" t="s">
        <v>55</v>
      </c>
      <c r="E22" s="59">
        <v>15000000000</v>
      </c>
      <c r="F22" s="59">
        <v>91000000</v>
      </c>
      <c r="G22" s="59">
        <v>8254730000</v>
      </c>
      <c r="H22" s="59">
        <v>6654270000</v>
      </c>
      <c r="I22" s="59">
        <v>603431595</v>
      </c>
      <c r="J22" s="59">
        <v>70133300</v>
      </c>
      <c r="K22" s="59">
        <v>70133300</v>
      </c>
      <c r="L22" s="60">
        <v>70133300</v>
      </c>
    </row>
    <row r="23" spans="1:12" ht="45">
      <c r="A23" s="47"/>
      <c r="B23" s="56" t="s">
        <v>56</v>
      </c>
      <c r="C23" s="57" t="s">
        <v>42</v>
      </c>
      <c r="D23" s="58" t="s">
        <v>57</v>
      </c>
      <c r="E23" s="59">
        <v>15000000000</v>
      </c>
      <c r="F23" s="59">
        <v>0</v>
      </c>
      <c r="G23" s="59">
        <v>1104318000</v>
      </c>
      <c r="H23" s="59">
        <v>13895682000</v>
      </c>
      <c r="I23" s="59">
        <v>505029617</v>
      </c>
      <c r="J23" s="59">
        <v>65639333</v>
      </c>
      <c r="K23" s="59">
        <v>65639333</v>
      </c>
      <c r="L23" s="60">
        <v>65639333</v>
      </c>
    </row>
    <row r="24" spans="1:12" ht="45">
      <c r="A24" s="47"/>
      <c r="B24" s="56" t="s">
        <v>58</v>
      </c>
      <c r="C24" s="57" t="s">
        <v>18</v>
      </c>
      <c r="D24" s="58" t="s">
        <v>59</v>
      </c>
      <c r="E24" s="59">
        <v>17750000000</v>
      </c>
      <c r="F24" s="59">
        <v>0</v>
      </c>
      <c r="G24" s="59">
        <v>6893052134.5100002</v>
      </c>
      <c r="H24" s="59">
        <v>10856947865.49</v>
      </c>
      <c r="I24" s="59">
        <v>188313692</v>
      </c>
      <c r="J24" s="59">
        <v>510651943</v>
      </c>
      <c r="K24" s="59">
        <v>510651943</v>
      </c>
      <c r="L24" s="60">
        <v>510651943</v>
      </c>
    </row>
    <row r="25" spans="1:12" ht="45">
      <c r="A25" s="47"/>
      <c r="B25" s="56" t="s">
        <v>58</v>
      </c>
      <c r="C25" s="57" t="s">
        <v>42</v>
      </c>
      <c r="D25" s="58" t="s">
        <v>59</v>
      </c>
      <c r="E25" s="59">
        <v>165081157797</v>
      </c>
      <c r="F25" s="59">
        <v>120655000000</v>
      </c>
      <c r="G25" s="59">
        <v>6100000000</v>
      </c>
      <c r="H25" s="59">
        <v>38326157797</v>
      </c>
      <c r="I25" s="59">
        <v>0</v>
      </c>
      <c r="J25" s="59">
        <v>0</v>
      </c>
      <c r="K25" s="59">
        <v>0</v>
      </c>
      <c r="L25" s="60">
        <v>0</v>
      </c>
    </row>
    <row r="26" spans="1:12" ht="33.75">
      <c r="A26" s="47"/>
      <c r="B26" s="56" t="s">
        <v>60</v>
      </c>
      <c r="C26" s="57" t="s">
        <v>42</v>
      </c>
      <c r="D26" s="58" t="s">
        <v>61</v>
      </c>
      <c r="E26" s="59">
        <v>75290000000</v>
      </c>
      <c r="F26" s="59">
        <v>25000000000</v>
      </c>
      <c r="G26" s="59">
        <v>444766067</v>
      </c>
      <c r="H26" s="59">
        <v>49845233933</v>
      </c>
      <c r="I26" s="59">
        <v>0</v>
      </c>
      <c r="J26" s="59">
        <v>36463000</v>
      </c>
      <c r="K26" s="59">
        <v>36463000</v>
      </c>
      <c r="L26" s="60">
        <v>36463000</v>
      </c>
    </row>
    <row r="27" spans="1:12" ht="45">
      <c r="A27" s="47"/>
      <c r="B27" s="56" t="s">
        <v>62</v>
      </c>
      <c r="C27" s="57" t="s">
        <v>42</v>
      </c>
      <c r="D27" s="58" t="s">
        <v>63</v>
      </c>
      <c r="E27" s="59">
        <v>25000000000</v>
      </c>
      <c r="F27" s="59">
        <v>800000000</v>
      </c>
      <c r="G27" s="59">
        <v>-417075100.99000001</v>
      </c>
      <c r="H27" s="59">
        <v>24617075100.990002</v>
      </c>
      <c r="I27" s="59">
        <v>535702661.5</v>
      </c>
      <c r="J27" s="59">
        <v>1194537346.5</v>
      </c>
      <c r="K27" s="59">
        <v>1188392725.5</v>
      </c>
      <c r="L27" s="60">
        <v>1188392725.5</v>
      </c>
    </row>
    <row r="28" spans="1:12" ht="56.25">
      <c r="A28" s="47"/>
      <c r="B28" s="56" t="s">
        <v>64</v>
      </c>
      <c r="C28" s="57" t="s">
        <v>18</v>
      </c>
      <c r="D28" s="58" t="s">
        <v>65</v>
      </c>
      <c r="E28" s="59">
        <v>112170000000</v>
      </c>
      <c r="F28" s="59">
        <v>22939000000</v>
      </c>
      <c r="G28" s="59">
        <v>5074605333.0100002</v>
      </c>
      <c r="H28" s="59">
        <v>84156394666.990005</v>
      </c>
      <c r="I28" s="59">
        <v>364629018</v>
      </c>
      <c r="J28" s="59">
        <v>707346980</v>
      </c>
      <c r="K28" s="59">
        <v>708714154</v>
      </c>
      <c r="L28" s="60">
        <v>708714154</v>
      </c>
    </row>
    <row r="29" spans="1:12" ht="56.25">
      <c r="A29" s="47"/>
      <c r="B29" s="56" t="s">
        <v>64</v>
      </c>
      <c r="C29" s="57" t="s">
        <v>42</v>
      </c>
      <c r="D29" s="58" t="s">
        <v>65</v>
      </c>
      <c r="E29" s="59">
        <v>50000000000</v>
      </c>
      <c r="F29" s="59">
        <v>0</v>
      </c>
      <c r="G29" s="59">
        <v>3999999967</v>
      </c>
      <c r="H29" s="59">
        <v>46000000033</v>
      </c>
      <c r="I29" s="59">
        <v>841374175.5</v>
      </c>
      <c r="J29" s="59">
        <v>4429254668</v>
      </c>
      <c r="K29" s="59">
        <v>4423110047</v>
      </c>
      <c r="L29" s="60">
        <v>4423110047</v>
      </c>
    </row>
    <row r="30" spans="1:12" ht="33.75">
      <c r="A30" s="47"/>
      <c r="B30" s="56" t="s">
        <v>66</v>
      </c>
      <c r="C30" s="57" t="s">
        <v>42</v>
      </c>
      <c r="D30" s="58" t="s">
        <v>67</v>
      </c>
      <c r="E30" s="59">
        <v>1100000000</v>
      </c>
      <c r="F30" s="59">
        <v>0</v>
      </c>
      <c r="G30" s="59">
        <v>-16554544</v>
      </c>
      <c r="H30" s="59">
        <v>1116554544</v>
      </c>
      <c r="I30" s="59">
        <v>53045456</v>
      </c>
      <c r="J30" s="59">
        <v>60954544</v>
      </c>
      <c r="K30" s="59">
        <v>60954544</v>
      </c>
      <c r="L30" s="60">
        <v>60954544</v>
      </c>
    </row>
    <row r="31" spans="1:12" ht="33.75">
      <c r="A31" s="47"/>
      <c r="B31" s="56" t="s">
        <v>68</v>
      </c>
      <c r="C31" s="57" t="s">
        <v>42</v>
      </c>
      <c r="D31" s="58" t="s">
        <v>69</v>
      </c>
      <c r="E31" s="59">
        <v>1000000000</v>
      </c>
      <c r="F31" s="59">
        <v>0</v>
      </c>
      <c r="G31" s="59">
        <v>58000000</v>
      </c>
      <c r="H31" s="59">
        <v>942000000</v>
      </c>
      <c r="I31" s="59">
        <v>108000000</v>
      </c>
      <c r="J31" s="59">
        <v>6500000</v>
      </c>
      <c r="K31" s="59">
        <v>6500000</v>
      </c>
      <c r="L31" s="60">
        <v>6500000</v>
      </c>
    </row>
    <row r="32" spans="1:12" ht="56.25">
      <c r="A32" s="47"/>
      <c r="B32" s="56" t="s">
        <v>70</v>
      </c>
      <c r="C32" s="57" t="s">
        <v>42</v>
      </c>
      <c r="D32" s="58" t="s">
        <v>71</v>
      </c>
      <c r="E32" s="59">
        <v>53000000000</v>
      </c>
      <c r="F32" s="59">
        <v>0</v>
      </c>
      <c r="G32" s="59">
        <v>1078515000</v>
      </c>
      <c r="H32" s="59">
        <v>51921485000</v>
      </c>
      <c r="I32" s="59">
        <v>32000000</v>
      </c>
      <c r="J32" s="59">
        <v>182697654</v>
      </c>
      <c r="K32" s="59">
        <v>182697654</v>
      </c>
      <c r="L32" s="60">
        <v>182697654</v>
      </c>
    </row>
    <row r="33" spans="1:12" ht="33.75">
      <c r="A33" s="47"/>
      <c r="B33" s="56" t="s">
        <v>72</v>
      </c>
      <c r="C33" s="57" t="s">
        <v>42</v>
      </c>
      <c r="D33" s="58" t="s">
        <v>73</v>
      </c>
      <c r="E33" s="59">
        <v>3750000000</v>
      </c>
      <c r="F33" s="59">
        <v>0</v>
      </c>
      <c r="G33" s="59">
        <v>228269921</v>
      </c>
      <c r="H33" s="59">
        <v>3521730079</v>
      </c>
      <c r="I33" s="59">
        <v>27991000</v>
      </c>
      <c r="J33" s="59">
        <v>216390969</v>
      </c>
      <c r="K33" s="59">
        <v>216390969</v>
      </c>
      <c r="L33" s="60">
        <v>216390969</v>
      </c>
    </row>
    <row r="34" spans="1:12" ht="22.5">
      <c r="A34" s="47"/>
      <c r="B34" s="56" t="s">
        <v>74</v>
      </c>
      <c r="C34" s="57" t="s">
        <v>42</v>
      </c>
      <c r="D34" s="58" t="s">
        <v>75</v>
      </c>
      <c r="E34" s="59">
        <v>3000000000</v>
      </c>
      <c r="F34" s="59">
        <v>0</v>
      </c>
      <c r="G34" s="59">
        <v>-3515200</v>
      </c>
      <c r="H34" s="59">
        <v>3003515200</v>
      </c>
      <c r="I34" s="59">
        <v>0</v>
      </c>
      <c r="J34" s="59">
        <v>19510400</v>
      </c>
      <c r="K34" s="59">
        <v>19510400</v>
      </c>
      <c r="L34" s="60">
        <v>19510400</v>
      </c>
    </row>
    <row r="35" spans="1:12" ht="33.75">
      <c r="A35" s="47"/>
      <c r="B35" s="56" t="s">
        <v>76</v>
      </c>
      <c r="C35" s="57" t="s">
        <v>42</v>
      </c>
      <c r="D35" s="58" t="s">
        <v>77</v>
      </c>
      <c r="E35" s="59">
        <v>5000000000</v>
      </c>
      <c r="F35" s="59">
        <v>0</v>
      </c>
      <c r="G35" s="59">
        <v>2812336491</v>
      </c>
      <c r="H35" s="59">
        <v>2187663509</v>
      </c>
      <c r="I35" s="59">
        <v>2000000</v>
      </c>
      <c r="J35" s="59">
        <v>81508052</v>
      </c>
      <c r="K35" s="59">
        <v>81508052</v>
      </c>
      <c r="L35" s="60">
        <v>81508052</v>
      </c>
    </row>
    <row r="36" spans="1:12" ht="56.25">
      <c r="A36" s="47"/>
      <c r="B36" s="56" t="s">
        <v>78</v>
      </c>
      <c r="C36" s="57" t="s">
        <v>42</v>
      </c>
      <c r="D36" s="58" t="s">
        <v>79</v>
      </c>
      <c r="E36" s="59">
        <v>4000000000</v>
      </c>
      <c r="F36" s="59">
        <v>0</v>
      </c>
      <c r="G36" s="59">
        <v>214313740</v>
      </c>
      <c r="H36" s="59">
        <v>3785686260</v>
      </c>
      <c r="I36" s="59">
        <v>89187280</v>
      </c>
      <c r="J36" s="59">
        <v>109042342.43000001</v>
      </c>
      <c r="K36" s="59">
        <v>109042342.43000001</v>
      </c>
      <c r="L36" s="60">
        <v>109042342.43000001</v>
      </c>
    </row>
    <row r="37" spans="1:12" ht="22.5">
      <c r="A37" s="47"/>
      <c r="B37" s="56" t="s">
        <v>80</v>
      </c>
      <c r="C37" s="57" t="s">
        <v>42</v>
      </c>
      <c r="D37" s="58" t="s">
        <v>81</v>
      </c>
      <c r="E37" s="59">
        <v>8000000000</v>
      </c>
      <c r="F37" s="59">
        <v>0</v>
      </c>
      <c r="G37" s="59">
        <v>1536320017</v>
      </c>
      <c r="H37" s="59">
        <v>6463679983</v>
      </c>
      <c r="I37" s="59">
        <v>588981114</v>
      </c>
      <c r="J37" s="59">
        <v>226873567</v>
      </c>
      <c r="K37" s="59">
        <v>226873567</v>
      </c>
      <c r="L37" s="60">
        <v>226873567</v>
      </c>
    </row>
    <row r="38" spans="1:12" ht="22.5">
      <c r="A38" s="47"/>
      <c r="B38" s="56" t="s">
        <v>82</v>
      </c>
      <c r="C38" s="57" t="s">
        <v>42</v>
      </c>
      <c r="D38" s="58" t="s">
        <v>83</v>
      </c>
      <c r="E38" s="59">
        <v>7000000000</v>
      </c>
      <c r="F38" s="59">
        <v>0</v>
      </c>
      <c r="G38" s="59">
        <v>1448269093</v>
      </c>
      <c r="H38" s="59">
        <v>5551730907</v>
      </c>
      <c r="I38" s="59">
        <v>41633231</v>
      </c>
      <c r="J38" s="59">
        <v>250854583</v>
      </c>
      <c r="K38" s="59">
        <v>250854583</v>
      </c>
      <c r="L38" s="60">
        <v>250854583</v>
      </c>
    </row>
    <row r="39" spans="1:12" ht="15.75" thickBot="1">
      <c r="A39" s="47"/>
      <c r="B39" s="61" t="s">
        <v>0</v>
      </c>
      <c r="C39" s="62" t="s">
        <v>0</v>
      </c>
      <c r="D39" s="63" t="s">
        <v>0</v>
      </c>
      <c r="E39" s="64">
        <v>676735110160</v>
      </c>
      <c r="F39" s="64">
        <v>170000000000</v>
      </c>
      <c r="G39" s="64">
        <v>40665974976.529999</v>
      </c>
      <c r="H39" s="64">
        <v>466069135183.46997</v>
      </c>
      <c r="I39" s="64">
        <v>8852170455.9400005</v>
      </c>
      <c r="J39" s="64">
        <v>11572216383.219999</v>
      </c>
      <c r="K39" s="64">
        <v>11561294315.219999</v>
      </c>
      <c r="L39" s="65">
        <v>11561294315.219999</v>
      </c>
    </row>
    <row r="40" spans="1:12" ht="15.75" thickTop="1">
      <c r="A40" s="45"/>
      <c r="B40" s="49" t="s">
        <v>0</v>
      </c>
      <c r="C40" s="50" t="s">
        <v>0</v>
      </c>
      <c r="D40" s="51" t="s">
        <v>0</v>
      </c>
      <c r="E40" s="52" t="s">
        <v>0</v>
      </c>
      <c r="F40" s="52" t="s">
        <v>0</v>
      </c>
      <c r="G40" s="52" t="s">
        <v>0</v>
      </c>
      <c r="H40" s="52" t="s">
        <v>0</v>
      </c>
      <c r="I40" s="52" t="s">
        <v>0</v>
      </c>
      <c r="J40" s="52" t="s">
        <v>0</v>
      </c>
      <c r="K40" s="52" t="s">
        <v>0</v>
      </c>
      <c r="L40" s="52" t="s">
        <v>0</v>
      </c>
    </row>
    <row r="41" spans="1:12" ht="33.950000000000003" customHeight="1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0"/>
  <sheetViews>
    <sheetView workbookViewId="0">
      <selection activeCell="C5" sqref="C5"/>
    </sheetView>
  </sheetViews>
  <sheetFormatPr baseColWidth="10" defaultRowHeight="15"/>
  <cols>
    <col min="1" max="1" width="13.42578125" style="20" customWidth="1"/>
    <col min="2" max="2" width="21.5703125" style="20" customWidth="1"/>
    <col min="3" max="3" width="27.5703125" style="20" customWidth="1"/>
    <col min="4" max="11" width="18.85546875" style="20" customWidth="1"/>
    <col min="12" max="12" width="0" style="20" hidden="1" customWidth="1"/>
    <col min="13" max="13" width="6.42578125" style="20" customWidth="1"/>
    <col min="14" max="16384" width="11.42578125" style="20"/>
  </cols>
  <sheetData>
    <row r="1" spans="1:11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</row>
    <row r="2" spans="1:11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</row>
    <row r="3" spans="1:11" ht="15.75" thickBot="1">
      <c r="A3" s="18"/>
      <c r="B3" s="21" t="s">
        <v>99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</row>
    <row r="4" spans="1:11" ht="15.75" thickTop="1">
      <c r="A4" s="22"/>
      <c r="B4" s="23" t="s">
        <v>3</v>
      </c>
      <c r="C4" s="24" t="s">
        <v>6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5" t="s">
        <v>15</v>
      </c>
    </row>
    <row r="5" spans="1:11">
      <c r="A5" s="26"/>
      <c r="B5" s="27" t="s">
        <v>16</v>
      </c>
      <c r="C5" s="29" t="s">
        <v>20</v>
      </c>
      <c r="D5" s="30">
        <v>12190000000</v>
      </c>
      <c r="E5" s="30">
        <v>0</v>
      </c>
      <c r="F5" s="30">
        <v>851563945</v>
      </c>
      <c r="G5" s="30">
        <v>11338436055</v>
      </c>
      <c r="H5" s="30">
        <v>851563945</v>
      </c>
      <c r="I5" s="30">
        <v>842391262</v>
      </c>
      <c r="J5" s="30">
        <v>842391262</v>
      </c>
      <c r="K5" s="31">
        <v>842391262</v>
      </c>
    </row>
    <row r="6" spans="1:11" ht="22.5">
      <c r="A6" s="26"/>
      <c r="B6" s="27" t="s">
        <v>21</v>
      </c>
      <c r="C6" s="29" t="s">
        <v>22</v>
      </c>
      <c r="D6" s="30">
        <v>4261000000</v>
      </c>
      <c r="E6" s="30">
        <v>0</v>
      </c>
      <c r="F6" s="30">
        <v>266474700</v>
      </c>
      <c r="G6" s="30">
        <v>3994525300</v>
      </c>
      <c r="H6" s="30">
        <v>266474700</v>
      </c>
      <c r="I6" s="30">
        <v>268124238</v>
      </c>
      <c r="J6" s="30">
        <v>268124238</v>
      </c>
      <c r="K6" s="31">
        <v>268124238</v>
      </c>
    </row>
    <row r="7" spans="1:11" ht="33.75">
      <c r="A7" s="26"/>
      <c r="B7" s="27" t="s">
        <v>23</v>
      </c>
      <c r="C7" s="29" t="s">
        <v>24</v>
      </c>
      <c r="D7" s="30">
        <v>1524000000</v>
      </c>
      <c r="E7" s="30">
        <v>0</v>
      </c>
      <c r="F7" s="30">
        <v>93021617</v>
      </c>
      <c r="G7" s="30">
        <v>1430978383</v>
      </c>
      <c r="H7" s="30">
        <v>93021617</v>
      </c>
      <c r="I7" s="30">
        <v>93021617</v>
      </c>
      <c r="J7" s="30">
        <v>93021617</v>
      </c>
      <c r="K7" s="31">
        <v>93021617</v>
      </c>
    </row>
    <row r="8" spans="1:11" ht="22.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0</v>
      </c>
      <c r="G8" s="30">
        <v>11000000</v>
      </c>
      <c r="H8" s="30">
        <v>0</v>
      </c>
      <c r="I8" s="30">
        <v>0</v>
      </c>
      <c r="J8" s="30">
        <v>0</v>
      </c>
      <c r="K8" s="31">
        <v>0</v>
      </c>
    </row>
    <row r="9" spans="1:11" ht="22.5">
      <c r="A9" s="26"/>
      <c r="B9" s="27" t="s">
        <v>27</v>
      </c>
      <c r="C9" s="29" t="s">
        <v>28</v>
      </c>
      <c r="D9" s="30">
        <v>4329000000</v>
      </c>
      <c r="E9" s="30">
        <v>0</v>
      </c>
      <c r="F9" s="30">
        <v>49867803</v>
      </c>
      <c r="G9" s="30">
        <v>4279132197</v>
      </c>
      <c r="H9" s="30">
        <v>197432140.46000001</v>
      </c>
      <c r="I9" s="30">
        <v>477494692</v>
      </c>
      <c r="J9" s="30">
        <v>477494692</v>
      </c>
      <c r="K9" s="31">
        <v>477494692</v>
      </c>
    </row>
    <row r="10" spans="1:11" ht="33.75">
      <c r="A10" s="26"/>
      <c r="B10" s="27" t="s">
        <v>29</v>
      </c>
      <c r="C10" s="29" t="s">
        <v>30</v>
      </c>
      <c r="D10" s="30">
        <v>13311842203</v>
      </c>
      <c r="E10" s="30">
        <v>0</v>
      </c>
      <c r="F10" s="30">
        <v>966576436</v>
      </c>
      <c r="G10" s="30">
        <v>12345265767</v>
      </c>
      <c r="H10" s="30">
        <v>966576436</v>
      </c>
      <c r="I10" s="30">
        <v>966576436</v>
      </c>
      <c r="J10" s="30">
        <v>966576436</v>
      </c>
      <c r="K10" s="31">
        <v>966576436</v>
      </c>
    </row>
    <row r="11" spans="1:11" ht="22.5">
      <c r="A11" s="26"/>
      <c r="B11" s="27" t="s">
        <v>31</v>
      </c>
      <c r="C11" s="29" t="s">
        <v>32</v>
      </c>
      <c r="D11" s="30">
        <v>2807110160</v>
      </c>
      <c r="E11" s="30">
        <v>0</v>
      </c>
      <c r="F11" s="30">
        <v>5577273</v>
      </c>
      <c r="G11" s="30">
        <v>2801532887</v>
      </c>
      <c r="H11" s="30">
        <v>30967647</v>
      </c>
      <c r="I11" s="30">
        <v>33423564</v>
      </c>
      <c r="J11" s="30">
        <v>33423564</v>
      </c>
      <c r="K11" s="31">
        <v>33423564</v>
      </c>
    </row>
    <row r="12" spans="1:11" ht="33.75">
      <c r="A12" s="26"/>
      <c r="B12" s="27" t="s">
        <v>33</v>
      </c>
      <c r="C12" s="29" t="s">
        <v>34</v>
      </c>
      <c r="D12" s="30">
        <v>58000000</v>
      </c>
      <c r="E12" s="30">
        <v>0</v>
      </c>
      <c r="F12" s="30">
        <v>14060543</v>
      </c>
      <c r="G12" s="30">
        <v>43939457</v>
      </c>
      <c r="H12" s="30">
        <v>14060543</v>
      </c>
      <c r="I12" s="30">
        <v>14060543</v>
      </c>
      <c r="J12" s="30">
        <v>14060543</v>
      </c>
      <c r="K12" s="31">
        <v>14060543</v>
      </c>
    </row>
    <row r="13" spans="1:11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0</v>
      </c>
      <c r="G13" s="30">
        <v>94000000</v>
      </c>
      <c r="H13" s="30">
        <v>0</v>
      </c>
      <c r="I13" s="30">
        <v>0</v>
      </c>
      <c r="J13" s="30">
        <v>0</v>
      </c>
      <c r="K13" s="31">
        <v>0</v>
      </c>
    </row>
    <row r="14" spans="1:11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0</v>
      </c>
      <c r="G14" s="30">
        <v>20000000</v>
      </c>
      <c r="H14" s="30">
        <v>0</v>
      </c>
      <c r="I14" s="30">
        <v>0</v>
      </c>
      <c r="J14" s="30">
        <v>0</v>
      </c>
      <c r="K14" s="31">
        <v>0</v>
      </c>
    </row>
    <row r="15" spans="1:11" ht="22.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0</v>
      </c>
      <c r="G15" s="30">
        <v>11000000</v>
      </c>
      <c r="H15" s="30">
        <v>0</v>
      </c>
      <c r="I15" s="30">
        <v>0</v>
      </c>
      <c r="J15" s="30">
        <v>0</v>
      </c>
      <c r="K15" s="31">
        <v>0</v>
      </c>
    </row>
    <row r="16" spans="1:11" ht="22.5">
      <c r="A16" s="26"/>
      <c r="B16" s="27" t="s">
        <v>41</v>
      </c>
      <c r="C16" s="29" t="s">
        <v>44</v>
      </c>
      <c r="D16" s="30">
        <v>975000000</v>
      </c>
      <c r="E16" s="30">
        <v>0</v>
      </c>
      <c r="F16" s="30">
        <v>579572.42000000004</v>
      </c>
      <c r="G16" s="30">
        <v>974420427.58000004</v>
      </c>
      <c r="H16" s="30">
        <v>579572.42000000004</v>
      </c>
      <c r="I16" s="30">
        <v>4970272.5599999996</v>
      </c>
      <c r="J16" s="30">
        <v>4970272.5599999996</v>
      </c>
      <c r="K16" s="31">
        <v>4970272.5599999996</v>
      </c>
    </row>
    <row r="17" spans="1:11" ht="22.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0</v>
      </c>
      <c r="G17" s="30">
        <v>2000000</v>
      </c>
      <c r="H17" s="30">
        <v>0</v>
      </c>
      <c r="I17" s="30">
        <v>0</v>
      </c>
      <c r="J17" s="30">
        <v>0</v>
      </c>
      <c r="K17" s="31">
        <v>0</v>
      </c>
    </row>
    <row r="18" spans="1:11" ht="56.25">
      <c r="A18" s="26"/>
      <c r="B18" s="27" t="s">
        <v>47</v>
      </c>
      <c r="C18" s="29" t="s">
        <v>49</v>
      </c>
      <c r="D18" s="30">
        <v>50000000000</v>
      </c>
      <c r="E18" s="30">
        <v>0</v>
      </c>
      <c r="F18" s="30">
        <v>27082992248</v>
      </c>
      <c r="G18" s="30">
        <v>22917007752</v>
      </c>
      <c r="H18" s="30">
        <v>530975242</v>
      </c>
      <c r="I18" s="30">
        <v>72651628</v>
      </c>
      <c r="J18" s="30">
        <v>72651628</v>
      </c>
      <c r="K18" s="31">
        <v>72651628</v>
      </c>
    </row>
    <row r="19" spans="1:11" ht="45">
      <c r="A19" s="26"/>
      <c r="B19" s="27" t="s">
        <v>50</v>
      </c>
      <c r="C19" s="29" t="s">
        <v>51</v>
      </c>
      <c r="D19" s="30">
        <v>13000000000</v>
      </c>
      <c r="E19" s="30">
        <v>0</v>
      </c>
      <c r="F19" s="30">
        <v>9721012000</v>
      </c>
      <c r="G19" s="30">
        <v>3278988000</v>
      </c>
      <c r="H19" s="30">
        <v>884822134</v>
      </c>
      <c r="I19" s="30">
        <v>47461954</v>
      </c>
      <c r="J19" s="30">
        <v>47461954</v>
      </c>
      <c r="K19" s="31">
        <v>47461954</v>
      </c>
    </row>
    <row r="20" spans="1:11" ht="22.5">
      <c r="A20" s="26"/>
      <c r="B20" s="27" t="s">
        <v>52</v>
      </c>
      <c r="C20" s="29" t="s">
        <v>53</v>
      </c>
      <c r="D20" s="30">
        <v>12485000000</v>
      </c>
      <c r="E20" s="30">
        <v>515000000</v>
      </c>
      <c r="F20" s="30">
        <v>10291698000</v>
      </c>
      <c r="G20" s="30">
        <v>2193302000</v>
      </c>
      <c r="H20" s="30">
        <v>277628045</v>
      </c>
      <c r="I20" s="30">
        <v>36492320</v>
      </c>
      <c r="J20" s="30">
        <v>36492320</v>
      </c>
      <c r="K20" s="31">
        <v>36492320</v>
      </c>
    </row>
    <row r="21" spans="1:11" ht="33.75">
      <c r="A21" s="26"/>
      <c r="B21" s="27" t="s">
        <v>54</v>
      </c>
      <c r="C21" s="29" t="s">
        <v>55</v>
      </c>
      <c r="D21" s="30">
        <v>14909000000</v>
      </c>
      <c r="E21" s="30">
        <v>91000000</v>
      </c>
      <c r="F21" s="30">
        <v>3458110000</v>
      </c>
      <c r="G21" s="30">
        <v>11450890000</v>
      </c>
      <c r="H21" s="30">
        <v>421304965</v>
      </c>
      <c r="I21" s="30">
        <v>45906130</v>
      </c>
      <c r="J21" s="30">
        <v>45906130</v>
      </c>
      <c r="K21" s="31">
        <v>45906130</v>
      </c>
    </row>
    <row r="22" spans="1:11" ht="45">
      <c r="A22" s="26"/>
      <c r="B22" s="27" t="s">
        <v>56</v>
      </c>
      <c r="C22" s="29" t="s">
        <v>57</v>
      </c>
      <c r="D22" s="30">
        <v>15000000000</v>
      </c>
      <c r="E22" s="30">
        <v>0</v>
      </c>
      <c r="F22" s="30">
        <v>8160000000</v>
      </c>
      <c r="G22" s="30">
        <v>6840000000</v>
      </c>
      <c r="H22" s="30">
        <v>274125880</v>
      </c>
      <c r="I22" s="30">
        <v>52448730</v>
      </c>
      <c r="J22" s="30">
        <v>52448730</v>
      </c>
      <c r="K22" s="31">
        <v>52448730</v>
      </c>
    </row>
    <row r="23" spans="1:11" ht="45">
      <c r="A23" s="26"/>
      <c r="B23" s="27" t="s">
        <v>58</v>
      </c>
      <c r="C23" s="29" t="s">
        <v>59</v>
      </c>
      <c r="D23" s="30">
        <v>17750000000</v>
      </c>
      <c r="E23" s="30">
        <v>0</v>
      </c>
      <c r="F23" s="30">
        <v>1520479186</v>
      </c>
      <c r="G23" s="30">
        <v>16229520814</v>
      </c>
      <c r="H23" s="30">
        <v>1215420603.51</v>
      </c>
      <c r="I23" s="30">
        <v>331757382</v>
      </c>
      <c r="J23" s="30">
        <v>331757382</v>
      </c>
      <c r="K23" s="31">
        <v>331757382</v>
      </c>
    </row>
    <row r="24" spans="1:11" ht="45">
      <c r="A24" s="26"/>
      <c r="B24" s="27" t="s">
        <v>58</v>
      </c>
      <c r="C24" s="29" t="s">
        <v>59</v>
      </c>
      <c r="D24" s="30">
        <v>44426157797</v>
      </c>
      <c r="E24" s="30">
        <v>120655000000</v>
      </c>
      <c r="F24" s="30">
        <v>0</v>
      </c>
      <c r="G24" s="30">
        <v>44426157797</v>
      </c>
      <c r="H24" s="30">
        <v>0</v>
      </c>
      <c r="I24" s="30">
        <v>0</v>
      </c>
      <c r="J24" s="30">
        <v>0</v>
      </c>
      <c r="K24" s="31">
        <v>0</v>
      </c>
    </row>
    <row r="25" spans="1:11" ht="33.75">
      <c r="A25" s="26"/>
      <c r="B25" s="27" t="s">
        <v>60</v>
      </c>
      <c r="C25" s="29" t="s">
        <v>61</v>
      </c>
      <c r="D25" s="30">
        <v>50290000000</v>
      </c>
      <c r="E25" s="30">
        <v>25000000000</v>
      </c>
      <c r="F25" s="30">
        <v>-33175334</v>
      </c>
      <c r="G25" s="30">
        <v>50323175334</v>
      </c>
      <c r="H25" s="30">
        <v>2013611</v>
      </c>
      <c r="I25" s="30">
        <v>36375706</v>
      </c>
      <c r="J25" s="30">
        <v>36375706</v>
      </c>
      <c r="K25" s="31">
        <v>36375706</v>
      </c>
    </row>
    <row r="26" spans="1:11" ht="45">
      <c r="A26" s="26"/>
      <c r="B26" s="27" t="s">
        <v>62</v>
      </c>
      <c r="C26" s="29" t="s">
        <v>63</v>
      </c>
      <c r="D26" s="30">
        <v>24200000000</v>
      </c>
      <c r="E26" s="30">
        <v>800000000</v>
      </c>
      <c r="F26" s="30">
        <v>1667852126</v>
      </c>
      <c r="G26" s="30">
        <v>22532147874</v>
      </c>
      <c r="H26" s="30">
        <v>2999499326.5</v>
      </c>
      <c r="I26" s="30">
        <v>2536263296.5</v>
      </c>
      <c r="J26" s="30">
        <v>2536263296.5</v>
      </c>
      <c r="K26" s="31">
        <v>2536263296.5</v>
      </c>
    </row>
    <row r="27" spans="1:11" ht="56.25">
      <c r="A27" s="26"/>
      <c r="B27" s="27" t="s">
        <v>64</v>
      </c>
      <c r="C27" s="29" t="s">
        <v>65</v>
      </c>
      <c r="D27" s="30">
        <v>89231000000</v>
      </c>
      <c r="E27" s="30">
        <v>22939000000</v>
      </c>
      <c r="F27" s="30">
        <v>8013645260.6599998</v>
      </c>
      <c r="G27" s="30">
        <v>81217354739.339996</v>
      </c>
      <c r="H27" s="30">
        <v>8495107546</v>
      </c>
      <c r="I27" s="30">
        <v>3103251997</v>
      </c>
      <c r="J27" s="30">
        <v>3100517649</v>
      </c>
      <c r="K27" s="31">
        <v>3100517649</v>
      </c>
    </row>
    <row r="28" spans="1:11" ht="56.25">
      <c r="A28" s="26"/>
      <c r="B28" s="27" t="s">
        <v>64</v>
      </c>
      <c r="C28" s="29" t="s">
        <v>65</v>
      </c>
      <c r="D28" s="30">
        <v>50000000000</v>
      </c>
      <c r="E28" s="30">
        <v>0</v>
      </c>
      <c r="F28" s="30">
        <v>0</v>
      </c>
      <c r="G28" s="30">
        <v>50000000000</v>
      </c>
      <c r="H28" s="30">
        <v>6852346680</v>
      </c>
      <c r="I28" s="30">
        <v>10469460770.5</v>
      </c>
      <c r="J28" s="30">
        <v>10469460770.5</v>
      </c>
      <c r="K28" s="31">
        <v>10469460770.5</v>
      </c>
    </row>
    <row r="29" spans="1:11" ht="33.7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16554544</v>
      </c>
      <c r="G29" s="30">
        <v>1083445456</v>
      </c>
      <c r="H29" s="30">
        <v>-51359112</v>
      </c>
      <c r="I29" s="30">
        <v>47875732</v>
      </c>
      <c r="J29" s="30">
        <v>47875732</v>
      </c>
      <c r="K29" s="31">
        <v>47875732</v>
      </c>
    </row>
    <row r="30" spans="1:11" ht="33.75">
      <c r="A30" s="26"/>
      <c r="B30" s="27" t="s">
        <v>68</v>
      </c>
      <c r="C30" s="29" t="s">
        <v>69</v>
      </c>
      <c r="D30" s="30">
        <v>1000000000</v>
      </c>
      <c r="E30" s="30">
        <v>0</v>
      </c>
      <c r="F30" s="30">
        <v>50000000</v>
      </c>
      <c r="G30" s="30">
        <v>950000000</v>
      </c>
      <c r="H30" s="30">
        <v>80000000</v>
      </c>
      <c r="I30" s="30">
        <v>6500000</v>
      </c>
      <c r="J30" s="30">
        <v>6500000</v>
      </c>
      <c r="K30" s="31">
        <v>6500000</v>
      </c>
    </row>
    <row r="31" spans="1:11" ht="56.25">
      <c r="A31" s="26"/>
      <c r="B31" s="27" t="s">
        <v>70</v>
      </c>
      <c r="C31" s="29" t="s">
        <v>71</v>
      </c>
      <c r="D31" s="30">
        <v>53000000000</v>
      </c>
      <c r="E31" s="30">
        <v>0</v>
      </c>
      <c r="F31" s="30">
        <v>-170000000</v>
      </c>
      <c r="G31" s="30">
        <v>53170000000</v>
      </c>
      <c r="H31" s="30">
        <v>671605366</v>
      </c>
      <c r="I31" s="30">
        <v>3104330125</v>
      </c>
      <c r="J31" s="30">
        <v>3104330125</v>
      </c>
      <c r="K31" s="31">
        <v>3104330125</v>
      </c>
    </row>
    <row r="32" spans="1:11" ht="33.75">
      <c r="A32" s="26"/>
      <c r="B32" s="27" t="s">
        <v>72</v>
      </c>
      <c r="C32" s="29" t="s">
        <v>73</v>
      </c>
      <c r="D32" s="30">
        <v>3750000000</v>
      </c>
      <c r="E32" s="30">
        <v>0</v>
      </c>
      <c r="F32" s="30">
        <v>290552216</v>
      </c>
      <c r="G32" s="30">
        <v>3459447784</v>
      </c>
      <c r="H32" s="30">
        <v>903570223</v>
      </c>
      <c r="I32" s="30">
        <v>145261563</v>
      </c>
      <c r="J32" s="30">
        <v>145261563</v>
      </c>
      <c r="K32" s="31">
        <v>145261563</v>
      </c>
    </row>
    <row r="33" spans="1:11" ht="22.5">
      <c r="A33" s="26"/>
      <c r="B33" s="27" t="s">
        <v>74</v>
      </c>
      <c r="C33" s="29" t="s">
        <v>75</v>
      </c>
      <c r="D33" s="30">
        <v>3000000000</v>
      </c>
      <c r="E33" s="30">
        <v>0</v>
      </c>
      <c r="F33" s="30">
        <v>-6240000</v>
      </c>
      <c r="G33" s="30">
        <v>3006240000</v>
      </c>
      <c r="H33" s="30">
        <v>195104000</v>
      </c>
      <c r="I33" s="30">
        <v>150000000</v>
      </c>
      <c r="J33" s="30">
        <v>150000000</v>
      </c>
      <c r="K33" s="31">
        <v>150000000</v>
      </c>
    </row>
    <row r="34" spans="1:11" ht="33.75">
      <c r="A34" s="26"/>
      <c r="B34" s="27" t="s">
        <v>76</v>
      </c>
      <c r="C34" s="29" t="s">
        <v>77</v>
      </c>
      <c r="D34" s="30">
        <v>5000000000</v>
      </c>
      <c r="E34" s="30">
        <v>0</v>
      </c>
      <c r="F34" s="30">
        <v>224904623</v>
      </c>
      <c r="G34" s="30">
        <v>4775095377</v>
      </c>
      <c r="H34" s="30">
        <v>114000000</v>
      </c>
      <c r="I34" s="30">
        <v>93069897</v>
      </c>
      <c r="J34" s="30">
        <v>93069897</v>
      </c>
      <c r="K34" s="31">
        <v>93069897</v>
      </c>
    </row>
    <row r="35" spans="1:11" ht="56.25">
      <c r="A35" s="26"/>
      <c r="B35" s="27" t="s">
        <v>78</v>
      </c>
      <c r="C35" s="29" t="s">
        <v>79</v>
      </c>
      <c r="D35" s="30">
        <v>4000000000</v>
      </c>
      <c r="E35" s="30">
        <v>0</v>
      </c>
      <c r="F35" s="30">
        <v>-16236549</v>
      </c>
      <c r="G35" s="30">
        <v>4016236549</v>
      </c>
      <c r="H35" s="30">
        <v>0</v>
      </c>
      <c r="I35" s="30">
        <v>76145729.840000004</v>
      </c>
      <c r="J35" s="30">
        <v>76145729.840000004</v>
      </c>
      <c r="K35" s="31">
        <v>76145729.840000004</v>
      </c>
    </row>
    <row r="36" spans="1:11" ht="22.5">
      <c r="A36" s="26"/>
      <c r="B36" s="27" t="s">
        <v>80</v>
      </c>
      <c r="C36" s="29" t="s">
        <v>81</v>
      </c>
      <c r="D36" s="30">
        <v>8000000000</v>
      </c>
      <c r="E36" s="30">
        <v>0</v>
      </c>
      <c r="F36" s="30">
        <v>71188466</v>
      </c>
      <c r="G36" s="30">
        <v>7928811534</v>
      </c>
      <c r="H36" s="30">
        <v>300494313</v>
      </c>
      <c r="I36" s="30">
        <v>70574551</v>
      </c>
      <c r="J36" s="30">
        <v>70574551</v>
      </c>
      <c r="K36" s="31">
        <v>70574551</v>
      </c>
    </row>
    <row r="37" spans="1:11" ht="22.5">
      <c r="A37" s="26"/>
      <c r="B37" s="27" t="s">
        <v>82</v>
      </c>
      <c r="C37" s="29" t="s">
        <v>83</v>
      </c>
      <c r="D37" s="30">
        <v>7000000000</v>
      </c>
      <c r="E37" s="30">
        <v>0</v>
      </c>
      <c r="F37" s="30">
        <v>125746200</v>
      </c>
      <c r="G37" s="30">
        <v>6874253800</v>
      </c>
      <c r="H37" s="30">
        <v>317787146</v>
      </c>
      <c r="I37" s="30">
        <v>194486906</v>
      </c>
      <c r="J37" s="30">
        <v>194486906</v>
      </c>
      <c r="K37" s="31">
        <v>194486906</v>
      </c>
    </row>
    <row r="38" spans="1:11" ht="15.75" thickBot="1">
      <c r="A38" s="26"/>
      <c r="B38" s="32" t="s">
        <v>0</v>
      </c>
      <c r="C38" s="34" t="s">
        <v>0</v>
      </c>
      <c r="D38" s="35">
        <f>SUM(D5:D37)</f>
        <v>506735110160</v>
      </c>
      <c r="E38" s="35">
        <f t="shared" ref="E38:K38" si="0">SUM(E5:E37)</f>
        <v>170000000000</v>
      </c>
      <c r="F38" s="35">
        <f t="shared" si="0"/>
        <v>72716804876.080002</v>
      </c>
      <c r="G38" s="35">
        <f t="shared" si="0"/>
        <v>434018305283.92004</v>
      </c>
      <c r="H38" s="35">
        <f t="shared" si="0"/>
        <v>26905122569.889999</v>
      </c>
      <c r="I38" s="35">
        <f t="shared" si="0"/>
        <v>23320377042.399998</v>
      </c>
      <c r="J38" s="35">
        <f t="shared" si="0"/>
        <v>23317642694.399998</v>
      </c>
      <c r="K38" s="36">
        <f t="shared" si="0"/>
        <v>23317642694.399998</v>
      </c>
    </row>
    <row r="39" spans="1:11" ht="15.75" thickTop="1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</row>
    <row r="40" spans="1:11" ht="33.950000000000003" customHeight="1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>
      <selection activeCell="E9" sqref="E9"/>
    </sheetView>
  </sheetViews>
  <sheetFormatPr baseColWidth="10" defaultRowHeight="15"/>
  <cols>
    <col min="1" max="1" width="13.42578125" style="20" customWidth="1"/>
    <col min="2" max="2" width="14.42578125" style="20" customWidth="1"/>
    <col min="3" max="3" width="27.5703125" style="20" customWidth="1"/>
    <col min="4" max="10" width="18.85546875" style="20" customWidth="1"/>
    <col min="11" max="11" width="0" style="20" hidden="1" customWidth="1"/>
    <col min="12" max="12" width="6.42578125" style="20" customWidth="1"/>
    <col min="13" max="16384" width="11.42578125" style="20"/>
  </cols>
  <sheetData>
    <row r="1" spans="1:10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</row>
    <row r="2" spans="1:10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</row>
    <row r="3" spans="1:10" ht="15.75" thickBot="1">
      <c r="A3" s="18"/>
      <c r="B3" s="21" t="s">
        <v>98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</row>
    <row r="4" spans="1:10" ht="15.75" thickTop="1">
      <c r="A4" s="22"/>
      <c r="B4" s="23" t="s">
        <v>3</v>
      </c>
      <c r="C4" s="24" t="s">
        <v>6</v>
      </c>
      <c r="D4" s="24" t="s">
        <v>8</v>
      </c>
      <c r="E4" s="24" t="s">
        <v>10</v>
      </c>
      <c r="F4" s="24" t="s">
        <v>11</v>
      </c>
      <c r="G4" s="24" t="s">
        <v>12</v>
      </c>
      <c r="H4" s="24" t="s">
        <v>13</v>
      </c>
      <c r="I4" s="24" t="s">
        <v>14</v>
      </c>
      <c r="J4" s="25" t="s">
        <v>15</v>
      </c>
    </row>
    <row r="5" spans="1:10">
      <c r="A5" s="26"/>
      <c r="B5" s="27" t="s">
        <v>16</v>
      </c>
      <c r="C5" s="29" t="s">
        <v>20</v>
      </c>
      <c r="D5" s="30">
        <v>12190000000</v>
      </c>
      <c r="E5" s="30">
        <v>793771648</v>
      </c>
      <c r="F5" s="30">
        <v>11396228352</v>
      </c>
      <c r="G5" s="30">
        <v>793771648</v>
      </c>
      <c r="H5" s="30">
        <v>793771648</v>
      </c>
      <c r="I5" s="30">
        <v>793771648</v>
      </c>
      <c r="J5" s="31">
        <v>793771648</v>
      </c>
    </row>
    <row r="6" spans="1:10" ht="22.5">
      <c r="A6" s="26"/>
      <c r="B6" s="27" t="s">
        <v>21</v>
      </c>
      <c r="C6" s="29" t="s">
        <v>22</v>
      </c>
      <c r="D6" s="30">
        <v>4261000000</v>
      </c>
      <c r="E6" s="30">
        <v>315516862</v>
      </c>
      <c r="F6" s="30">
        <v>3945483138</v>
      </c>
      <c r="G6" s="30">
        <v>315516862</v>
      </c>
      <c r="H6" s="30">
        <v>386731883</v>
      </c>
      <c r="I6" s="30">
        <v>386731883</v>
      </c>
      <c r="J6" s="31">
        <v>386731883</v>
      </c>
    </row>
    <row r="7" spans="1:10" ht="33.75">
      <c r="A7" s="26"/>
      <c r="B7" s="27" t="s">
        <v>23</v>
      </c>
      <c r="C7" s="29" t="s">
        <v>24</v>
      </c>
      <c r="D7" s="30">
        <v>1524000000</v>
      </c>
      <c r="E7" s="30">
        <v>91227868</v>
      </c>
      <c r="F7" s="30">
        <v>1432772132</v>
      </c>
      <c r="G7" s="30">
        <v>91227868</v>
      </c>
      <c r="H7" s="30">
        <v>91227868</v>
      </c>
      <c r="I7" s="30">
        <v>91227868</v>
      </c>
      <c r="J7" s="31">
        <v>91227868</v>
      </c>
    </row>
    <row r="8" spans="1:10" ht="22.5">
      <c r="A8" s="26"/>
      <c r="B8" s="27" t="s">
        <v>25</v>
      </c>
      <c r="C8" s="29" t="s">
        <v>26</v>
      </c>
      <c r="D8" s="30">
        <v>11000000</v>
      </c>
      <c r="E8" s="30">
        <v>0</v>
      </c>
      <c r="F8" s="30">
        <v>11000000</v>
      </c>
      <c r="G8" s="30">
        <v>0</v>
      </c>
      <c r="H8" s="30">
        <v>0</v>
      </c>
      <c r="I8" s="30">
        <v>0</v>
      </c>
      <c r="J8" s="31">
        <v>0</v>
      </c>
    </row>
    <row r="9" spans="1:10" ht="22.5">
      <c r="A9" s="26"/>
      <c r="B9" s="27" t="s">
        <v>27</v>
      </c>
      <c r="C9" s="29" t="s">
        <v>28</v>
      </c>
      <c r="D9" s="30">
        <v>4329000000</v>
      </c>
      <c r="E9" s="30">
        <v>125845803</v>
      </c>
      <c r="F9" s="30">
        <v>4203154197</v>
      </c>
      <c r="G9" s="30">
        <v>1163536212</v>
      </c>
      <c r="H9" s="30">
        <v>69844467</v>
      </c>
      <c r="I9" s="30">
        <v>69844467</v>
      </c>
      <c r="J9" s="31">
        <v>69844467</v>
      </c>
    </row>
    <row r="10" spans="1:10" ht="33.75">
      <c r="A10" s="26"/>
      <c r="B10" s="27" t="s">
        <v>29</v>
      </c>
      <c r="C10" s="29" t="s">
        <v>30</v>
      </c>
      <c r="D10" s="30">
        <v>13311842203</v>
      </c>
      <c r="E10" s="30">
        <v>971959640.01999998</v>
      </c>
      <c r="F10" s="30">
        <v>12339882562.98</v>
      </c>
      <c r="G10" s="30">
        <v>971959640.01999998</v>
      </c>
      <c r="H10" s="30">
        <v>971959640.01999998</v>
      </c>
      <c r="I10" s="30">
        <v>971959640.01999998</v>
      </c>
      <c r="J10" s="31">
        <v>971959640.01999998</v>
      </c>
    </row>
    <row r="11" spans="1:10" ht="22.5">
      <c r="A11" s="26"/>
      <c r="B11" s="27" t="s">
        <v>31</v>
      </c>
      <c r="C11" s="29" t="s">
        <v>32</v>
      </c>
      <c r="D11" s="30">
        <v>2807110160</v>
      </c>
      <c r="E11" s="30">
        <v>194068.98</v>
      </c>
      <c r="F11" s="30">
        <v>2806916091.02</v>
      </c>
      <c r="G11" s="30">
        <v>25584442.98</v>
      </c>
      <c r="H11" s="30">
        <v>28040359.98</v>
      </c>
      <c r="I11" s="30">
        <v>28040359.98</v>
      </c>
      <c r="J11" s="31">
        <v>28040359.98</v>
      </c>
    </row>
    <row r="12" spans="1:10" ht="33.75">
      <c r="A12" s="26"/>
      <c r="B12" s="27" t="s">
        <v>33</v>
      </c>
      <c r="C12" s="29" t="s">
        <v>34</v>
      </c>
      <c r="D12" s="30">
        <v>58000000</v>
      </c>
      <c r="E12" s="30">
        <v>15739423</v>
      </c>
      <c r="F12" s="30">
        <v>42260577</v>
      </c>
      <c r="G12" s="30">
        <v>15739423</v>
      </c>
      <c r="H12" s="30">
        <v>15739423</v>
      </c>
      <c r="I12" s="30">
        <v>15739423</v>
      </c>
      <c r="J12" s="31">
        <v>15739423</v>
      </c>
    </row>
    <row r="13" spans="1:10">
      <c r="A13" s="26"/>
      <c r="B13" s="27" t="s">
        <v>35</v>
      </c>
      <c r="C13" s="29" t="s">
        <v>36</v>
      </c>
      <c r="D13" s="30">
        <v>94000000</v>
      </c>
      <c r="E13" s="30">
        <v>0</v>
      </c>
      <c r="F13" s="30">
        <v>94000000</v>
      </c>
      <c r="G13" s="30">
        <v>0</v>
      </c>
      <c r="H13" s="30">
        <v>0</v>
      </c>
      <c r="I13" s="30">
        <v>0</v>
      </c>
      <c r="J13" s="31">
        <v>0</v>
      </c>
    </row>
    <row r="14" spans="1:10">
      <c r="A14" s="26"/>
      <c r="B14" s="27" t="s">
        <v>37</v>
      </c>
      <c r="C14" s="29" t="s">
        <v>38</v>
      </c>
      <c r="D14" s="30">
        <v>20000000</v>
      </c>
      <c r="E14" s="30">
        <v>0</v>
      </c>
      <c r="F14" s="30">
        <v>20000000</v>
      </c>
      <c r="G14" s="30">
        <v>0</v>
      </c>
      <c r="H14" s="30">
        <v>0</v>
      </c>
      <c r="I14" s="30">
        <v>0</v>
      </c>
      <c r="J14" s="31">
        <v>0</v>
      </c>
    </row>
    <row r="15" spans="1:10" ht="22.5">
      <c r="A15" s="26"/>
      <c r="B15" s="27" t="s">
        <v>39</v>
      </c>
      <c r="C15" s="29" t="s">
        <v>40</v>
      </c>
      <c r="D15" s="30">
        <v>11000000</v>
      </c>
      <c r="E15" s="30">
        <v>0</v>
      </c>
      <c r="F15" s="30">
        <v>11000000</v>
      </c>
      <c r="G15" s="30">
        <v>0</v>
      </c>
      <c r="H15" s="30">
        <v>0</v>
      </c>
      <c r="I15" s="30">
        <v>0</v>
      </c>
      <c r="J15" s="31">
        <v>0</v>
      </c>
    </row>
    <row r="16" spans="1:10" ht="22.5">
      <c r="A16" s="26"/>
      <c r="B16" s="27" t="s">
        <v>41</v>
      </c>
      <c r="C16" s="29" t="s">
        <v>44</v>
      </c>
      <c r="D16" s="30">
        <v>975000000</v>
      </c>
      <c r="E16" s="30">
        <v>4390700.1399999997</v>
      </c>
      <c r="F16" s="30">
        <v>970609299.86000001</v>
      </c>
      <c r="G16" s="30">
        <v>4390700.1399999997</v>
      </c>
      <c r="H16" s="30">
        <v>624748985</v>
      </c>
      <c r="I16" s="30">
        <v>624748985</v>
      </c>
      <c r="J16" s="31">
        <v>624748985</v>
      </c>
    </row>
    <row r="17" spans="1:10" ht="22.5">
      <c r="A17" s="26"/>
      <c r="B17" s="27" t="s">
        <v>45</v>
      </c>
      <c r="C17" s="29" t="s">
        <v>46</v>
      </c>
      <c r="D17" s="30">
        <v>2000000</v>
      </c>
      <c r="E17" s="30">
        <v>0</v>
      </c>
      <c r="F17" s="30">
        <v>2000000</v>
      </c>
      <c r="G17" s="30">
        <v>0</v>
      </c>
      <c r="H17" s="30">
        <v>0</v>
      </c>
      <c r="I17" s="30">
        <v>0</v>
      </c>
      <c r="J17" s="31">
        <v>0</v>
      </c>
    </row>
    <row r="18" spans="1:10" ht="56.25">
      <c r="A18" s="26"/>
      <c r="B18" s="27" t="s">
        <v>47</v>
      </c>
      <c r="C18" s="29" t="s">
        <v>49</v>
      </c>
      <c r="D18" s="30">
        <v>50000000000</v>
      </c>
      <c r="E18" s="30">
        <v>1877132767</v>
      </c>
      <c r="F18" s="30">
        <v>48122867233</v>
      </c>
      <c r="G18" s="30">
        <v>941935912</v>
      </c>
      <c r="H18" s="30">
        <v>0</v>
      </c>
      <c r="I18" s="30">
        <v>0</v>
      </c>
      <c r="J18" s="31">
        <v>0</v>
      </c>
    </row>
    <row r="19" spans="1:10" ht="45">
      <c r="A19" s="26"/>
      <c r="B19" s="27" t="s">
        <v>50</v>
      </c>
      <c r="C19" s="29" t="s">
        <v>51</v>
      </c>
      <c r="D19" s="30">
        <v>13000000000</v>
      </c>
      <c r="E19" s="30">
        <v>988642000</v>
      </c>
      <c r="F19" s="30">
        <v>12011358000</v>
      </c>
      <c r="G19" s="30">
        <v>341970987</v>
      </c>
      <c r="H19" s="30">
        <v>6103947</v>
      </c>
      <c r="I19" s="30">
        <v>6103947</v>
      </c>
      <c r="J19" s="31">
        <v>6103947</v>
      </c>
    </row>
    <row r="20" spans="1:10" ht="22.5">
      <c r="A20" s="26"/>
      <c r="B20" s="27" t="s">
        <v>52</v>
      </c>
      <c r="C20" s="29" t="s">
        <v>53</v>
      </c>
      <c r="D20" s="30">
        <v>13000000000</v>
      </c>
      <c r="E20" s="30">
        <v>1551983200</v>
      </c>
      <c r="F20" s="30">
        <v>11448016800</v>
      </c>
      <c r="G20" s="30">
        <v>354073160</v>
      </c>
      <c r="H20" s="30">
        <v>2200000</v>
      </c>
      <c r="I20" s="30">
        <v>2200000</v>
      </c>
      <c r="J20" s="31">
        <v>2200000</v>
      </c>
    </row>
    <row r="21" spans="1:10" ht="33.75">
      <c r="A21" s="26"/>
      <c r="B21" s="27" t="s">
        <v>54</v>
      </c>
      <c r="C21" s="29" t="s">
        <v>55</v>
      </c>
      <c r="D21" s="30">
        <v>15000000000</v>
      </c>
      <c r="E21" s="30">
        <v>578390000</v>
      </c>
      <c r="F21" s="30">
        <v>14421610000</v>
      </c>
      <c r="G21" s="30">
        <v>278694205</v>
      </c>
      <c r="H21" s="30">
        <v>6806427</v>
      </c>
      <c r="I21" s="30">
        <v>6806427</v>
      </c>
      <c r="J21" s="31">
        <v>6806427</v>
      </c>
    </row>
    <row r="22" spans="1:10" ht="45">
      <c r="A22" s="26"/>
      <c r="B22" s="27" t="s">
        <v>56</v>
      </c>
      <c r="C22" s="29" t="s">
        <v>57</v>
      </c>
      <c r="D22" s="30">
        <v>15000000000</v>
      </c>
      <c r="E22" s="30">
        <v>849235000</v>
      </c>
      <c r="F22" s="30">
        <v>14150765000</v>
      </c>
      <c r="G22" s="30">
        <v>557413634</v>
      </c>
      <c r="H22" s="30">
        <v>4979361</v>
      </c>
      <c r="I22" s="30">
        <v>4979361</v>
      </c>
      <c r="J22" s="31">
        <v>4979361</v>
      </c>
    </row>
    <row r="23" spans="1:10" ht="45">
      <c r="A23" s="26"/>
      <c r="B23" s="27" t="s">
        <v>58</v>
      </c>
      <c r="C23" s="29" t="s">
        <v>59</v>
      </c>
      <c r="D23" s="30">
        <v>17750000000</v>
      </c>
      <c r="E23" s="30">
        <v>1454247831</v>
      </c>
      <c r="F23" s="30">
        <v>16295752169</v>
      </c>
      <c r="G23" s="30">
        <v>3228836201</v>
      </c>
      <c r="H23" s="30">
        <v>281113511</v>
      </c>
      <c r="I23" s="30">
        <v>281113511</v>
      </c>
      <c r="J23" s="31">
        <v>281113511</v>
      </c>
    </row>
    <row r="24" spans="1:10" ht="45">
      <c r="A24" s="26"/>
      <c r="B24" s="27" t="s">
        <v>58</v>
      </c>
      <c r="C24" s="29" t="s">
        <v>59</v>
      </c>
      <c r="D24" s="30">
        <v>65081157797</v>
      </c>
      <c r="E24" s="30">
        <v>0</v>
      </c>
      <c r="F24" s="30">
        <v>65081157797</v>
      </c>
      <c r="G24" s="30">
        <v>0</v>
      </c>
      <c r="H24" s="30">
        <v>0</v>
      </c>
      <c r="I24" s="30">
        <v>0</v>
      </c>
      <c r="J24" s="31">
        <v>0</v>
      </c>
    </row>
    <row r="25" spans="1:10" ht="33.75">
      <c r="A25" s="26"/>
      <c r="B25" s="27" t="s">
        <v>60</v>
      </c>
      <c r="C25" s="29" t="s">
        <v>61</v>
      </c>
      <c r="D25" s="30">
        <v>75290000000</v>
      </c>
      <c r="E25" s="30">
        <v>-5474000</v>
      </c>
      <c r="F25" s="30">
        <v>75295474000</v>
      </c>
      <c r="G25" s="30">
        <v>404429887</v>
      </c>
      <c r="H25" s="30">
        <v>1456321</v>
      </c>
      <c r="I25" s="30">
        <v>1456321</v>
      </c>
      <c r="J25" s="31">
        <v>1456321</v>
      </c>
    </row>
    <row r="26" spans="1:10" ht="45">
      <c r="A26" s="26"/>
      <c r="B26" s="27" t="s">
        <v>62</v>
      </c>
      <c r="C26" s="29" t="s">
        <v>63</v>
      </c>
      <c r="D26" s="30">
        <v>25000000000</v>
      </c>
      <c r="E26" s="30">
        <v>20461821340.32</v>
      </c>
      <c r="F26" s="30">
        <v>4538178659.6800003</v>
      </c>
      <c r="G26" s="30">
        <v>6624231917.5</v>
      </c>
      <c r="H26" s="30">
        <v>1804348015.5</v>
      </c>
      <c r="I26" s="30">
        <v>1804348015.5</v>
      </c>
      <c r="J26" s="31">
        <v>1804348015.5</v>
      </c>
    </row>
    <row r="27" spans="1:10" ht="56.25">
      <c r="A27" s="26"/>
      <c r="B27" s="27" t="s">
        <v>64</v>
      </c>
      <c r="C27" s="29" t="s">
        <v>65</v>
      </c>
      <c r="D27" s="30">
        <v>92170000000</v>
      </c>
      <c r="E27" s="30">
        <v>49316573410.660004</v>
      </c>
      <c r="F27" s="30">
        <v>42853426589.339996</v>
      </c>
      <c r="G27" s="30">
        <v>7047085242</v>
      </c>
      <c r="H27" s="30">
        <v>1340575754</v>
      </c>
      <c r="I27" s="30">
        <v>1340575754</v>
      </c>
      <c r="J27" s="31">
        <v>1340575754</v>
      </c>
    </row>
    <row r="28" spans="1:10" ht="56.25">
      <c r="A28" s="26"/>
      <c r="B28" s="27" t="s">
        <v>64</v>
      </c>
      <c r="C28" s="29" t="s">
        <v>65</v>
      </c>
      <c r="D28" s="30">
        <v>50000000000</v>
      </c>
      <c r="E28" s="30">
        <v>39705000000</v>
      </c>
      <c r="F28" s="30">
        <v>10295000000</v>
      </c>
      <c r="G28" s="30">
        <v>24181025744.5</v>
      </c>
      <c r="H28" s="30">
        <v>831718342.5</v>
      </c>
      <c r="I28" s="30">
        <v>831718342.5</v>
      </c>
      <c r="J28" s="31">
        <v>831718342.5</v>
      </c>
    </row>
    <row r="29" spans="1:10" ht="33.75">
      <c r="A29" s="26"/>
      <c r="B29" s="27" t="s">
        <v>66</v>
      </c>
      <c r="C29" s="29" t="s">
        <v>67</v>
      </c>
      <c r="D29" s="30">
        <v>1100000000</v>
      </c>
      <c r="E29" s="30">
        <v>0</v>
      </c>
      <c r="F29" s="30">
        <v>1100000000</v>
      </c>
      <c r="G29" s="30">
        <v>364332061</v>
      </c>
      <c r="H29" s="30">
        <v>13691022</v>
      </c>
      <c r="I29" s="30">
        <v>13691022</v>
      </c>
      <c r="J29" s="31">
        <v>13691022</v>
      </c>
    </row>
    <row r="30" spans="1:10" ht="33.75">
      <c r="A30" s="26"/>
      <c r="B30" s="27" t="s">
        <v>68</v>
      </c>
      <c r="C30" s="29" t="s">
        <v>69</v>
      </c>
      <c r="D30" s="30">
        <v>1000000000</v>
      </c>
      <c r="E30" s="30">
        <v>297000000</v>
      </c>
      <c r="F30" s="30">
        <v>703000000</v>
      </c>
      <c r="G30" s="30">
        <v>67765390</v>
      </c>
      <c r="H30" s="30">
        <v>0</v>
      </c>
      <c r="I30" s="30">
        <v>0</v>
      </c>
      <c r="J30" s="31">
        <v>0</v>
      </c>
    </row>
    <row r="31" spans="1:10" ht="56.25">
      <c r="A31" s="26"/>
      <c r="B31" s="27" t="s">
        <v>70</v>
      </c>
      <c r="C31" s="29" t="s">
        <v>71</v>
      </c>
      <c r="D31" s="30">
        <v>53000000000</v>
      </c>
      <c r="E31" s="30">
        <v>37238815000</v>
      </c>
      <c r="F31" s="30">
        <v>15761185000</v>
      </c>
      <c r="G31" s="30">
        <v>217629994</v>
      </c>
      <c r="H31" s="30">
        <v>965845738</v>
      </c>
      <c r="I31" s="30">
        <v>965845738</v>
      </c>
      <c r="J31" s="31">
        <v>965845738</v>
      </c>
    </row>
    <row r="32" spans="1:10" ht="33.75">
      <c r="A32" s="26"/>
      <c r="B32" s="27" t="s">
        <v>72</v>
      </c>
      <c r="C32" s="29" t="s">
        <v>73</v>
      </c>
      <c r="D32" s="30">
        <v>3750000000</v>
      </c>
      <c r="E32" s="30">
        <v>1160234315</v>
      </c>
      <c r="F32" s="30">
        <v>2589765685</v>
      </c>
      <c r="G32" s="30">
        <v>1791389159</v>
      </c>
      <c r="H32" s="30">
        <v>3924845</v>
      </c>
      <c r="I32" s="30">
        <v>3924845</v>
      </c>
      <c r="J32" s="31">
        <v>3924845</v>
      </c>
    </row>
    <row r="33" spans="1:10" ht="22.5">
      <c r="A33" s="26"/>
      <c r="B33" s="27" t="s">
        <v>74</v>
      </c>
      <c r="C33" s="29" t="s">
        <v>75</v>
      </c>
      <c r="D33" s="30">
        <v>3000000000</v>
      </c>
      <c r="E33" s="30">
        <v>2855147100</v>
      </c>
      <c r="F33" s="30">
        <v>144852900</v>
      </c>
      <c r="G33" s="30">
        <v>150000000</v>
      </c>
      <c r="H33" s="30">
        <v>0</v>
      </c>
      <c r="I33" s="30">
        <v>0</v>
      </c>
      <c r="J33" s="31">
        <v>0</v>
      </c>
    </row>
    <row r="34" spans="1:10" ht="33.75">
      <c r="A34" s="26"/>
      <c r="B34" s="27" t="s">
        <v>76</v>
      </c>
      <c r="C34" s="29" t="s">
        <v>77</v>
      </c>
      <c r="D34" s="30">
        <v>5000000000</v>
      </c>
      <c r="E34" s="30">
        <v>193242284</v>
      </c>
      <c r="F34" s="30">
        <v>4806757716</v>
      </c>
      <c r="G34" s="30">
        <v>307917568</v>
      </c>
      <c r="H34" s="30">
        <v>0</v>
      </c>
      <c r="I34" s="30">
        <v>0</v>
      </c>
      <c r="J34" s="31">
        <v>0</v>
      </c>
    </row>
    <row r="35" spans="1:10" ht="56.25">
      <c r="A35" s="26"/>
      <c r="B35" s="27" t="s">
        <v>78</v>
      </c>
      <c r="C35" s="29" t="s">
        <v>79</v>
      </c>
      <c r="D35" s="30">
        <v>4000000000</v>
      </c>
      <c r="E35" s="30">
        <v>303993275</v>
      </c>
      <c r="F35" s="30">
        <v>3696006725</v>
      </c>
      <c r="G35" s="30">
        <v>546163451</v>
      </c>
      <c r="H35" s="30">
        <v>18105493</v>
      </c>
      <c r="I35" s="30">
        <v>18105493</v>
      </c>
      <c r="J35" s="31">
        <v>18105493</v>
      </c>
    </row>
    <row r="36" spans="1:10" ht="22.5">
      <c r="A36" s="26"/>
      <c r="B36" s="27" t="s">
        <v>80</v>
      </c>
      <c r="C36" s="29" t="s">
        <v>81</v>
      </c>
      <c r="D36" s="30">
        <v>8000000000</v>
      </c>
      <c r="E36" s="30">
        <v>289398000</v>
      </c>
      <c r="F36" s="30">
        <v>7710602000</v>
      </c>
      <c r="G36" s="30">
        <v>950635439.37</v>
      </c>
      <c r="H36" s="30">
        <v>63996232</v>
      </c>
      <c r="I36" s="30">
        <v>63996232</v>
      </c>
      <c r="J36" s="31">
        <v>63996232</v>
      </c>
    </row>
    <row r="37" spans="1:10" ht="22.5">
      <c r="A37" s="26"/>
      <c r="B37" s="27" t="s">
        <v>82</v>
      </c>
      <c r="C37" s="29" t="s">
        <v>83</v>
      </c>
      <c r="D37" s="30">
        <v>7000000000</v>
      </c>
      <c r="E37" s="30">
        <v>964013593</v>
      </c>
      <c r="F37" s="30">
        <v>6035986407</v>
      </c>
      <c r="G37" s="30">
        <v>1043332090</v>
      </c>
      <c r="H37" s="30">
        <v>63739990</v>
      </c>
      <c r="I37" s="30">
        <v>63739990</v>
      </c>
      <c r="J37" s="31">
        <v>63739990</v>
      </c>
    </row>
    <row r="38" spans="1:10" ht="15.75" thickBot="1">
      <c r="A38" s="26"/>
      <c r="B38" s="32" t="s">
        <v>0</v>
      </c>
      <c r="C38" s="34" t="s">
        <v>0</v>
      </c>
      <c r="D38" s="35">
        <v>676735110160</v>
      </c>
      <c r="E38" s="35">
        <v>162398041129.12</v>
      </c>
      <c r="F38" s="35">
        <v>394337069030.88</v>
      </c>
      <c r="G38" s="35">
        <v>52780588838.510002</v>
      </c>
      <c r="H38" s="35">
        <v>8390669273</v>
      </c>
      <c r="I38" s="35">
        <v>8390669273</v>
      </c>
      <c r="J38" s="36">
        <v>8390669273</v>
      </c>
    </row>
    <row r="39" spans="1:10" ht="15.75" thickTop="1">
      <c r="A39" s="37"/>
      <c r="B39" s="38" t="s">
        <v>0</v>
      </c>
      <c r="C39" s="40" t="s">
        <v>0</v>
      </c>
      <c r="D39" s="41" t="s">
        <v>0</v>
      </c>
      <c r="E39" s="41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</row>
    <row r="40" spans="1:10" ht="33.950000000000003" customHeight="1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/>
  <cols>
    <col min="1" max="1" width="13.42578125" style="20" customWidth="1"/>
    <col min="2" max="2" width="16.5703125" style="20" customWidth="1"/>
    <col min="3" max="3" width="8" style="20" customWidth="1"/>
    <col min="4" max="4" width="9.5703125" style="20" customWidth="1"/>
    <col min="5" max="5" width="27.5703125" style="20" customWidth="1"/>
    <col min="6" max="12" width="18.85546875" style="20" customWidth="1"/>
    <col min="13" max="13" width="0" style="20" hidden="1" customWidth="1"/>
    <col min="14" max="14" width="6.42578125" style="20" customWidth="1"/>
    <col min="15" max="16384" width="11.42578125" style="20"/>
  </cols>
  <sheetData>
    <row r="1" spans="1:12">
      <c r="A1" s="18"/>
      <c r="B1" s="18">
        <v>2020</v>
      </c>
      <c r="C1" s="19" t="s">
        <v>0</v>
      </c>
      <c r="D1" s="19" t="s">
        <v>0</v>
      </c>
      <c r="E1" s="19" t="s">
        <v>0</v>
      </c>
      <c r="F1" s="19" t="s">
        <v>0</v>
      </c>
      <c r="G1" s="19" t="s">
        <v>0</v>
      </c>
      <c r="H1" s="19" t="s">
        <v>0</v>
      </c>
      <c r="I1" s="19" t="s">
        <v>0</v>
      </c>
      <c r="J1" s="19" t="s">
        <v>0</v>
      </c>
      <c r="K1" s="19" t="s">
        <v>0</v>
      </c>
      <c r="L1" s="19" t="s">
        <v>0</v>
      </c>
    </row>
    <row r="2" spans="1:12">
      <c r="A2" s="18"/>
      <c r="B2" s="18" t="s">
        <v>1</v>
      </c>
      <c r="C2" s="19" t="s">
        <v>0</v>
      </c>
      <c r="D2" s="19" t="s">
        <v>0</v>
      </c>
      <c r="E2" s="19" t="s">
        <v>0</v>
      </c>
      <c r="F2" s="19" t="s">
        <v>0</v>
      </c>
      <c r="G2" s="19" t="s">
        <v>0</v>
      </c>
      <c r="H2" s="19" t="s">
        <v>0</v>
      </c>
      <c r="I2" s="19" t="s">
        <v>0</v>
      </c>
      <c r="J2" s="19" t="s">
        <v>0</v>
      </c>
      <c r="K2" s="19" t="s">
        <v>0</v>
      </c>
      <c r="L2" s="19" t="s">
        <v>0</v>
      </c>
    </row>
    <row r="3" spans="1:12" ht="15.75" thickBot="1">
      <c r="A3" s="18"/>
      <c r="B3" s="21" t="s">
        <v>97</v>
      </c>
      <c r="C3" s="19" t="s">
        <v>0</v>
      </c>
      <c r="D3" s="19" t="s">
        <v>0</v>
      </c>
      <c r="E3" s="19" t="s">
        <v>0</v>
      </c>
      <c r="F3" s="19" t="s">
        <v>0</v>
      </c>
      <c r="G3" s="19" t="s">
        <v>0</v>
      </c>
      <c r="H3" s="19" t="s">
        <v>0</v>
      </c>
      <c r="I3" s="19" t="s">
        <v>0</v>
      </c>
      <c r="J3" s="19" t="s">
        <v>0</v>
      </c>
      <c r="K3" s="19" t="s">
        <v>0</v>
      </c>
      <c r="L3" s="19" t="s">
        <v>0</v>
      </c>
    </row>
    <row r="4" spans="1:12" ht="15.75" thickTop="1">
      <c r="A4" s="22"/>
      <c r="B4" s="23" t="s">
        <v>3</v>
      </c>
      <c r="C4" s="24" t="s">
        <v>4</v>
      </c>
      <c r="D4" s="24" t="s">
        <v>5</v>
      </c>
      <c r="E4" s="24" t="s">
        <v>6</v>
      </c>
      <c r="F4" s="24" t="s">
        <v>8</v>
      </c>
      <c r="G4" s="24" t="s">
        <v>10</v>
      </c>
      <c r="H4" s="24" t="s">
        <v>11</v>
      </c>
      <c r="I4" s="24" t="s">
        <v>12</v>
      </c>
      <c r="J4" s="24" t="s">
        <v>13</v>
      </c>
      <c r="K4" s="24" t="s">
        <v>14</v>
      </c>
      <c r="L4" s="25" t="s">
        <v>15</v>
      </c>
    </row>
    <row r="5" spans="1:12">
      <c r="A5" s="26"/>
      <c r="B5" s="27" t="s">
        <v>16</v>
      </c>
      <c r="C5" s="28" t="s">
        <v>18</v>
      </c>
      <c r="D5" s="28" t="s">
        <v>19</v>
      </c>
      <c r="E5" s="29" t="s">
        <v>20</v>
      </c>
      <c r="F5" s="30">
        <v>12190000000</v>
      </c>
      <c r="G5" s="30">
        <v>694979696</v>
      </c>
      <c r="H5" s="30">
        <v>11495020304</v>
      </c>
      <c r="I5" s="30">
        <v>694979696</v>
      </c>
      <c r="J5" s="30">
        <v>694979696</v>
      </c>
      <c r="K5" s="30">
        <v>694979696</v>
      </c>
      <c r="L5" s="31">
        <v>694979696</v>
      </c>
    </row>
    <row r="6" spans="1:12" ht="22.5">
      <c r="A6" s="26"/>
      <c r="B6" s="27" t="s">
        <v>21</v>
      </c>
      <c r="C6" s="28" t="s">
        <v>18</v>
      </c>
      <c r="D6" s="28" t="s">
        <v>19</v>
      </c>
      <c r="E6" s="29" t="s">
        <v>22</v>
      </c>
      <c r="F6" s="30">
        <v>4261000000</v>
      </c>
      <c r="G6" s="30">
        <v>315183659</v>
      </c>
      <c r="H6" s="30">
        <v>3945816341</v>
      </c>
      <c r="I6" s="30">
        <v>315183659</v>
      </c>
      <c r="J6" s="30">
        <v>242319100</v>
      </c>
      <c r="K6" s="30">
        <v>242319100</v>
      </c>
      <c r="L6" s="31">
        <v>242319100</v>
      </c>
    </row>
    <row r="7" spans="1:12" ht="33.75">
      <c r="A7" s="26"/>
      <c r="B7" s="27" t="s">
        <v>23</v>
      </c>
      <c r="C7" s="28" t="s">
        <v>18</v>
      </c>
      <c r="D7" s="28" t="s">
        <v>19</v>
      </c>
      <c r="E7" s="29" t="s">
        <v>24</v>
      </c>
      <c r="F7" s="30">
        <v>1524000000</v>
      </c>
      <c r="G7" s="30">
        <v>54586123</v>
      </c>
      <c r="H7" s="30">
        <v>1469413877</v>
      </c>
      <c r="I7" s="30">
        <v>54586123</v>
      </c>
      <c r="J7" s="30">
        <v>54586123</v>
      </c>
      <c r="K7" s="30">
        <v>54586123</v>
      </c>
      <c r="L7" s="31">
        <v>54586123</v>
      </c>
    </row>
    <row r="8" spans="1:12" ht="22.5">
      <c r="A8" s="26"/>
      <c r="B8" s="27" t="s">
        <v>25</v>
      </c>
      <c r="C8" s="28" t="s">
        <v>18</v>
      </c>
      <c r="D8" s="28" t="s">
        <v>19</v>
      </c>
      <c r="E8" s="29" t="s">
        <v>26</v>
      </c>
      <c r="F8" s="30">
        <v>11000000</v>
      </c>
      <c r="G8" s="30">
        <v>0</v>
      </c>
      <c r="H8" s="30">
        <v>11000000</v>
      </c>
      <c r="I8" s="30">
        <v>0</v>
      </c>
      <c r="J8" s="30">
        <v>0</v>
      </c>
      <c r="K8" s="30">
        <v>0</v>
      </c>
      <c r="L8" s="31">
        <v>0</v>
      </c>
    </row>
    <row r="9" spans="1:12" ht="22.5">
      <c r="A9" s="26"/>
      <c r="B9" s="27" t="s">
        <v>27</v>
      </c>
      <c r="C9" s="28" t="s">
        <v>18</v>
      </c>
      <c r="D9" s="28" t="s">
        <v>19</v>
      </c>
      <c r="E9" s="29" t="s">
        <v>28</v>
      </c>
      <c r="F9" s="30">
        <v>4329000000</v>
      </c>
      <c r="G9" s="30">
        <v>3737686581.0799999</v>
      </c>
      <c r="H9" s="30">
        <v>591313418.91999996</v>
      </c>
      <c r="I9" s="30">
        <v>1274126522.45</v>
      </c>
      <c r="J9" s="30">
        <v>46831432.450000003</v>
      </c>
      <c r="K9" s="30">
        <v>46831432.450000003</v>
      </c>
      <c r="L9" s="31">
        <v>46831432.450000003</v>
      </c>
    </row>
    <row r="10" spans="1:12" ht="33.75">
      <c r="A10" s="26"/>
      <c r="B10" s="27" t="s">
        <v>29</v>
      </c>
      <c r="C10" s="28" t="s">
        <v>18</v>
      </c>
      <c r="D10" s="28" t="s">
        <v>19</v>
      </c>
      <c r="E10" s="29" t="s">
        <v>30</v>
      </c>
      <c r="F10" s="30">
        <v>13311842203</v>
      </c>
      <c r="G10" s="30">
        <v>972153709</v>
      </c>
      <c r="H10" s="30">
        <v>12339688494</v>
      </c>
      <c r="I10" s="30">
        <v>972153709</v>
      </c>
      <c r="J10" s="30">
        <v>972153709</v>
      </c>
      <c r="K10" s="30">
        <v>972153709</v>
      </c>
      <c r="L10" s="31">
        <v>972153709</v>
      </c>
    </row>
    <row r="11" spans="1:12" ht="22.5">
      <c r="A11" s="26"/>
      <c r="B11" s="27" t="s">
        <v>31</v>
      </c>
      <c r="C11" s="28" t="s">
        <v>18</v>
      </c>
      <c r="D11" s="28" t="s">
        <v>19</v>
      </c>
      <c r="E11" s="29" t="s">
        <v>32</v>
      </c>
      <c r="F11" s="30">
        <v>2807110160</v>
      </c>
      <c r="G11" s="30">
        <v>389848074</v>
      </c>
      <c r="H11" s="30">
        <v>2417262086</v>
      </c>
      <c r="I11" s="30">
        <v>59773212</v>
      </c>
      <c r="J11" s="30">
        <v>27846291</v>
      </c>
      <c r="K11" s="30">
        <v>27846291</v>
      </c>
      <c r="L11" s="31">
        <v>27846291</v>
      </c>
    </row>
    <row r="12" spans="1:12" ht="33.75">
      <c r="A12" s="26"/>
      <c r="B12" s="27" t="s">
        <v>33</v>
      </c>
      <c r="C12" s="28" t="s">
        <v>18</v>
      </c>
      <c r="D12" s="28" t="s">
        <v>19</v>
      </c>
      <c r="E12" s="29" t="s">
        <v>34</v>
      </c>
      <c r="F12" s="30">
        <v>58000000</v>
      </c>
      <c r="G12" s="30">
        <v>13686874</v>
      </c>
      <c r="H12" s="30">
        <v>44313126</v>
      </c>
      <c r="I12" s="30">
        <v>13686874</v>
      </c>
      <c r="J12" s="30">
        <v>13686874</v>
      </c>
      <c r="K12" s="30">
        <v>13686874</v>
      </c>
      <c r="L12" s="31">
        <v>13686874</v>
      </c>
    </row>
    <row r="13" spans="1:12">
      <c r="A13" s="26"/>
      <c r="B13" s="27" t="s">
        <v>35</v>
      </c>
      <c r="C13" s="28" t="s">
        <v>18</v>
      </c>
      <c r="D13" s="28" t="s">
        <v>19</v>
      </c>
      <c r="E13" s="29" t="s">
        <v>36</v>
      </c>
      <c r="F13" s="30">
        <v>94000000</v>
      </c>
      <c r="G13" s="30">
        <v>0</v>
      </c>
      <c r="H13" s="30">
        <v>94000000</v>
      </c>
      <c r="I13" s="30">
        <v>0</v>
      </c>
      <c r="J13" s="30">
        <v>0</v>
      </c>
      <c r="K13" s="30">
        <v>0</v>
      </c>
      <c r="L13" s="31">
        <v>0</v>
      </c>
    </row>
    <row r="14" spans="1:12">
      <c r="A14" s="26"/>
      <c r="B14" s="27" t="s">
        <v>37</v>
      </c>
      <c r="C14" s="28" t="s">
        <v>18</v>
      </c>
      <c r="D14" s="28" t="s">
        <v>19</v>
      </c>
      <c r="E14" s="29" t="s">
        <v>38</v>
      </c>
      <c r="F14" s="30">
        <v>20000000</v>
      </c>
      <c r="G14" s="30">
        <v>0</v>
      </c>
      <c r="H14" s="30">
        <v>20000000</v>
      </c>
      <c r="I14" s="30">
        <v>0</v>
      </c>
      <c r="J14" s="30">
        <v>0</v>
      </c>
      <c r="K14" s="30">
        <v>0</v>
      </c>
      <c r="L14" s="31">
        <v>0</v>
      </c>
    </row>
    <row r="15" spans="1:12" ht="22.5">
      <c r="A15" s="26"/>
      <c r="B15" s="27" t="s">
        <v>39</v>
      </c>
      <c r="C15" s="28" t="s">
        <v>18</v>
      </c>
      <c r="D15" s="28" t="s">
        <v>19</v>
      </c>
      <c r="E15" s="29" t="s">
        <v>40</v>
      </c>
      <c r="F15" s="30">
        <v>11000000</v>
      </c>
      <c r="G15" s="30">
        <v>0</v>
      </c>
      <c r="H15" s="30">
        <v>11000000</v>
      </c>
      <c r="I15" s="30">
        <v>0</v>
      </c>
      <c r="J15" s="30">
        <v>0</v>
      </c>
      <c r="K15" s="30">
        <v>0</v>
      </c>
      <c r="L15" s="31">
        <v>0</v>
      </c>
    </row>
    <row r="16" spans="1:12" ht="22.5">
      <c r="A16" s="26"/>
      <c r="B16" s="27" t="s">
        <v>41</v>
      </c>
      <c r="C16" s="28" t="s">
        <v>42</v>
      </c>
      <c r="D16" s="28" t="s">
        <v>43</v>
      </c>
      <c r="E16" s="29" t="s">
        <v>44</v>
      </c>
      <c r="F16" s="30">
        <v>975000000</v>
      </c>
      <c r="G16" s="30">
        <v>624748985</v>
      </c>
      <c r="H16" s="30">
        <v>350251015</v>
      </c>
      <c r="I16" s="30">
        <v>624748985</v>
      </c>
      <c r="J16" s="30">
        <v>0</v>
      </c>
      <c r="K16" s="30">
        <v>0</v>
      </c>
      <c r="L16" s="31">
        <v>0</v>
      </c>
    </row>
    <row r="17" spans="1:12" ht="22.5">
      <c r="A17" s="26"/>
      <c r="B17" s="27" t="s">
        <v>45</v>
      </c>
      <c r="C17" s="28" t="s">
        <v>18</v>
      </c>
      <c r="D17" s="28" t="s">
        <v>19</v>
      </c>
      <c r="E17" s="29" t="s">
        <v>46</v>
      </c>
      <c r="F17" s="30">
        <v>2000000</v>
      </c>
      <c r="G17" s="30">
        <v>0</v>
      </c>
      <c r="H17" s="30">
        <v>2000000</v>
      </c>
      <c r="I17" s="30">
        <v>0</v>
      </c>
      <c r="J17" s="30">
        <v>0</v>
      </c>
      <c r="K17" s="30">
        <v>0</v>
      </c>
      <c r="L17" s="31">
        <v>0</v>
      </c>
    </row>
    <row r="18" spans="1:12" ht="56.25">
      <c r="A18" s="26"/>
      <c r="B18" s="27" t="s">
        <v>47</v>
      </c>
      <c r="C18" s="28" t="s">
        <v>42</v>
      </c>
      <c r="D18" s="28" t="s">
        <v>19</v>
      </c>
      <c r="E18" s="29" t="s">
        <v>49</v>
      </c>
      <c r="F18" s="30">
        <v>50000000000</v>
      </c>
      <c r="G18" s="30">
        <v>0</v>
      </c>
      <c r="H18" s="30">
        <v>50000000000</v>
      </c>
      <c r="I18" s="30">
        <v>0</v>
      </c>
      <c r="J18" s="30">
        <v>0</v>
      </c>
      <c r="K18" s="30">
        <v>0</v>
      </c>
      <c r="L18" s="31">
        <v>0</v>
      </c>
    </row>
    <row r="19" spans="1:12" ht="45">
      <c r="A19" s="26"/>
      <c r="B19" s="27" t="s">
        <v>50</v>
      </c>
      <c r="C19" s="28" t="s">
        <v>42</v>
      </c>
      <c r="D19" s="28" t="s">
        <v>19</v>
      </c>
      <c r="E19" s="29" t="s">
        <v>51</v>
      </c>
      <c r="F19" s="30">
        <v>13000000000</v>
      </c>
      <c r="G19" s="30">
        <v>663877000</v>
      </c>
      <c r="H19" s="30">
        <v>12336123000</v>
      </c>
      <c r="I19" s="30">
        <v>165373299</v>
      </c>
      <c r="J19" s="30">
        <v>0</v>
      </c>
      <c r="K19" s="30">
        <v>0</v>
      </c>
      <c r="L19" s="31">
        <v>0</v>
      </c>
    </row>
    <row r="20" spans="1:12" ht="22.5">
      <c r="A20" s="26"/>
      <c r="B20" s="27" t="s">
        <v>52</v>
      </c>
      <c r="C20" s="28" t="s">
        <v>42</v>
      </c>
      <c r="D20" s="28" t="s">
        <v>19</v>
      </c>
      <c r="E20" s="29" t="s">
        <v>53</v>
      </c>
      <c r="F20" s="30">
        <v>13000000000</v>
      </c>
      <c r="G20" s="30">
        <v>413516400</v>
      </c>
      <c r="H20" s="30">
        <v>12586483600</v>
      </c>
      <c r="I20" s="30">
        <v>46200000</v>
      </c>
      <c r="J20" s="30">
        <v>0</v>
      </c>
      <c r="K20" s="30">
        <v>0</v>
      </c>
      <c r="L20" s="31">
        <v>0</v>
      </c>
    </row>
    <row r="21" spans="1:12" ht="33.75">
      <c r="A21" s="26"/>
      <c r="B21" s="27" t="s">
        <v>54</v>
      </c>
      <c r="C21" s="28" t="s">
        <v>42</v>
      </c>
      <c r="D21" s="28" t="s">
        <v>19</v>
      </c>
      <c r="E21" s="29" t="s">
        <v>55</v>
      </c>
      <c r="F21" s="30">
        <v>15000000000</v>
      </c>
      <c r="G21" s="30">
        <v>463600000</v>
      </c>
      <c r="H21" s="30">
        <v>14536400000</v>
      </c>
      <c r="I21" s="30">
        <v>162750000</v>
      </c>
      <c r="J21" s="30">
        <v>0</v>
      </c>
      <c r="K21" s="30">
        <v>0</v>
      </c>
      <c r="L21" s="31">
        <v>0</v>
      </c>
    </row>
    <row r="22" spans="1:12" ht="45">
      <c r="A22" s="26"/>
      <c r="B22" s="27" t="s">
        <v>56</v>
      </c>
      <c r="C22" s="28" t="s">
        <v>42</v>
      </c>
      <c r="D22" s="28" t="s">
        <v>19</v>
      </c>
      <c r="E22" s="29" t="s">
        <v>57</v>
      </c>
      <c r="F22" s="30">
        <v>15000000000</v>
      </c>
      <c r="G22" s="30">
        <v>764250000</v>
      </c>
      <c r="H22" s="30">
        <v>14235750000</v>
      </c>
      <c r="I22" s="30">
        <v>1876378</v>
      </c>
      <c r="J22" s="30">
        <v>0</v>
      </c>
      <c r="K22" s="30">
        <v>0</v>
      </c>
      <c r="L22" s="31">
        <v>0</v>
      </c>
    </row>
    <row r="23" spans="1:12" ht="45">
      <c r="A23" s="26"/>
      <c r="B23" s="27" t="s">
        <v>58</v>
      </c>
      <c r="C23" s="28" t="s">
        <v>18</v>
      </c>
      <c r="D23" s="28" t="s">
        <v>19</v>
      </c>
      <c r="E23" s="29" t="s">
        <v>59</v>
      </c>
      <c r="F23" s="30">
        <v>17750000000</v>
      </c>
      <c r="G23" s="30">
        <v>6076755379</v>
      </c>
      <c r="H23" s="30">
        <v>11673244621</v>
      </c>
      <c r="I23" s="30">
        <v>626398089</v>
      </c>
      <c r="J23" s="30">
        <v>0</v>
      </c>
      <c r="K23" s="30">
        <v>0</v>
      </c>
      <c r="L23" s="31">
        <v>0</v>
      </c>
    </row>
    <row r="24" spans="1:12" ht="45">
      <c r="A24" s="26"/>
      <c r="B24" s="27" t="s">
        <v>58</v>
      </c>
      <c r="C24" s="28" t="s">
        <v>42</v>
      </c>
      <c r="D24" s="28" t="s">
        <v>19</v>
      </c>
      <c r="E24" s="29" t="s">
        <v>59</v>
      </c>
      <c r="F24" s="30">
        <v>165081157797</v>
      </c>
      <c r="G24" s="30">
        <v>28296624055</v>
      </c>
      <c r="H24" s="30">
        <v>136784533742</v>
      </c>
      <c r="I24" s="30">
        <v>28296624055</v>
      </c>
      <c r="J24" s="30">
        <v>0</v>
      </c>
      <c r="K24" s="30">
        <v>0</v>
      </c>
      <c r="L24" s="31">
        <v>0</v>
      </c>
    </row>
    <row r="25" spans="1:12" ht="33.75">
      <c r="A25" s="26"/>
      <c r="B25" s="27" t="s">
        <v>60</v>
      </c>
      <c r="C25" s="28" t="s">
        <v>42</v>
      </c>
      <c r="D25" s="28" t="s">
        <v>19</v>
      </c>
      <c r="E25" s="29" t="s">
        <v>61</v>
      </c>
      <c r="F25" s="30">
        <v>75290000000</v>
      </c>
      <c r="G25" s="30">
        <v>29142572200</v>
      </c>
      <c r="H25" s="30">
        <v>46147427800</v>
      </c>
      <c r="I25" s="30">
        <v>28546108867</v>
      </c>
      <c r="J25" s="30">
        <v>0</v>
      </c>
      <c r="K25" s="30">
        <v>0</v>
      </c>
      <c r="L25" s="31">
        <v>0</v>
      </c>
    </row>
    <row r="26" spans="1:12" ht="45">
      <c r="A26" s="26"/>
      <c r="B26" s="27" t="s">
        <v>62</v>
      </c>
      <c r="C26" s="28" t="s">
        <v>42</v>
      </c>
      <c r="D26" s="28" t="s">
        <v>19</v>
      </c>
      <c r="E26" s="29" t="s">
        <v>63</v>
      </c>
      <c r="F26" s="30">
        <v>25000000000</v>
      </c>
      <c r="G26" s="30">
        <v>138069000</v>
      </c>
      <c r="H26" s="30">
        <v>24861931000</v>
      </c>
      <c r="I26" s="30">
        <v>0</v>
      </c>
      <c r="J26" s="30">
        <v>0</v>
      </c>
      <c r="K26" s="30">
        <v>0</v>
      </c>
      <c r="L26" s="31">
        <v>0</v>
      </c>
    </row>
    <row r="27" spans="1:12" ht="56.25">
      <c r="A27" s="26"/>
      <c r="B27" s="27" t="s">
        <v>64</v>
      </c>
      <c r="C27" s="28" t="s">
        <v>18</v>
      </c>
      <c r="D27" s="28" t="s">
        <v>19</v>
      </c>
      <c r="E27" s="29" t="s">
        <v>65</v>
      </c>
      <c r="F27" s="30">
        <v>112170000000</v>
      </c>
      <c r="G27" s="30">
        <v>1274487990</v>
      </c>
      <c r="H27" s="30">
        <v>110895512010</v>
      </c>
      <c r="I27" s="30">
        <v>587860000</v>
      </c>
      <c r="J27" s="30">
        <v>0</v>
      </c>
      <c r="K27" s="30">
        <v>0</v>
      </c>
      <c r="L27" s="31">
        <v>0</v>
      </c>
    </row>
    <row r="28" spans="1:12" ht="56.25">
      <c r="A28" s="26"/>
      <c r="B28" s="27" t="s">
        <v>64</v>
      </c>
      <c r="C28" s="28" t="s">
        <v>42</v>
      </c>
      <c r="D28" s="28" t="s">
        <v>19</v>
      </c>
      <c r="E28" s="29" t="s">
        <v>65</v>
      </c>
      <c r="F28" s="30">
        <v>50000000000</v>
      </c>
      <c r="G28" s="30">
        <v>2295000000</v>
      </c>
      <c r="H28" s="30">
        <v>47705000000</v>
      </c>
      <c r="I28" s="30">
        <v>2295000000</v>
      </c>
      <c r="J28" s="30">
        <v>0</v>
      </c>
      <c r="K28" s="30">
        <v>0</v>
      </c>
      <c r="L28" s="31">
        <v>0</v>
      </c>
    </row>
    <row r="29" spans="1:12" ht="33.75">
      <c r="A29" s="26"/>
      <c r="B29" s="27" t="s">
        <v>66</v>
      </c>
      <c r="C29" s="28" t="s">
        <v>42</v>
      </c>
      <c r="D29" s="28" t="s">
        <v>19</v>
      </c>
      <c r="E29" s="29" t="s">
        <v>67</v>
      </c>
      <c r="F29" s="30">
        <v>1100000000</v>
      </c>
      <c r="G29" s="30">
        <v>675000000</v>
      </c>
      <c r="H29" s="30">
        <v>425000000</v>
      </c>
      <c r="I29" s="30">
        <v>227355780</v>
      </c>
      <c r="J29" s="30">
        <v>0</v>
      </c>
      <c r="K29" s="30">
        <v>0</v>
      </c>
      <c r="L29" s="31">
        <v>0</v>
      </c>
    </row>
    <row r="30" spans="1:12" ht="33.75">
      <c r="A30" s="26"/>
      <c r="B30" s="27" t="s">
        <v>68</v>
      </c>
      <c r="C30" s="28" t="s">
        <v>42</v>
      </c>
      <c r="D30" s="28" t="s">
        <v>19</v>
      </c>
      <c r="E30" s="29" t="s">
        <v>69</v>
      </c>
      <c r="F30" s="30">
        <v>1000000000</v>
      </c>
      <c r="G30" s="30">
        <v>4500000</v>
      </c>
      <c r="H30" s="30">
        <v>995500000</v>
      </c>
      <c r="I30" s="30">
        <v>3734610</v>
      </c>
      <c r="J30" s="30">
        <v>0</v>
      </c>
      <c r="K30" s="30">
        <v>0</v>
      </c>
      <c r="L30" s="31">
        <v>0</v>
      </c>
    </row>
    <row r="31" spans="1:12" ht="56.25">
      <c r="A31" s="26"/>
      <c r="B31" s="27" t="s">
        <v>70</v>
      </c>
      <c r="C31" s="28" t="s">
        <v>42</v>
      </c>
      <c r="D31" s="28" t="s">
        <v>19</v>
      </c>
      <c r="E31" s="29" t="s">
        <v>71</v>
      </c>
      <c r="F31" s="30">
        <v>53000000000</v>
      </c>
      <c r="G31" s="30">
        <v>4915000000</v>
      </c>
      <c r="H31" s="30">
        <v>48085000000</v>
      </c>
      <c r="I31" s="30">
        <v>4675000000</v>
      </c>
      <c r="J31" s="30">
        <v>0</v>
      </c>
      <c r="K31" s="30">
        <v>0</v>
      </c>
      <c r="L31" s="31">
        <v>0</v>
      </c>
    </row>
    <row r="32" spans="1:12" ht="33.75">
      <c r="A32" s="26"/>
      <c r="B32" s="27" t="s">
        <v>72</v>
      </c>
      <c r="C32" s="28" t="s">
        <v>42</v>
      </c>
      <c r="D32" s="28" t="s">
        <v>19</v>
      </c>
      <c r="E32" s="29" t="s">
        <v>73</v>
      </c>
      <c r="F32" s="30">
        <v>3750000000</v>
      </c>
      <c r="G32" s="30">
        <v>1606878478</v>
      </c>
      <c r="H32" s="30">
        <v>2143121522</v>
      </c>
      <c r="I32" s="30">
        <v>57528865</v>
      </c>
      <c r="J32" s="30">
        <v>0</v>
      </c>
      <c r="K32" s="30">
        <v>0</v>
      </c>
      <c r="L32" s="31">
        <v>0</v>
      </c>
    </row>
    <row r="33" spans="1:12" ht="22.5">
      <c r="A33" s="26"/>
      <c r="B33" s="27" t="s">
        <v>74</v>
      </c>
      <c r="C33" s="28" t="s">
        <v>42</v>
      </c>
      <c r="D33" s="28" t="s">
        <v>19</v>
      </c>
      <c r="E33" s="29" t="s">
        <v>75</v>
      </c>
      <c r="F33" s="30">
        <v>3000000000</v>
      </c>
      <c r="G33" s="30">
        <v>0</v>
      </c>
      <c r="H33" s="30">
        <v>3000000000</v>
      </c>
      <c r="I33" s="30">
        <v>0</v>
      </c>
      <c r="J33" s="30">
        <v>0</v>
      </c>
      <c r="K33" s="30">
        <v>0</v>
      </c>
      <c r="L33" s="31">
        <v>0</v>
      </c>
    </row>
    <row r="34" spans="1:12" ht="33.75">
      <c r="A34" s="26"/>
      <c r="B34" s="27" t="s">
        <v>76</v>
      </c>
      <c r="C34" s="28" t="s">
        <v>42</v>
      </c>
      <c r="D34" s="28" t="s">
        <v>19</v>
      </c>
      <c r="E34" s="29" t="s">
        <v>77</v>
      </c>
      <c r="F34" s="30">
        <v>5000000000</v>
      </c>
      <c r="G34" s="30">
        <v>1387988276</v>
      </c>
      <c r="H34" s="30">
        <v>3612011724</v>
      </c>
      <c r="I34" s="30">
        <v>1102833613</v>
      </c>
      <c r="J34" s="30">
        <v>0</v>
      </c>
      <c r="K34" s="30">
        <v>0</v>
      </c>
      <c r="L34" s="31">
        <v>0</v>
      </c>
    </row>
    <row r="35" spans="1:12" ht="56.25">
      <c r="A35" s="26"/>
      <c r="B35" s="27" t="s">
        <v>78</v>
      </c>
      <c r="C35" s="28" t="s">
        <v>42</v>
      </c>
      <c r="D35" s="28" t="s">
        <v>19</v>
      </c>
      <c r="E35" s="29" t="s">
        <v>79</v>
      </c>
      <c r="F35" s="30">
        <v>4000000000</v>
      </c>
      <c r="G35" s="30">
        <v>1018629539.09</v>
      </c>
      <c r="H35" s="30">
        <v>2981370460.9099998</v>
      </c>
      <c r="I35" s="30">
        <v>481779539.08999997</v>
      </c>
      <c r="J35" s="30">
        <v>0</v>
      </c>
      <c r="K35" s="30">
        <v>0</v>
      </c>
      <c r="L35" s="31">
        <v>0</v>
      </c>
    </row>
    <row r="36" spans="1:12" ht="22.5">
      <c r="A36" s="26"/>
      <c r="B36" s="27" t="s">
        <v>80</v>
      </c>
      <c r="C36" s="28" t="s">
        <v>42</v>
      </c>
      <c r="D36" s="28" t="s">
        <v>19</v>
      </c>
      <c r="E36" s="29" t="s">
        <v>81</v>
      </c>
      <c r="F36" s="30">
        <v>8000000000</v>
      </c>
      <c r="G36" s="30">
        <v>4244199517</v>
      </c>
      <c r="H36" s="30">
        <v>3755800483</v>
      </c>
      <c r="I36" s="30">
        <v>1240008473</v>
      </c>
      <c r="J36" s="30">
        <v>0</v>
      </c>
      <c r="K36" s="30">
        <v>0</v>
      </c>
      <c r="L36" s="31">
        <v>0</v>
      </c>
    </row>
    <row r="37" spans="1:12" ht="22.5">
      <c r="A37" s="26"/>
      <c r="B37" s="27" t="s">
        <v>82</v>
      </c>
      <c r="C37" s="28" t="s">
        <v>42</v>
      </c>
      <c r="D37" s="28" t="s">
        <v>19</v>
      </c>
      <c r="E37" s="29" t="s">
        <v>83</v>
      </c>
      <c r="F37" s="30">
        <v>7000000000</v>
      </c>
      <c r="G37" s="30">
        <v>2663980600</v>
      </c>
      <c r="H37" s="30">
        <v>4336019400</v>
      </c>
      <c r="I37" s="30">
        <v>1458924232</v>
      </c>
      <c r="J37" s="30">
        <v>0</v>
      </c>
      <c r="K37" s="30">
        <v>0</v>
      </c>
      <c r="L37" s="31">
        <v>0</v>
      </c>
    </row>
    <row r="38" spans="1:12" ht="15.75" thickBot="1">
      <c r="A38" s="26"/>
      <c r="B38" s="32" t="s">
        <v>0</v>
      </c>
      <c r="C38" s="33" t="s">
        <v>0</v>
      </c>
      <c r="D38" s="33" t="s">
        <v>0</v>
      </c>
      <c r="E38" s="34" t="s">
        <v>0</v>
      </c>
      <c r="F38" s="35">
        <v>676735110160</v>
      </c>
      <c r="G38" s="35">
        <v>92847802135.169998</v>
      </c>
      <c r="H38" s="35">
        <v>583887308024.82996</v>
      </c>
      <c r="I38" s="35">
        <v>73984594580.539993</v>
      </c>
      <c r="J38" s="35">
        <v>2052403225.45</v>
      </c>
      <c r="K38" s="35">
        <v>2052403225.45</v>
      </c>
      <c r="L38" s="36">
        <v>2052403225.45</v>
      </c>
    </row>
    <row r="39" spans="1:12" ht="15.75" thickTop="1">
      <c r="A39" s="37"/>
      <c r="B39" s="38" t="s">
        <v>0</v>
      </c>
      <c r="C39" s="39" t="s">
        <v>0</v>
      </c>
      <c r="D39" s="39" t="s">
        <v>0</v>
      </c>
      <c r="E39" s="40" t="s">
        <v>0</v>
      </c>
      <c r="F39" s="41" t="s">
        <v>0</v>
      </c>
      <c r="G39" s="41" t="s">
        <v>0</v>
      </c>
      <c r="H39" s="41" t="s">
        <v>0</v>
      </c>
      <c r="I39" s="41" t="s">
        <v>0</v>
      </c>
      <c r="J39" s="41" t="s">
        <v>0</v>
      </c>
      <c r="K39" s="41" t="s">
        <v>0</v>
      </c>
      <c r="L39" s="41" t="s">
        <v>0</v>
      </c>
    </row>
    <row r="40" spans="1:12" ht="33.950000000000003" customHeight="1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topLeftCell="A13" workbookViewId="0">
      <selection activeCell="E37" sqref="E37"/>
    </sheetView>
  </sheetViews>
  <sheetFormatPr baseColWidth="10" defaultRowHeight="1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/>
    <row r="15" spans="1:12">
      <c r="C15" s="12" t="s">
        <v>96</v>
      </c>
      <c r="D15" s="72">
        <v>39593952363</v>
      </c>
    </row>
    <row r="16" spans="1:12">
      <c r="C16" s="12" t="s">
        <v>89</v>
      </c>
      <c r="D16" s="72">
        <v>467141157797</v>
      </c>
    </row>
    <row r="17" spans="3:4">
      <c r="C17" s="71" t="s">
        <v>102</v>
      </c>
      <c r="D17" s="72">
        <v>170000000000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H16"/>
  <sheetViews>
    <sheetView workbookViewId="0">
      <selection activeCell="B13" sqref="B13"/>
    </sheetView>
  </sheetViews>
  <sheetFormatPr baseColWidth="10" defaultRowHeight="1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>
      <c r="D2" s="169">
        <f>+D6</f>
        <v>112466157797</v>
      </c>
    </row>
    <row r="3" spans="2:8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>
      <c r="B4" s="5" t="s">
        <v>90</v>
      </c>
      <c r="C4" s="4" t="s">
        <v>91</v>
      </c>
      <c r="D4" s="9">
        <v>105394000000</v>
      </c>
      <c r="E4" s="9">
        <f>SUM('ACUMULADO A SEPTIEMBRE 2020'!I19:I23)</f>
        <v>58488751119</v>
      </c>
      <c r="F4" s="9">
        <f>SUM('ACUMULADO A SEPTIEMBRE 2020'!J19:J23)</f>
        <v>32090057511</v>
      </c>
      <c r="G4" s="9">
        <f>SUM('ACUMULADO A SEPTIEMBRE 2020'!K19:K23)</f>
        <v>32090057511</v>
      </c>
    </row>
    <row r="5" spans="2:8">
      <c r="B5" s="5" t="s">
        <v>92</v>
      </c>
      <c r="C5" s="4" t="s">
        <v>93</v>
      </c>
      <c r="D5" s="9">
        <v>230281000000</v>
      </c>
      <c r="E5" s="9">
        <f>SUM('ACUMULADO A SEPTIEMBRE 2020'!I27:I34)</f>
        <v>124151293707.56</v>
      </c>
      <c r="F5" s="9">
        <f>SUM('ACUMULADO A SEPTIEMBRE 2020'!J27:J34)</f>
        <v>71624054171.959991</v>
      </c>
      <c r="G5" s="9">
        <f>SUM('ACUMULADO A SEPTIEMBRE 2020'!K27:K34)</f>
        <v>71624054171.959991</v>
      </c>
      <c r="H5" s="16"/>
    </row>
    <row r="6" spans="2:8">
      <c r="B6" s="5" t="s">
        <v>92</v>
      </c>
      <c r="C6" s="66" t="s">
        <v>101</v>
      </c>
      <c r="D6" s="9">
        <v>112466157797</v>
      </c>
      <c r="E6" s="9">
        <f>+'ACUMULADO A SEPTIEMBRE 2020'!I24+'ACUMULADO A SEPTIEMBRE 2020'!I25+'ACUMULADO A SEPTIEMBRE 2020'!I26+'ACUMULADO A SEPTIEMBRE 2020'!I35</f>
        <v>70101830621.51001</v>
      </c>
      <c r="F6" s="9">
        <f>+'ACUMULADO A SEPTIEMBRE 2020'!J24+'ACUMULADO A SEPTIEMBRE 2020'!J25+'ACUMULADO A SEPTIEMBRE 2020'!J26+'ACUMULADO A SEPTIEMBRE 2020'!J35</f>
        <v>4889059339.4200001</v>
      </c>
      <c r="G6" s="9">
        <f>+'ACUMULADO A SEPTIEMBRE 2020'!K24+'ACUMULADO A SEPTIEMBRE 2020'!K25+'ACUMULADO A SEPTIEMBRE 2020'!K26+'ACUMULADO A SEPTIEMBRE 2020'!K35</f>
        <v>4889059339.4200001</v>
      </c>
      <c r="H6" s="16"/>
    </row>
    <row r="7" spans="2:8" ht="22.5">
      <c r="B7" s="5" t="s">
        <v>94</v>
      </c>
      <c r="C7" s="4" t="s">
        <v>95</v>
      </c>
      <c r="D7" s="9">
        <v>19000000000</v>
      </c>
      <c r="E7" s="9">
        <f>SUM('ACUMULADO A SEPTIEMBRE 2020'!I36:I38)</f>
        <v>9692737150.3500004</v>
      </c>
      <c r="F7" s="9">
        <f>+'ACUMULADO A SEPTIEMBRE 2020'!J36+'ACUMULADO A SEPTIEMBRE 2020'!J37+'ACUMULADO A SEPTIEMBRE 2020'!J38</f>
        <v>4687074408.6199999</v>
      </c>
      <c r="G7" s="9">
        <f>+'ACUMULADO A SEPTIEMBRE 2020'!K36+'ACUMULADO A SEPTIEMBRE 2020'!K37+'ACUMULADO A SEPTIEMBRE 2020'!K38</f>
        <v>4687074408.6199999</v>
      </c>
    </row>
    <row r="8" spans="2:8">
      <c r="H8" s="169"/>
    </row>
    <row r="14" spans="2:8">
      <c r="H14" s="249">
        <f>+'ACUMULADO A SEPTIEMBRE 2020'!I27+'ACUMULADO A SEPTIEMBRE 2020'!I28+'ACUMULADO A SEPTIEMBRE 2020'!I29+'ACUMULADO A SEPTIEMBRE 2020'!I32+'ACUMULADO A SEPTIEMBRE 2020'!I35</f>
        <v>119613864598.56</v>
      </c>
    </row>
    <row r="15" spans="2:8">
      <c r="H15" s="249">
        <f>+'ACUMULADO A SEPTIEMBRE 2020'!E27-'ACUMULADO A SEPTIEMBRE 2020'!F27+'ACUMULADO A SEPTIEMBRE 2020'!E28-'ACUMULADO A SEPTIEMBRE 2020'!F28+'ACUMULADO A SEPTIEMBRE 2020'!E29+'ACUMULADO A SEPTIEMBRE 2020'!E32+'ACUMULADO A SEPTIEMBRE 2020'!E35+'ACUMULADO A SEPTIEMBRE 2020'!E31+'ACUMULADO A SEPTIEMBRE 2020'!E30+'ACUMULADO A SEPTIEMBRE 2020'!E33+'ACUMULADO A SEPTIEMBRE 2020'!E34</f>
        <v>230281000000</v>
      </c>
    </row>
    <row r="16" spans="2:8">
      <c r="H16" s="249">
        <f>+H14-H15</f>
        <v>-110667135401.44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activeCell="D17" sqref="D17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3a14fa5d-3eed-415c-a6d0-4ab8ecb1b3f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7dcfb7b-20ce-4dca-87fc-ece9d20015e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RESUMEN EJECUCION SEPTIEMBRE</vt:lpstr>
      <vt:lpstr>ACUMULADO A SEPTIEMBRE 2020</vt:lpstr>
      <vt:lpstr>Hoja6</vt:lpstr>
      <vt:lpstr>Hoja7</vt:lpstr>
      <vt:lpstr>ESPECIFICO A SEPTIEMBRE</vt:lpstr>
      <vt:lpstr>ESPECIFICO AGOSTO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Hoja8</vt:lpstr>
      <vt:lpstr>Hoja9</vt:lpstr>
      <vt:lpstr>Hoja2</vt:lpstr>
      <vt:lpstr>Hoja3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Luis Eduardo Rojas Franky</cp:lastModifiedBy>
  <dcterms:created xsi:type="dcterms:W3CDTF">2020-04-09T00:19:09Z</dcterms:created>
  <dcterms:modified xsi:type="dcterms:W3CDTF">2020-10-05T19:57:34Z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