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 defaultThemeVersion="124226"/>
  <bookViews>
    <workbookView xWindow="-120" yWindow="-60" windowWidth="15600" windowHeight="11100"/>
  </bookViews>
  <sheets>
    <sheet name="RESUMEN EJECUCION JUNIO 2020" sheetId="3" r:id="rId1"/>
    <sheet name="ACUMULADA A JUNIO 2020" sheetId="15" r:id="rId2"/>
    <sheet name="ESPECIFICO JUNIO" sheetId="16" r:id="rId3"/>
    <sheet name="ESPECIFICO MAYO" sheetId="12" r:id="rId4"/>
    <sheet name="ESPECIFICO ABRIL" sheetId="11" r:id="rId5"/>
    <sheet name="ESPECIFICO MARZO 2020" sheetId="6" r:id="rId6"/>
    <sheet name="ESPECIFICO FEBRERO 2020" sheetId="5" r:id="rId7"/>
    <sheet name="ESPECIFICO ENERO 2020" sheetId="4" r:id="rId8"/>
    <sheet name="Hoja6" sheetId="2" state="hidden" r:id="rId9"/>
    <sheet name="Hoja7" sheetId="8" state="hidden" r:id="rId10"/>
    <sheet name="Hoja8" sheetId="9" state="hidden" r:id="rId11"/>
    <sheet name="Hoja9" sheetId="10" state="hidden" r:id="rId12"/>
    <sheet name="Hoja2" sheetId="13" r:id="rId13"/>
    <sheet name="Hoja3" sheetId="14" r:id="rId1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9" i="16" l="1"/>
  <c r="F18" i="16"/>
  <c r="F40" i="15"/>
  <c r="F39" i="15"/>
  <c r="F18" i="15"/>
  <c r="G7" i="10" l="1"/>
  <c r="G6" i="10"/>
  <c r="G5" i="10"/>
  <c r="G4" i="10"/>
  <c r="F7" i="10"/>
  <c r="F6" i="10"/>
  <c r="F5" i="10"/>
  <c r="F4" i="10"/>
  <c r="E7" i="10"/>
  <c r="E6" i="10"/>
  <c r="E5" i="10"/>
  <c r="E4" i="10"/>
  <c r="D6" i="10"/>
  <c r="D7" i="10"/>
  <c r="D5" i="10"/>
  <c r="D4" i="10"/>
  <c r="E38" i="8"/>
  <c r="E28" i="8"/>
  <c r="E44" i="8"/>
  <c r="E43" i="8"/>
  <c r="E42" i="8"/>
  <c r="E41" i="8"/>
  <c r="E40" i="8"/>
  <c r="E39" i="8"/>
  <c r="E37" i="8"/>
  <c r="D44" i="8"/>
  <c r="D43" i="8"/>
  <c r="D42" i="8"/>
  <c r="D41" i="8"/>
  <c r="D40" i="8"/>
  <c r="D39" i="8"/>
  <c r="D38" i="8"/>
  <c r="D37" i="8"/>
  <c r="E36" i="8"/>
  <c r="D36" i="8"/>
  <c r="E35" i="8"/>
  <c r="D35" i="8"/>
  <c r="E34" i="8"/>
  <c r="D34" i="8"/>
  <c r="E33" i="8"/>
  <c r="D33" i="8"/>
  <c r="E32" i="8"/>
  <c r="D32" i="8"/>
  <c r="E31" i="8"/>
  <c r="D31" i="8"/>
  <c r="E30" i="8"/>
  <c r="D30" i="8"/>
  <c r="E29" i="8"/>
  <c r="D29" i="8"/>
  <c r="D28" i="8"/>
  <c r="E27" i="8"/>
  <c r="D27" i="8"/>
  <c r="E5" i="8"/>
  <c r="H7" i="2"/>
  <c r="H6" i="2"/>
  <c r="H5" i="2"/>
  <c r="G7" i="2"/>
  <c r="G6" i="2"/>
  <c r="G5" i="2"/>
  <c r="F7" i="2"/>
  <c r="F6" i="2"/>
  <c r="F5" i="2"/>
  <c r="E7" i="2"/>
  <c r="E6" i="2"/>
  <c r="E5" i="2"/>
  <c r="K40" i="16"/>
  <c r="J40" i="16"/>
  <c r="I40" i="16"/>
  <c r="H40" i="16"/>
  <c r="G40" i="16"/>
  <c r="K39" i="16"/>
  <c r="J39" i="16"/>
  <c r="I39" i="16"/>
  <c r="H39" i="16"/>
  <c r="G39" i="16"/>
  <c r="E39" i="16"/>
  <c r="E40" i="16" s="1"/>
  <c r="K18" i="16"/>
  <c r="J18" i="16"/>
  <c r="I18" i="16"/>
  <c r="H18" i="16"/>
  <c r="G18" i="16"/>
  <c r="E18" i="16"/>
  <c r="K40" i="15"/>
  <c r="J40" i="15"/>
  <c r="I40" i="15"/>
  <c r="H40" i="15"/>
  <c r="G40" i="15"/>
  <c r="K39" i="15"/>
  <c r="J39" i="15"/>
  <c r="I39" i="15"/>
  <c r="H39" i="15"/>
  <c r="G39" i="15"/>
  <c r="K18" i="15"/>
  <c r="J18" i="15"/>
  <c r="I18" i="15"/>
  <c r="H18" i="15"/>
  <c r="G18" i="15"/>
  <c r="E18" i="15"/>
  <c r="E39" i="15"/>
  <c r="E40" i="15" s="1"/>
  <c r="E45" i="8" l="1"/>
  <c r="D45" i="8" l="1"/>
  <c r="K40" i="12" l="1"/>
  <c r="J40" i="12"/>
  <c r="I40" i="12"/>
  <c r="H40" i="12"/>
  <c r="G40" i="12"/>
  <c r="F40" i="12"/>
  <c r="E40" i="12"/>
  <c r="K39" i="12"/>
  <c r="J39" i="12"/>
  <c r="I39" i="12"/>
  <c r="H39" i="12"/>
  <c r="G39" i="12"/>
  <c r="F39" i="12"/>
  <c r="E39" i="12"/>
  <c r="D39" i="12"/>
  <c r="D40" i="12" s="1"/>
  <c r="K18" i="12"/>
  <c r="J18" i="12"/>
  <c r="I18" i="12"/>
  <c r="H18" i="12"/>
  <c r="G18" i="12"/>
  <c r="F18" i="12"/>
  <c r="E18" i="12"/>
  <c r="D18" i="12"/>
  <c r="E22" i="8" l="1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G44" i="8"/>
  <c r="F44" i="8"/>
  <c r="G43" i="8"/>
  <c r="F43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G32" i="8"/>
  <c r="F32" i="8"/>
  <c r="G31" i="8"/>
  <c r="F31" i="8"/>
  <c r="G30" i="8"/>
  <c r="F30" i="8"/>
  <c r="G29" i="8"/>
  <c r="F29" i="8"/>
  <c r="G28" i="8"/>
  <c r="F28" i="8"/>
  <c r="G27" i="8"/>
  <c r="F27" i="8"/>
  <c r="D24" i="8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<sst xmlns="http://schemas.openxmlformats.org/spreadsheetml/2006/main" count="1234" uniqueCount="112">
  <si>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</si>
  <si>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</si>
  <si>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</si>
  <si>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</si>
  <si>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</si>
  <si>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</si>
  <si>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</si>
  <si>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</si>
  <si>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</si>
  <si>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</si>
  <si>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</si>
  <si>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</si>
  <si>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</si>
  <si>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</si>
  <si>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</si>
  <si>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</si>
  <si>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</si>
  <si>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</si>
  <si>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</si>
  <si>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</si>
  <si>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</si>
  <si>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</si>
  <si>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</si>
  <si>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</si>
  <si>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</si>
  <si>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</si>
  <si>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</si>
  <si>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</si>
  <si>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</si>
  <si>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</si>
  <si>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</si>
  <si>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</si>
  <si>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</si>
  <si>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</si>
  <si>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</si>
  <si>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</si>
  <si>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</si>
  <si>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</si>
  <si>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</si>
  <si>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</si>
  <si>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</si>
  <si>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</si>
  <si>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</si>
  <si>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</si>
  <si>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</si>
  <si>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</si>
  <si>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</si>
  <si>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</si>
  <si>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</si>
  <si>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</si>
  <si>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</si>
  <si>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</si>
  <si>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</si>
  <si>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</si>
  <si>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</si>
  <si>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</si>
  <si>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</si>
  <si>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</si>
  <si>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</si>
  <si>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</si>
  <si>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</si>
  <si>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</si>
  <si>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</si>
  <si>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</si>
  <si>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</si>
  <si>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</si>
  <si>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</si>
  <si>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</si>
  <si>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</si>
  <si>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</si>
  <si>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</si>
  <si>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</si>
  <si>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</si>
  <si>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</si>
  <si>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</si>
  <si>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</si>
  <si>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</si>
  <si>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</si>
  <si>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</si>
  <si>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</si>
  <si>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</si>
  <si>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</si>
  <si>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</si>
  <si>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</si>
  <si>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</si>
  <si>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</si>
  <si>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</si>
  <si>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</si>
  <si>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</si>
  <si>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</si>
  <si>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</si>
  <si>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</si>
  <si>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</si>
  <si>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</si>
  <si>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</si>
  <si>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</si>
  <si>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</si>
  <si>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</si>
  <si>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</si>
  <si>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</si>
  <si>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</si>
  <si>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</si>
  <si>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</si>
  <si>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</si>
  <si>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Enero-Junio</t>
  </si>
  <si>
    <t>PRESUPUESTO TOTAL   A  +  B</t>
  </si>
  <si>
    <t>A-  PERSUPUESTO FUNCIONAMIENTO</t>
  </si>
  <si>
    <t>Junio</t>
  </si>
  <si>
    <t>A - PRESUPUESTO FUNCIONAMIENTO</t>
  </si>
  <si>
    <t>B- PRESUPUESTO INVERSION</t>
  </si>
  <si>
    <t>TOTAL PRESUPUESTO  A  +   B</t>
  </si>
  <si>
    <t>B-  TOTAL PRESUPUESTO INVERSION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</si>
</sst>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.00_-;\-* #,##0.00_-;_-* &quot;-&quot;??_-;_-@_-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</numFmts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8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164" fontId="1" fillId="0" borderId="0" xfId="1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6" fillId="0" borderId="4" xfId="0" applyNumberFormat="1" applyFont="1" applyFill="1" applyBorder="1" applyAlignment="1">
      <alignment horizontal="center" vertical="center" wrapText="1" readingOrder="1"/>
    </xf>
    <xf numFmtId="0" fontId="6" fillId="0" borderId="5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8" fillId="0" borderId="3" xfId="0" applyNumberFormat="1" applyFont="1" applyFill="1" applyBorder="1" applyAlignment="1">
      <alignment horizontal="center" vertical="center" wrapText="1" readingOrder="1"/>
    </xf>
    <xf numFmtId="0" fontId="8" fillId="0" borderId="7" xfId="0" applyNumberFormat="1" applyFont="1" applyFill="1" applyBorder="1" applyAlignment="1">
      <alignment vertical="center" wrapText="1" readingOrder="1"/>
    </xf>
    <xf numFmtId="0" fontId="8" fillId="0" borderId="8" xfId="0" applyNumberFormat="1" applyFont="1" applyFill="1" applyBorder="1" applyAlignment="1">
      <alignment horizontal="center" vertical="center" wrapText="1" readingOrder="1"/>
    </xf>
    <xf numFmtId="0" fontId="8" fillId="0" borderId="8" xfId="0" applyNumberFormat="1" applyFont="1" applyFill="1" applyBorder="1" applyAlignment="1">
      <alignment horizontal="left" vertical="center" wrapText="1" readingOrder="1"/>
    </xf>
    <xf numFmtId="165" fontId="8" fillId="0" borderId="8" xfId="0" applyNumberFormat="1" applyFont="1" applyFill="1" applyBorder="1" applyAlignment="1">
      <alignment horizontal="right" vertical="center" wrapText="1" readingOrder="1"/>
    </xf>
    <xf numFmtId="165" fontId="8" fillId="0" borderId="9" xfId="0" applyNumberFormat="1" applyFont="1" applyFill="1" applyBorder="1" applyAlignment="1">
      <alignment horizontal="right" vertical="center" wrapText="1" readingOrder="1"/>
    </xf>
    <xf numFmtId="0" fontId="8" fillId="0" borderId="10" xfId="0" applyNumberFormat="1" applyFont="1" applyFill="1" applyBorder="1" applyAlignment="1">
      <alignment vertical="center" wrapText="1" readingOrder="1"/>
    </xf>
    <xf numFmtId="0" fontId="8" fillId="0" borderId="11" xfId="0" applyNumberFormat="1" applyFont="1" applyFill="1" applyBorder="1" applyAlignment="1">
      <alignment horizontal="center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165" fontId="8" fillId="0" borderId="11" xfId="0" applyNumberFormat="1" applyFont="1" applyFill="1" applyBorder="1" applyAlignment="1">
      <alignment horizontal="right" vertical="center" wrapText="1" readingOrder="1"/>
    </xf>
    <xf numFmtId="165" fontId="8" fillId="0" borderId="12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vertical="center" wrapText="1" readingOrder="1"/>
    </xf>
    <xf numFmtId="0" fontId="8" fillId="0" borderId="13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horizontal="left" vertical="center" wrapText="1" readingOrder="1"/>
    </xf>
    <xf numFmtId="0" fontId="9" fillId="0" borderId="13" xfId="0" applyNumberFormat="1" applyFont="1" applyFill="1" applyBorder="1" applyAlignment="1">
      <alignment horizontal="righ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/>
    <xf numFmtId="0" fontId="8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8" fillId="0" borderId="3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vertical="center" wrapText="1" readingOrder="1"/>
    </xf>
    <xf numFmtId="0" fontId="8" fillId="0" borderId="13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horizontal="left" vertical="center" wrapText="1" readingOrder="1"/>
    </xf>
    <xf numFmtId="0" fontId="9" fillId="0" borderId="13" xfId="0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8" fillId="0" borderId="7" xfId="0" applyFont="1" applyBorder="1" applyAlignment="1">
      <alignment vertical="center" wrapText="1" readingOrder="1"/>
    </xf>
    <xf numFmtId="0" fontId="8" fillId="0" borderId="8" xfId="0" applyFont="1" applyBorder="1" applyAlignment="1">
      <alignment horizontal="center" vertical="center" wrapText="1" readingOrder="1"/>
    </xf>
    <xf numFmtId="0" fontId="8" fillId="0" borderId="8" xfId="0" applyFont="1" applyBorder="1" applyAlignment="1">
      <alignment horizontal="left" vertical="center" wrapText="1" readingOrder="1"/>
    </xf>
    <xf numFmtId="165" fontId="8" fillId="0" borderId="8" xfId="0" applyNumberFormat="1" applyFont="1" applyBorder="1" applyAlignment="1">
      <alignment horizontal="right" vertical="center" wrapText="1" readingOrder="1"/>
    </xf>
    <xf numFmtId="165" fontId="8" fillId="0" borderId="9" xfId="0" applyNumberFormat="1" applyFont="1" applyBorder="1" applyAlignment="1">
      <alignment horizontal="right" vertical="center" wrapText="1" readingOrder="1"/>
    </xf>
    <xf numFmtId="0" fontId="8" fillId="0" borderId="10" xfId="0" applyFont="1" applyBorder="1" applyAlignment="1">
      <alignment vertical="center" wrapText="1" readingOrder="1"/>
    </xf>
    <xf numFmtId="0" fontId="8" fillId="0" borderId="11" xfId="0" applyFont="1" applyBorder="1" applyAlignment="1">
      <alignment horizontal="center" vertical="center" wrapText="1" readingOrder="1"/>
    </xf>
    <xf numFmtId="0" fontId="8" fillId="0" borderId="11" xfId="0" applyFont="1" applyBorder="1" applyAlignment="1">
      <alignment horizontal="left" vertical="center" wrapText="1" readingOrder="1"/>
    </xf>
    <xf numFmtId="165" fontId="8" fillId="0" borderId="11" xfId="0" applyNumberFormat="1" applyFont="1" applyBorder="1" applyAlignment="1">
      <alignment horizontal="right" vertical="center" wrapText="1" readingOrder="1"/>
    </xf>
    <xf numFmtId="165" fontId="8" fillId="0" borderId="12" xfId="0" applyNumberFormat="1" applyFont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left" vertical="center" wrapText="1" readingOrder="1"/>
    </xf>
    <xf numFmtId="0" fontId="8" fillId="2" borderId="7" xfId="0" applyFont="1" applyFill="1" applyBorder="1" applyAlignment="1">
      <alignment vertical="center" wrapText="1" readingOrder="1"/>
    </xf>
    <xf numFmtId="0" fontId="8" fillId="2" borderId="8" xfId="0" applyFont="1" applyFill="1" applyBorder="1" applyAlignment="1">
      <alignment horizontal="center" vertical="center" wrapText="1" readingOrder="1"/>
    </xf>
    <xf numFmtId="0" fontId="8" fillId="2" borderId="8" xfId="0" applyFont="1" applyFill="1" applyBorder="1" applyAlignment="1">
      <alignment horizontal="left" vertical="center" wrapText="1" readingOrder="1"/>
    </xf>
    <xf numFmtId="165" fontId="8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10" fillId="0" borderId="1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1" fillId="0" borderId="0" xfId="0" applyFont="1"/>
    <xf numFmtId="0" fontId="10" fillId="0" borderId="3" xfId="0" applyFont="1" applyBorder="1" applyAlignment="1">
      <alignment horizontal="center" vertical="center" wrapText="1" readingOrder="1"/>
    </xf>
    <xf numFmtId="0" fontId="12" fillId="0" borderId="3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 readingOrder="1"/>
    </xf>
    <xf numFmtId="0" fontId="12" fillId="0" borderId="7" xfId="0" applyFont="1" applyBorder="1" applyAlignment="1">
      <alignment vertical="center" wrapText="1" readingOrder="1"/>
    </xf>
    <xf numFmtId="0" fontId="12" fillId="0" borderId="8" xfId="0" applyFont="1" applyBorder="1" applyAlignment="1">
      <alignment horizontal="left" vertical="center" wrapText="1" readingOrder="1"/>
    </xf>
    <xf numFmtId="165" fontId="12" fillId="0" borderId="8" xfId="0" applyNumberFormat="1" applyFont="1" applyBorder="1" applyAlignment="1">
      <alignment horizontal="right" vertical="center" wrapText="1" readingOrder="1"/>
    </xf>
    <xf numFmtId="165" fontId="12" fillId="0" borderId="9" xfId="0" applyNumberFormat="1" applyFont="1" applyBorder="1" applyAlignment="1">
      <alignment horizontal="right" vertical="center" wrapText="1" readingOrder="1"/>
    </xf>
    <xf numFmtId="0" fontId="10" fillId="0" borderId="14" xfId="0" applyFont="1" applyBorder="1" applyAlignment="1">
      <alignment horizontal="center" vertical="center" wrapText="1" readingOrder="1"/>
    </xf>
    <xf numFmtId="0" fontId="10" fillId="0" borderId="15" xfId="0" applyFont="1" applyBorder="1" applyAlignment="1">
      <alignment horizontal="center" vertical="center" wrapText="1" readingOrder="1"/>
    </xf>
    <xf numFmtId="0" fontId="10" fillId="0" borderId="16" xfId="0" applyFont="1" applyBorder="1" applyAlignment="1">
      <alignment horizontal="center" vertical="center" wrapText="1" readingOrder="1"/>
    </xf>
    <xf numFmtId="0" fontId="12" fillId="0" borderId="17" xfId="0" applyFont="1" applyBorder="1" applyAlignment="1">
      <alignment vertical="center" wrapText="1" readingOrder="1"/>
    </xf>
    <xf numFmtId="0" fontId="12" fillId="0" borderId="18" xfId="0" applyFont="1" applyBorder="1" applyAlignment="1">
      <alignment horizontal="left" vertical="center" wrapText="1" readingOrder="1"/>
    </xf>
    <xf numFmtId="165" fontId="12" fillId="0" borderId="18" xfId="0" applyNumberFormat="1" applyFont="1" applyBorder="1" applyAlignment="1">
      <alignment horizontal="right" vertical="center" wrapText="1" readingOrder="1"/>
    </xf>
    <xf numFmtId="165" fontId="12" fillId="0" borderId="19" xfId="0" applyNumberFormat="1" applyFont="1" applyBorder="1" applyAlignment="1">
      <alignment horizontal="right" vertical="center" wrapText="1" readingOrder="1"/>
    </xf>
    <xf numFmtId="0" fontId="12" fillId="0" borderId="20" xfId="0" applyFont="1" applyBorder="1" applyAlignment="1">
      <alignment vertical="center" wrapText="1" readingOrder="1"/>
    </xf>
    <xf numFmtId="0" fontId="12" fillId="0" borderId="21" xfId="0" applyFont="1" applyBorder="1" applyAlignment="1">
      <alignment horizontal="left" vertical="center" wrapText="1" readingOrder="1"/>
    </xf>
    <xf numFmtId="165" fontId="12" fillId="0" borderId="21" xfId="0" applyNumberFormat="1" applyFont="1" applyBorder="1" applyAlignment="1">
      <alignment horizontal="right" vertical="center" wrapText="1" readingOrder="1"/>
    </xf>
    <xf numFmtId="165" fontId="12" fillId="0" borderId="22" xfId="0" applyNumberFormat="1" applyFont="1" applyBorder="1" applyAlignment="1">
      <alignment horizontal="right" vertical="center" wrapText="1" readingOrder="1"/>
    </xf>
    <xf numFmtId="0" fontId="12" fillId="2" borderId="23" xfId="0" applyFont="1" applyFill="1" applyBorder="1" applyAlignment="1">
      <alignment vertical="center" wrapText="1" readingOrder="1"/>
    </xf>
    <xf numFmtId="0" fontId="12" fillId="2" borderId="24" xfId="0" applyFont="1" applyFill="1" applyBorder="1" applyAlignment="1">
      <alignment horizontal="left" vertical="center" wrapText="1" readingOrder="1"/>
    </xf>
    <xf numFmtId="165" fontId="12" fillId="2" borderId="24" xfId="0" applyNumberFormat="1" applyFont="1" applyFill="1" applyBorder="1" applyAlignment="1">
      <alignment horizontal="right" vertical="center" wrapText="1" readingOrder="1"/>
    </xf>
    <xf numFmtId="0" fontId="12" fillId="2" borderId="28" xfId="0" applyFont="1" applyFill="1" applyBorder="1" applyAlignment="1">
      <alignment vertical="center" wrapText="1" readingOrder="1"/>
    </xf>
    <xf numFmtId="0" fontId="12" fillId="2" borderId="29" xfId="0" applyFont="1" applyFill="1" applyBorder="1" applyAlignment="1">
      <alignment horizontal="left" vertical="center" wrapText="1" readingOrder="1"/>
    </xf>
    <xf numFmtId="165" fontId="12" fillId="2" borderId="29" xfId="0" applyNumberFormat="1" applyFont="1" applyFill="1" applyBorder="1" applyAlignment="1">
      <alignment horizontal="right" vertical="center" wrapText="1" readingOrder="1"/>
    </xf>
    <xf numFmtId="165" fontId="12" fillId="2" borderId="30" xfId="0" applyNumberFormat="1" applyFont="1" applyFill="1" applyBorder="1" applyAlignment="1">
      <alignment horizontal="right" vertical="center" wrapText="1" readingOrder="1"/>
    </xf>
    <xf numFmtId="0" fontId="12" fillId="3" borderId="25" xfId="0" applyFont="1" applyFill="1" applyBorder="1" applyAlignment="1">
      <alignment vertical="center" wrapText="1" readingOrder="1"/>
    </xf>
    <xf numFmtId="0" fontId="12" fillId="3" borderId="26" xfId="0" applyFont="1" applyFill="1" applyBorder="1" applyAlignment="1">
      <alignment horizontal="left" vertical="center" wrapText="1" readingOrder="1"/>
    </xf>
    <xf numFmtId="166" fontId="13" fillId="3" borderId="26" xfId="0" applyNumberFormat="1" applyFont="1" applyFill="1" applyBorder="1" applyAlignment="1">
      <alignment horizontal="right" vertical="center" wrapText="1" readingOrder="1"/>
    </xf>
    <xf numFmtId="166" fontId="13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11" fillId="2" borderId="0" xfId="0" applyFont="1" applyFill="1"/>
    <xf numFmtId="164" fontId="11" fillId="0" borderId="0" xfId="0" applyNumberFormat="1" applyFont="1"/>
    <xf numFmtId="0" fontId="12" fillId="2" borderId="3" xfId="0" applyFont="1" applyFill="1" applyBorder="1" applyAlignment="1">
      <alignment horizontal="center" vertical="center" wrapText="1" readingOrder="1"/>
    </xf>
    <xf numFmtId="0" fontId="10" fillId="0" borderId="31" xfId="0" applyFont="1" applyBorder="1" applyAlignment="1">
      <alignment horizontal="center" vertical="center" wrapText="1" readingOrder="1"/>
    </xf>
    <xf numFmtId="0" fontId="10" fillId="0" borderId="18" xfId="0" applyFont="1" applyBorder="1" applyAlignment="1">
      <alignment horizontal="center" vertical="center" wrapText="1" readingOrder="1"/>
    </xf>
    <xf numFmtId="0" fontId="10" fillId="0" borderId="42" xfId="0" applyFont="1" applyBorder="1" applyAlignment="1">
      <alignment horizontal="center" vertical="center" wrapText="1" readingOrder="1"/>
    </xf>
    <xf numFmtId="0" fontId="12" fillId="0" borderId="32" xfId="0" applyFont="1" applyBorder="1" applyAlignment="1">
      <alignment vertical="center" wrapText="1" readingOrder="1"/>
    </xf>
    <xf numFmtId="0" fontId="12" fillId="0" borderId="8" xfId="0" applyFont="1" applyBorder="1" applyAlignment="1">
      <alignment horizontal="center" vertical="center" wrapText="1" readingOrder="1"/>
    </xf>
    <xf numFmtId="165" fontId="12" fillId="0" borderId="33" xfId="0" applyNumberFormat="1" applyFont="1" applyBorder="1" applyAlignment="1">
      <alignment horizontal="right" vertical="center" wrapText="1" readingOrder="1"/>
    </xf>
    <xf numFmtId="0" fontId="12" fillId="0" borderId="43" xfId="0" applyFont="1" applyBorder="1" applyAlignment="1">
      <alignment vertical="center" wrapText="1" readingOrder="1"/>
    </xf>
    <xf numFmtId="0" fontId="12" fillId="0" borderId="44" xfId="0" applyFont="1" applyBorder="1" applyAlignment="1">
      <alignment horizontal="center" vertical="center" wrapText="1" readingOrder="1"/>
    </xf>
    <xf numFmtId="0" fontId="12" fillId="0" borderId="44" xfId="0" applyFont="1" applyBorder="1" applyAlignment="1">
      <alignment horizontal="left" vertical="center" wrapText="1" readingOrder="1"/>
    </xf>
    <xf numFmtId="165" fontId="12" fillId="0" borderId="44" xfId="0" applyNumberFormat="1" applyFont="1" applyBorder="1" applyAlignment="1">
      <alignment horizontal="right" vertical="center" wrapText="1" readingOrder="1"/>
    </xf>
    <xf numFmtId="165" fontId="12" fillId="0" borderId="45" xfId="0" applyNumberFormat="1" applyFont="1" applyBorder="1" applyAlignment="1">
      <alignment horizontal="right" vertical="center" wrapText="1" readingOrder="1"/>
    </xf>
    <xf numFmtId="0" fontId="12" fillId="0" borderId="46" xfId="0" applyFont="1" applyBorder="1" applyAlignment="1">
      <alignment vertical="center" wrapText="1" readingOrder="1"/>
    </xf>
    <xf numFmtId="0" fontId="12" fillId="0" borderId="47" xfId="0" applyFont="1" applyBorder="1" applyAlignment="1">
      <alignment horizontal="center" vertical="center" wrapText="1" readingOrder="1"/>
    </xf>
    <xf numFmtId="0" fontId="12" fillId="0" borderId="47" xfId="0" applyFont="1" applyBorder="1" applyAlignment="1">
      <alignment horizontal="left" vertical="center" wrapText="1" readingOrder="1"/>
    </xf>
    <xf numFmtId="165" fontId="12" fillId="0" borderId="47" xfId="0" applyNumberFormat="1" applyFont="1" applyBorder="1" applyAlignment="1">
      <alignment horizontal="right" vertical="center" wrapText="1" readingOrder="1"/>
    </xf>
    <xf numFmtId="165" fontId="12" fillId="0" borderId="48" xfId="0" applyNumberFormat="1" applyFont="1" applyBorder="1" applyAlignment="1">
      <alignment horizontal="right" vertical="center" wrapText="1" readingOrder="1"/>
    </xf>
    <xf numFmtId="165" fontId="12" fillId="2" borderId="49" xfId="0" applyNumberFormat="1" applyFont="1" applyFill="1" applyBorder="1" applyAlignment="1">
      <alignment horizontal="right" vertical="center" wrapText="1" readingOrder="1"/>
    </xf>
    <xf numFmtId="166" fontId="13" fillId="0" borderId="50" xfId="0" applyNumberFormat="1" applyFont="1" applyBorder="1" applyAlignment="1">
      <alignment horizontal="right" vertical="center" wrapText="1" readingOrder="1"/>
    </xf>
    <xf numFmtId="166" fontId="13" fillId="0" borderId="51" xfId="0" applyNumberFormat="1" applyFont="1" applyBorder="1" applyAlignment="1">
      <alignment horizontal="righ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2" fillId="0" borderId="57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9" xfId="0" applyNumberFormat="1" applyFont="1" applyFill="1" applyBorder="1" applyAlignment="1">
      <alignment horizontal="right" vertical="center" wrapText="1" readingOrder="1"/>
    </xf>
    <xf numFmtId="166" fontId="4" fillId="0" borderId="50" xfId="0" applyNumberFormat="1" applyFont="1" applyBorder="1" applyAlignment="1">
      <alignment horizontal="right" vertical="center" wrapText="1" readingOrder="1"/>
    </xf>
    <xf numFmtId="166" fontId="4" fillId="0" borderId="51" xfId="0" applyNumberFormat="1" applyFont="1" applyBorder="1" applyAlignment="1">
      <alignment horizontal="right" vertical="center" wrapText="1" readingOrder="1"/>
    </xf>
    <xf numFmtId="165" fontId="3" fillId="0" borderId="47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8" xfId="0" applyFont="1" applyBorder="1" applyAlignment="1">
      <alignment horizontal="center" vertical="center" wrapText="1" readingOrder="1"/>
    </xf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12" fillId="0" borderId="53" xfId="0" applyFont="1" applyBorder="1" applyAlignment="1">
      <alignment horizontal="center" vertical="center" wrapText="1" readingOrder="1"/>
    </xf>
    <xf numFmtId="0" fontId="12" fillId="0" borderId="54" xfId="0" applyFont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12" fillId="2" borderId="53" xfId="0" applyFont="1" applyFill="1" applyBorder="1" applyAlignment="1">
      <alignment horizontal="center" vertical="center" wrapText="1" readingOrder="1"/>
    </xf>
    <xf numFmtId="0" fontId="12" fillId="2" borderId="54" xfId="0" applyFont="1" applyFill="1" applyBorder="1" applyAlignment="1">
      <alignment horizontal="center" vertical="center" wrapText="1" readingOrder="1"/>
    </xf>
    <xf numFmtId="0" fontId="3" fillId="2" borderId="53" xfId="0" applyFont="1" applyFill="1" applyBorder="1" applyAlignment="1">
      <alignment horizontal="center" vertical="center" wrapText="1" readingOrder="1"/>
    </xf>
    <xf numFmtId="0" fontId="3" fillId="2" borderId="54" xfId="0" applyFont="1" applyFill="1" applyBorder="1" applyAlignment="1">
      <alignment horizontal="center" vertical="center" wrapText="1" readingOrder="1"/>
    </xf>
    <xf numFmtId="0" fontId="3" fillId="0" borderId="53" xfId="0" applyFont="1" applyBorder="1" applyAlignment="1">
      <alignment horizontal="center" vertical="center" wrapText="1" readingOrder="1"/>
    </xf>
    <xf numFmtId="0" fontId="3" fillId="0" borderId="54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APROPIACIONES VIG. 2020 A JUNIO</a:t>
            </a:r>
            <a:r>
              <a:rPr lang="es-CO" b="1" baseline="0"/>
              <a:t> </a:t>
            </a:r>
          </a:p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0"/>
              <a:t>EN  $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2418164865542042"/>
                  <c:y val="6.272212662158951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 </a:t>
                    </a:r>
                    <a:r>
                      <a:rPr lang="en-US"/>
                      <a:t>$39.593.952.363 </a:t>
                    </a:r>
                  </a:p>
                  <a:p>
                    <a:r>
                      <a:rPr lang="en-US" b="1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</c:dLbl>
            <c:dLbl>
              <c:idx val="1"/>
              <c:layout>
                <c:manualLayout>
                  <c:x val="-0.13789500490842402"/>
                  <c:y val="-0.30528723644643757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INVERSION</a:t>
                    </a:r>
                    <a:r>
                      <a:rPr lang="en-US"/>
                      <a:t> $467.141.157.797 </a:t>
                    </a:r>
                  </a:p>
                  <a:p>
                    <a:r>
                      <a:rPr lang="en-US" b="1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b="1"/>
                      <a:t>APROPIACION BLOQUEADA </a:t>
                    </a:r>
                    <a:r>
                      <a:rPr lang="en-US"/>
                      <a:t>$170.000.000.000 </a:t>
                    </a:r>
                  </a:p>
                  <a:p>
                    <a:r>
                      <a:rPr lang="en-US" b="1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 FUNCIONAMIENTO JUNIO 2020  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900" b="1"/>
              <a:t>EN MILLONES DE $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1"/>
                <c:pt idx="0">
                  <c:v>A-02-02 10 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9F-41A4-9905-FB49C6982EDF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19F-41A4-9905-FB49C6982EDF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19F-41A4-9905-FB49C6982EDF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19F-41A4-9905-FB49C6982ED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3143.3502928000003</c:v>
                </c:pt>
                <c:pt idx="2">
                  <c:v>1511.2542601700002</c:v>
                </c:pt>
                <c:pt idx="3">
                  <c:v>1511.2542601700002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419F-41A4-9905-FB49C6982EDF}"/>
            </c:ext>
          </c:extLst>
        </c:ser>
        <c:ser>
          <c:idx val="1"/>
          <c:order val="1"/>
          <c:tx>
            <c:strRef>
              <c:f>Hoja6!$B$6:$D$6</c:f>
              <c:strCache>
                <c:ptCount val="1"/>
                <c:pt idx="0">
                  <c:v>A-03-03- 10 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19F-41A4-9905-FB49C6982EDF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19F-41A4-9905-FB49C6982EDF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19F-41A4-9905-FB49C6982EDF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19F-41A4-9905-FB49C6982ED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8699.6837495599993</c:v>
                </c:pt>
                <c:pt idx="2">
                  <c:v>8682.4923305599987</c:v>
                </c:pt>
                <c:pt idx="3">
                  <c:v>8682.4923305599987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419F-41A4-9905-FB49C6982EDF}"/>
            </c:ext>
          </c:extLst>
        </c:ser>
        <c:ser>
          <c:idx val="2"/>
          <c:order val="2"/>
          <c:tx>
            <c:strRef>
              <c:f>Hoja6!$B$7:$D$7</c:f>
              <c:strCache>
                <c:ptCount val="1"/>
                <c:pt idx="0">
                  <c:v>A-01-01- 10 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19F-41A4-9905-FB49C6982EDF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19F-41A4-9905-FB49C6982EDF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19F-41A4-9905-FB49C6982EDF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8071.4767599999996</c:v>
                </c:pt>
                <c:pt idx="2">
                  <c:v>8070.135174</c:v>
                </c:pt>
                <c:pt idx="3">
                  <c:v>8070.135174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D-419F-41A4-9905-FB49C6982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6345344"/>
        <c:axId val="206346880"/>
        <c:axId val="193736192"/>
      </c:bar3DChart>
      <c:catAx>
        <c:axId val="206345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6346880"/>
        <c:crosses val="autoZero"/>
        <c:auto val="1"/>
        <c:lblAlgn val="ctr"/>
        <c:lblOffset val="100"/>
        <c:noMultiLvlLbl val="0"/>
      </c:catAx>
      <c:valAx>
        <c:axId val="206346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6345344"/>
        <c:crosses val="autoZero"/>
        <c:crossBetween val="between"/>
      </c:valAx>
      <c:serAx>
        <c:axId val="193736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6346880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</a:t>
            </a:r>
            <a:r>
              <a:rPr lang="es-CO" b="1" baseline="0"/>
              <a:t> PRESUPUESTAL INVERSIÓN POR PROYECTOS A JUNIO 2020 </a:t>
            </a:r>
            <a:r>
              <a:rPr lang="es-CO" sz="1000" b="1" baseline="0"/>
              <a:t>EN $</a:t>
            </a:r>
            <a:endParaRPr lang="es-CO" sz="1000" b="1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Hoja7!$D$27:$D$44</c:f>
              <c:numCache>
                <c:formatCode>_-* #,##0.00_-;\-* #,##0.00_-;_-* "-"??_-;_-@_-</c:formatCode>
                <c:ptCount val="18"/>
                <c:pt idx="0">
                  <c:v>50000000000</c:v>
                </c:pt>
                <c:pt idx="1">
                  <c:v>13000000000</c:v>
                </c:pt>
                <c:pt idx="2">
                  <c:v>13000000000</c:v>
                </c:pt>
                <c:pt idx="3">
                  <c:v>15000000000</c:v>
                </c:pt>
                <c:pt idx="4">
                  <c:v>15000000000</c:v>
                </c:pt>
                <c:pt idx="5">
                  <c:v>182831157797</c:v>
                </c:pt>
                <c:pt idx="6">
                  <c:v>75290000000</c:v>
                </c:pt>
                <c:pt idx="7">
                  <c:v>25000000000</c:v>
                </c:pt>
                <c:pt idx="8">
                  <c:v>162170000000</c:v>
                </c:pt>
                <c:pt idx="9">
                  <c:v>1100000000</c:v>
                </c:pt>
                <c:pt idx="10">
                  <c:v>1000000000</c:v>
                </c:pt>
                <c:pt idx="11">
                  <c:v>53000000000</c:v>
                </c:pt>
                <c:pt idx="12">
                  <c:v>3750000000</c:v>
                </c:pt>
                <c:pt idx="13">
                  <c:v>3000000000</c:v>
                </c:pt>
                <c:pt idx="14">
                  <c:v>5000000000</c:v>
                </c:pt>
                <c:pt idx="15">
                  <c:v>4000000000</c:v>
                </c:pt>
                <c:pt idx="16">
                  <c:v>8000000000</c:v>
                </c:pt>
                <c:pt idx="17">
                  <c:v>7000000000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C00-4B08-8AAA-D16D6405550C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Hoja7!$E$27:$E$44</c:f>
              <c:numCache>
                <c:formatCode>_-* #,##0.00_-;\-* #,##0.00_-;_-* "-"??_-;_-@_-</c:formatCode>
                <c:ptCount val="18"/>
                <c:pt idx="0">
                  <c:v>14113303573</c:v>
                </c:pt>
                <c:pt idx="1">
                  <c:v>7512448742</c:v>
                </c:pt>
                <c:pt idx="2">
                  <c:v>6293356555</c:v>
                </c:pt>
                <c:pt idx="3">
                  <c:v>3335010100</c:v>
                </c:pt>
                <c:pt idx="4">
                  <c:v>6712464637</c:v>
                </c:pt>
                <c:pt idx="5">
                  <c:v>35657426021.510002</c:v>
                </c:pt>
                <c:pt idx="6">
                  <c:v>28982452365</c:v>
                </c:pt>
                <c:pt idx="7">
                  <c:v>12753881026.5</c:v>
                </c:pt>
                <c:pt idx="8">
                  <c:v>72433885062</c:v>
                </c:pt>
                <c:pt idx="9">
                  <c:v>593374185</c:v>
                </c:pt>
                <c:pt idx="10">
                  <c:v>259500000</c:v>
                </c:pt>
                <c:pt idx="11">
                  <c:v>21787204575</c:v>
                </c:pt>
                <c:pt idx="12">
                  <c:v>3171413947</c:v>
                </c:pt>
                <c:pt idx="13">
                  <c:v>2273674723</c:v>
                </c:pt>
                <c:pt idx="14">
                  <c:v>1634930422</c:v>
                </c:pt>
                <c:pt idx="15">
                  <c:v>1542755939.0899999</c:v>
                </c:pt>
                <c:pt idx="16">
                  <c:v>3559546344.2600002</c:v>
                </c:pt>
                <c:pt idx="17">
                  <c:v>3487111902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C00-4B08-8AAA-D16D64055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09205120"/>
        <c:axId val="211629184"/>
      </c:barChart>
      <c:catAx>
        <c:axId val="2092051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11629184"/>
        <c:crosses val="autoZero"/>
        <c:auto val="1"/>
        <c:lblAlgn val="ctr"/>
        <c:lblOffset val="100"/>
        <c:noMultiLvlLbl val="0"/>
      </c:catAx>
      <c:valAx>
        <c:axId val="211629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205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EJECUCIÓN POR PROGRAMAS DE INVERSIÓN A JUNIO 2020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0"/>
              <a:t>EN $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1"/>
                <c:pt idx="0">
                  <c:v>C-4302 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243170000000</c:v>
                </c:pt>
                <c:pt idx="1">
                  <c:v>109248645386.5</c:v>
                </c:pt>
                <c:pt idx="2">
                  <c:v>50680778942.400002</c:v>
                </c:pt>
                <c:pt idx="3">
                  <c:v>50680778942.400002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832-486E-8FB1-173B083CEFA0}"/>
            </c:ext>
          </c:extLst>
        </c:ser>
        <c:ser>
          <c:idx val="0"/>
          <c:order val="1"/>
          <c:tx>
            <c:strRef>
              <c:f>Hoja9!$B$6:$C$6</c:f>
              <c:strCache>
                <c:ptCount val="1"/>
                <c:pt idx="0">
                  <c:v>C-4302 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263121157797</c:v>
                </c:pt>
                <c:pt idx="1">
                  <c:v>66274808808.510002</c:v>
                </c:pt>
                <c:pt idx="2">
                  <c:v>2651551928.5100002</c:v>
                </c:pt>
                <c:pt idx="3">
                  <c:v>2651551928.5100002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832-486E-8FB1-173B083CEFA0}"/>
            </c:ext>
          </c:extLst>
        </c:ser>
        <c:ser>
          <c:idx val="2"/>
          <c:order val="2"/>
          <c:tx>
            <c:strRef>
              <c:f>Hoja9!$B$7:$C$7</c:f>
              <c:strCache>
                <c:ptCount val="1"/>
                <c:pt idx="0">
                  <c:v>C-4399 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24850000000</c:v>
                </c:pt>
                <c:pt idx="1">
                  <c:v>12613702317.35</c:v>
                </c:pt>
                <c:pt idx="2">
                  <c:v>3391597659.6100001</c:v>
                </c:pt>
                <c:pt idx="3">
                  <c:v>3391597659.6100001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832-486E-8FB1-173B083CEFA0}"/>
            </c:ext>
          </c:extLst>
        </c:ser>
        <c:ser>
          <c:idx val="3"/>
          <c:order val="3"/>
          <c:tx>
            <c:strRef>
              <c:f>Hoja9!$B$4:$C$4</c:f>
              <c:strCache>
                <c:ptCount val="1"/>
                <c:pt idx="0">
                  <c:v>C-4301 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37966583607</c:v>
                </c:pt>
                <c:pt idx="2">
                  <c:v>22743849516</c:v>
                </c:pt>
                <c:pt idx="3">
                  <c:v>22743849516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832-486E-8FB1-173B083CEF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8548864"/>
        <c:axId val="238550400"/>
        <c:axId val="0"/>
      </c:bar3DChart>
      <c:catAx>
        <c:axId val="238548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38550400"/>
        <c:crosses val="autoZero"/>
        <c:auto val="1"/>
        <c:lblAlgn val="ctr"/>
        <c:lblOffset val="100"/>
        <c:noMultiLvlLbl val="0"/>
      </c:catAx>
      <c:valAx>
        <c:axId val="238550400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38548864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JUNIO 2020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1"/>
                <c:pt idx="0">
                  <c:v>A-02-02 10 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3143.3502928000003</c:v>
                </c:pt>
                <c:pt idx="2">
                  <c:v>1511.2542601700002</c:v>
                </c:pt>
                <c:pt idx="3">
                  <c:v>1511.2542601700002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1"/>
                <c:pt idx="0">
                  <c:v>A-03-03- 10 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8699.6837495599993</c:v>
                </c:pt>
                <c:pt idx="2">
                  <c:v>8682.4923305599987</c:v>
                </c:pt>
                <c:pt idx="3">
                  <c:v>8682.4923305599987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1"/>
                <c:pt idx="0">
                  <c:v>A-01-01- 10 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8071.4767599999996</c:v>
                </c:pt>
                <c:pt idx="2">
                  <c:v>8070.135174</c:v>
                </c:pt>
                <c:pt idx="3">
                  <c:v>8070.135174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JUNIO 2020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003777148253069"/>
          <c:y val="1.6890937943498822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Hoja7!$D$27:$D$44</c:f>
              <c:numCache>
                <c:formatCode>_-* #,##0.00_-;\-* #,##0.00_-;_-* "-"??_-;_-@_-</c:formatCode>
                <c:ptCount val="18"/>
                <c:pt idx="0">
                  <c:v>50000000000</c:v>
                </c:pt>
                <c:pt idx="1">
                  <c:v>13000000000</c:v>
                </c:pt>
                <c:pt idx="2">
                  <c:v>13000000000</c:v>
                </c:pt>
                <c:pt idx="3">
                  <c:v>15000000000</c:v>
                </c:pt>
                <c:pt idx="4">
                  <c:v>15000000000</c:v>
                </c:pt>
                <c:pt idx="5">
                  <c:v>182831157797</c:v>
                </c:pt>
                <c:pt idx="6">
                  <c:v>75290000000</c:v>
                </c:pt>
                <c:pt idx="7">
                  <c:v>25000000000</c:v>
                </c:pt>
                <c:pt idx="8">
                  <c:v>162170000000</c:v>
                </c:pt>
                <c:pt idx="9">
                  <c:v>1100000000</c:v>
                </c:pt>
                <c:pt idx="10">
                  <c:v>1000000000</c:v>
                </c:pt>
                <c:pt idx="11">
                  <c:v>53000000000</c:v>
                </c:pt>
                <c:pt idx="12">
                  <c:v>3750000000</c:v>
                </c:pt>
                <c:pt idx="13">
                  <c:v>3000000000</c:v>
                </c:pt>
                <c:pt idx="14">
                  <c:v>5000000000</c:v>
                </c:pt>
                <c:pt idx="15">
                  <c:v>4000000000</c:v>
                </c:pt>
                <c:pt idx="16">
                  <c:v>8000000000</c:v>
                </c:pt>
                <c:pt idx="17">
                  <c:v>7000000000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  <c:extLst xmlns:c16r2="http://schemas.microsoft.com/office/drawing/2015/06/chart"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</c:strRef>
          </c:cat>
          <c:val>
            <c:numRef>
              <c:f>Hoja7!$E$27:$E$44</c:f>
              <c:numCache>
                <c:formatCode>_-* #,##0.00_-;\-* #,##0.00_-;_-* "-"??_-;_-@_-</c:formatCode>
                <c:ptCount val="18"/>
                <c:pt idx="0">
                  <c:v>14113303573</c:v>
                </c:pt>
                <c:pt idx="1">
                  <c:v>7512448742</c:v>
                </c:pt>
                <c:pt idx="2">
                  <c:v>6293356555</c:v>
                </c:pt>
                <c:pt idx="3">
                  <c:v>3335010100</c:v>
                </c:pt>
                <c:pt idx="4">
                  <c:v>6712464637</c:v>
                </c:pt>
                <c:pt idx="5">
                  <c:v>35657426021.510002</c:v>
                </c:pt>
                <c:pt idx="6">
                  <c:v>28982452365</c:v>
                </c:pt>
                <c:pt idx="7">
                  <c:v>12753881026.5</c:v>
                </c:pt>
                <c:pt idx="8">
                  <c:v>72433885062</c:v>
                </c:pt>
                <c:pt idx="9">
                  <c:v>593374185</c:v>
                </c:pt>
                <c:pt idx="10">
                  <c:v>259500000</c:v>
                </c:pt>
                <c:pt idx="11">
                  <c:v>21787204575</c:v>
                </c:pt>
                <c:pt idx="12">
                  <c:v>3171413947</c:v>
                </c:pt>
                <c:pt idx="13">
                  <c:v>2273674723</c:v>
                </c:pt>
                <c:pt idx="14">
                  <c:v>1634930422</c:v>
                </c:pt>
                <c:pt idx="15">
                  <c:v>1542755939.0899999</c:v>
                </c:pt>
                <c:pt idx="16">
                  <c:v>3559546344.2600002</c:v>
                </c:pt>
                <c:pt idx="17">
                  <c:v>3487111902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30"/>
      <c:rotY val="0"/>
      <c:depthPercent val="100"/>
      <c:rAngAx val="0"/>
      <c:perspective val="3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JUNIO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1"/>
                <c:pt idx="0">
                  <c:v>C-4302 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243170000000</c:v>
                </c:pt>
                <c:pt idx="1">
                  <c:v>109248645386.5</c:v>
                </c:pt>
                <c:pt idx="2">
                  <c:v>50680778942.400002</c:v>
                </c:pt>
                <c:pt idx="3">
                  <c:v>50680778942.400002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1"/>
                <c:pt idx="0">
                  <c:v>C-4302 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263121157797</c:v>
                </c:pt>
                <c:pt idx="1">
                  <c:v>66274808808.510002</c:v>
                </c:pt>
                <c:pt idx="2">
                  <c:v>2651551928.5100002</c:v>
                </c:pt>
                <c:pt idx="3">
                  <c:v>2651551928.5100002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1"/>
                <c:pt idx="0">
                  <c:v>C-4399 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24850000000</c:v>
                </c:pt>
                <c:pt idx="1">
                  <c:v>12613702317.35</c:v>
                </c:pt>
                <c:pt idx="2">
                  <c:v>3391597659.6100001</c:v>
                </c:pt>
                <c:pt idx="3">
                  <c:v>3391597659.6100001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1"/>
                <c:pt idx="0">
                  <c:v>C-4301 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37966583607</c:v>
                </c:pt>
                <c:pt idx="2">
                  <c:v>22743849516</c:v>
                </c:pt>
                <c:pt idx="3">
                  <c:v>22743849516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533400</xdr:colOff>
      <xdr:row>23</xdr:row>
      <xdr:rowOff>123825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1</xdr:row>
      <xdr:rowOff>0</xdr:rowOff>
    </xdr:from>
    <xdr:to>
      <xdr:col>16</xdr:col>
      <xdr:colOff>609600</xdr:colOff>
      <xdr:row>24</xdr:row>
      <xdr:rowOff>42863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B06D8C58-6185-4FDE-B73D-7B9E778EA0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381000</xdr:colOff>
      <xdr:row>25</xdr:row>
      <xdr:rowOff>57150</xdr:rowOff>
    </xdr:from>
    <xdr:to>
      <xdr:col>20</xdr:col>
      <xdr:colOff>247650</xdr:colOff>
      <xdr:row>66</xdr:row>
      <xdr:rowOff>104775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xmlns="" id="{E2C5AE55-8B84-41D8-A60A-61E7C062EF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10</xdr:col>
      <xdr:colOff>409575</xdr:colOff>
      <xdr:row>50</xdr:row>
      <xdr:rowOff>90489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xmlns="" id="{22537A73-C5C1-4D24-97E4-B50ED2902D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xmlns="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361950</xdr:colOff>
      <xdr:row>31</xdr:row>
      <xdr:rowOff>185736</xdr:rowOff>
    </xdr:from>
    <xdr:to>
      <xdr:col>18</xdr:col>
      <xdr:colOff>228600</xdr:colOff>
      <xdr:row>59</xdr:row>
      <xdr:rowOff>66674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4:N95"/>
  <sheetViews>
    <sheetView tabSelected="1" workbookViewId="0"/>
  </sheetViews>
  <sheetFormatPr baseColWidth="10" defaultRowHeight="15" x14ac:dyDescent="0.25"/>
  <cols>
    <col min="2" max="2" width="14.7109375" customWidth="1"/>
  </cols>
  <sheetData>
    <row r="54" spans="14:14" ht="25.5" customHeight="1" x14ac:dyDescent="0.25">
      <c r="N54" s="113"/>
    </row>
    <row r="55" spans="14:14" ht="15" customHeight="1" x14ac:dyDescent="0.25">
      <c r="N55" s="114"/>
    </row>
    <row r="56" spans="14:14" ht="15" customHeight="1" x14ac:dyDescent="0.25">
      <c r="N56" s="113"/>
    </row>
    <row r="57" spans="14:14" ht="15" customHeight="1" x14ac:dyDescent="0.25">
      <c r="N57" s="113"/>
    </row>
    <row r="58" spans="14:14" x14ac:dyDescent="0.25">
      <c r="N58" s="113"/>
    </row>
    <row r="59" spans="14:14" x14ac:dyDescent="0.25">
      <c r="N59" s="113"/>
    </row>
    <row r="60" spans="14:14" x14ac:dyDescent="0.25">
      <c r="N60" s="113"/>
    </row>
    <row r="61" spans="14:14" x14ac:dyDescent="0.25">
      <c r="N61" s="113"/>
    </row>
    <row r="62" spans="14:14" x14ac:dyDescent="0.25">
      <c r="N62" s="113"/>
    </row>
    <row r="63" spans="14:14" x14ac:dyDescent="0.25">
      <c r="N63" s="113"/>
    </row>
    <row r="64" spans="14:14" x14ac:dyDescent="0.25">
      <c r="N64" s="113"/>
    </row>
    <row r="65" spans="2:14" x14ac:dyDescent="0.25">
      <c r="N65" s="113"/>
    </row>
    <row r="66" spans="2:14" x14ac:dyDescent="0.25">
      <c r="N66" s="113"/>
    </row>
    <row r="67" spans="2:14" x14ac:dyDescent="0.25">
      <c r="N67" s="113"/>
    </row>
    <row r="68" spans="2:14" x14ac:dyDescent="0.25">
      <c r="N68" s="113"/>
    </row>
    <row r="69" spans="2:14" x14ac:dyDescent="0.25">
      <c r="N69" s="113"/>
    </row>
    <row r="70" spans="2:14" x14ac:dyDescent="0.25">
      <c r="N70" s="113"/>
    </row>
    <row r="71" spans="2:14" x14ac:dyDescent="0.25">
      <c r="N71" s="113"/>
    </row>
    <row r="72" spans="2:14" x14ac:dyDescent="0.25">
      <c r="N72" s="113"/>
    </row>
    <row r="73" spans="2:14" x14ac:dyDescent="0.25">
      <c r="N73" s="113"/>
    </row>
    <row r="76" spans="2:14" hidden="1" x14ac:dyDescent="0.25">
      <c r="B76" s="115" t="s">
        <v>47</v>
      </c>
      <c r="C76" s="171" t="s">
        <v>49</v>
      </c>
      <c r="D76" s="172"/>
      <c r="E76" s="172"/>
      <c r="F76" s="172"/>
      <c r="G76" s="172"/>
      <c r="H76" s="172"/>
      <c r="I76" s="172"/>
      <c r="J76" s="172"/>
      <c r="K76" s="172"/>
      <c r="L76" s="172"/>
      <c r="M76" s="173"/>
    </row>
    <row r="77" spans="2:14" hidden="1" x14ac:dyDescent="0.25">
      <c r="B77" s="116" t="s">
        <v>50</v>
      </c>
      <c r="C77" s="174" t="s">
        <v>51</v>
      </c>
      <c r="D77" s="175"/>
      <c r="E77" s="175"/>
      <c r="F77" s="175"/>
      <c r="G77" s="175"/>
      <c r="H77" s="175"/>
      <c r="I77" s="175"/>
      <c r="J77" s="175"/>
      <c r="K77" s="175"/>
      <c r="L77" s="175"/>
      <c r="M77" s="176"/>
    </row>
    <row r="78" spans="2:14" hidden="1" x14ac:dyDescent="0.25">
      <c r="B78" s="116" t="s">
        <v>52</v>
      </c>
      <c r="C78" s="174" t="s">
        <v>53</v>
      </c>
      <c r="D78" s="175"/>
      <c r="E78" s="175"/>
      <c r="F78" s="175"/>
      <c r="G78" s="175"/>
      <c r="H78" s="175"/>
      <c r="I78" s="175"/>
      <c r="J78" s="175"/>
      <c r="K78" s="175"/>
      <c r="L78" s="175"/>
      <c r="M78" s="176"/>
    </row>
    <row r="79" spans="2:14" hidden="1" x14ac:dyDescent="0.25">
      <c r="B79" s="116" t="s">
        <v>54</v>
      </c>
      <c r="C79" s="174" t="s">
        <v>55</v>
      </c>
      <c r="D79" s="175"/>
      <c r="E79" s="175"/>
      <c r="F79" s="175"/>
      <c r="G79" s="175"/>
      <c r="H79" s="175"/>
      <c r="I79" s="175"/>
      <c r="J79" s="175"/>
      <c r="K79" s="175"/>
      <c r="L79" s="175"/>
      <c r="M79" s="176"/>
    </row>
    <row r="80" spans="2:14" hidden="1" x14ac:dyDescent="0.25">
      <c r="B80" s="116" t="s">
        <v>56</v>
      </c>
      <c r="C80" s="167" t="s">
        <v>57</v>
      </c>
      <c r="D80" s="167"/>
      <c r="E80" s="167"/>
      <c r="F80" s="167"/>
      <c r="G80" s="167"/>
      <c r="H80" s="167"/>
      <c r="I80" s="167"/>
      <c r="J80" s="167"/>
      <c r="K80" s="167"/>
      <c r="L80" s="167"/>
      <c r="M80" s="168"/>
    </row>
    <row r="81" spans="2:13" hidden="1" x14ac:dyDescent="0.25">
      <c r="B81" s="116" t="s">
        <v>58</v>
      </c>
      <c r="C81" s="167" t="s">
        <v>59</v>
      </c>
      <c r="D81" s="167"/>
      <c r="E81" s="167"/>
      <c r="F81" s="167"/>
      <c r="G81" s="167"/>
      <c r="H81" s="167"/>
      <c r="I81" s="167"/>
      <c r="J81" s="167"/>
      <c r="K81" s="167"/>
      <c r="L81" s="167"/>
      <c r="M81" s="168"/>
    </row>
    <row r="82" spans="2:13" hidden="1" x14ac:dyDescent="0.25">
      <c r="B82" s="116" t="s">
        <v>58</v>
      </c>
      <c r="C82" s="167" t="s">
        <v>59</v>
      </c>
      <c r="D82" s="167"/>
      <c r="E82" s="167"/>
      <c r="F82" s="167"/>
      <c r="G82" s="167"/>
      <c r="H82" s="167"/>
      <c r="I82" s="167"/>
      <c r="J82" s="167"/>
      <c r="K82" s="167"/>
      <c r="L82" s="167"/>
      <c r="M82" s="168"/>
    </row>
    <row r="83" spans="2:13" hidden="1" x14ac:dyDescent="0.25">
      <c r="B83" s="116" t="s">
        <v>60</v>
      </c>
      <c r="C83" s="167" t="s">
        <v>61</v>
      </c>
      <c r="D83" s="167"/>
      <c r="E83" s="167"/>
      <c r="F83" s="167"/>
      <c r="G83" s="167"/>
      <c r="H83" s="167"/>
      <c r="I83" s="167"/>
      <c r="J83" s="167"/>
      <c r="K83" s="167"/>
      <c r="L83" s="167"/>
      <c r="M83" s="168"/>
    </row>
    <row r="84" spans="2:13" hidden="1" x14ac:dyDescent="0.25">
      <c r="B84" s="116" t="s">
        <v>62</v>
      </c>
      <c r="C84" s="167" t="s">
        <v>63</v>
      </c>
      <c r="D84" s="167"/>
      <c r="E84" s="167"/>
      <c r="F84" s="167"/>
      <c r="G84" s="167"/>
      <c r="H84" s="167"/>
      <c r="I84" s="167"/>
      <c r="J84" s="167"/>
      <c r="K84" s="167"/>
      <c r="L84" s="167"/>
      <c r="M84" s="168"/>
    </row>
    <row r="85" spans="2:13" hidden="1" x14ac:dyDescent="0.25">
      <c r="B85" s="116" t="s">
        <v>64</v>
      </c>
      <c r="C85" s="167" t="s">
        <v>65</v>
      </c>
      <c r="D85" s="167"/>
      <c r="E85" s="167"/>
      <c r="F85" s="167"/>
      <c r="G85" s="167"/>
      <c r="H85" s="167"/>
      <c r="I85" s="167"/>
      <c r="J85" s="167"/>
      <c r="K85" s="167"/>
      <c r="L85" s="167"/>
      <c r="M85" s="168"/>
    </row>
    <row r="86" spans="2:13" hidden="1" x14ac:dyDescent="0.25">
      <c r="B86" s="116" t="s">
        <v>64</v>
      </c>
      <c r="C86" s="167" t="s">
        <v>65</v>
      </c>
      <c r="D86" s="167"/>
      <c r="E86" s="167"/>
      <c r="F86" s="167"/>
      <c r="G86" s="167"/>
      <c r="H86" s="167"/>
      <c r="I86" s="167"/>
      <c r="J86" s="167"/>
      <c r="K86" s="167"/>
      <c r="L86" s="167"/>
      <c r="M86" s="168"/>
    </row>
    <row r="87" spans="2:13" hidden="1" x14ac:dyDescent="0.25">
      <c r="B87" s="116" t="s">
        <v>66</v>
      </c>
      <c r="C87" s="167" t="s">
        <v>67</v>
      </c>
      <c r="D87" s="167"/>
      <c r="E87" s="167"/>
      <c r="F87" s="167"/>
      <c r="G87" s="167"/>
      <c r="H87" s="167"/>
      <c r="I87" s="167"/>
      <c r="J87" s="167"/>
      <c r="K87" s="167"/>
      <c r="L87" s="167"/>
      <c r="M87" s="168"/>
    </row>
    <row r="88" spans="2:13" hidden="1" x14ac:dyDescent="0.25">
      <c r="B88" s="116" t="s">
        <v>68</v>
      </c>
      <c r="C88" s="167" t="s">
        <v>69</v>
      </c>
      <c r="D88" s="167"/>
      <c r="E88" s="167"/>
      <c r="F88" s="167"/>
      <c r="G88" s="167"/>
      <c r="H88" s="167"/>
      <c r="I88" s="167"/>
      <c r="J88" s="167"/>
      <c r="K88" s="167"/>
      <c r="L88" s="167"/>
      <c r="M88" s="168"/>
    </row>
    <row r="89" spans="2:13" hidden="1" x14ac:dyDescent="0.25">
      <c r="B89" s="116" t="s">
        <v>70</v>
      </c>
      <c r="C89" s="167" t="s">
        <v>71</v>
      </c>
      <c r="D89" s="167"/>
      <c r="E89" s="167"/>
      <c r="F89" s="167"/>
      <c r="G89" s="167"/>
      <c r="H89" s="167"/>
      <c r="I89" s="167"/>
      <c r="J89" s="167"/>
      <c r="K89" s="167"/>
      <c r="L89" s="167"/>
      <c r="M89" s="168"/>
    </row>
    <row r="90" spans="2:13" hidden="1" x14ac:dyDescent="0.25">
      <c r="B90" s="116" t="s">
        <v>72</v>
      </c>
      <c r="C90" s="167" t="s">
        <v>73</v>
      </c>
      <c r="D90" s="167"/>
      <c r="E90" s="167"/>
      <c r="F90" s="167"/>
      <c r="G90" s="167"/>
      <c r="H90" s="167"/>
      <c r="I90" s="167"/>
      <c r="J90" s="167"/>
      <c r="K90" s="167"/>
      <c r="L90" s="167"/>
      <c r="M90" s="168"/>
    </row>
    <row r="91" spans="2:13" hidden="1" x14ac:dyDescent="0.25">
      <c r="B91" s="116" t="s">
        <v>74</v>
      </c>
      <c r="C91" s="167" t="s">
        <v>75</v>
      </c>
      <c r="D91" s="167"/>
      <c r="E91" s="167"/>
      <c r="F91" s="167"/>
      <c r="G91" s="167"/>
      <c r="H91" s="167"/>
      <c r="I91" s="167"/>
      <c r="J91" s="167"/>
      <c r="K91" s="167"/>
      <c r="L91" s="167"/>
      <c r="M91" s="168"/>
    </row>
    <row r="92" spans="2:13" hidden="1" x14ac:dyDescent="0.25">
      <c r="B92" s="116" t="s">
        <v>76</v>
      </c>
      <c r="C92" s="167" t="s">
        <v>77</v>
      </c>
      <c r="D92" s="167"/>
      <c r="E92" s="167"/>
      <c r="F92" s="167"/>
      <c r="G92" s="167"/>
      <c r="H92" s="167"/>
      <c r="I92" s="167"/>
      <c r="J92" s="167"/>
      <c r="K92" s="167"/>
      <c r="L92" s="167"/>
      <c r="M92" s="168"/>
    </row>
    <row r="93" spans="2:13" hidden="1" x14ac:dyDescent="0.25">
      <c r="B93" s="116" t="s">
        <v>78</v>
      </c>
      <c r="C93" s="167" t="s">
        <v>79</v>
      </c>
      <c r="D93" s="167"/>
      <c r="E93" s="167"/>
      <c r="F93" s="167"/>
      <c r="G93" s="167"/>
      <c r="H93" s="167"/>
      <c r="I93" s="167"/>
      <c r="J93" s="167"/>
      <c r="K93" s="167"/>
      <c r="L93" s="167"/>
      <c r="M93" s="168"/>
    </row>
    <row r="94" spans="2:13" hidden="1" x14ac:dyDescent="0.25">
      <c r="B94" s="116" t="s">
        <v>80</v>
      </c>
      <c r="C94" s="167" t="s">
        <v>81</v>
      </c>
      <c r="D94" s="167"/>
      <c r="E94" s="167"/>
      <c r="F94" s="167"/>
      <c r="G94" s="167"/>
      <c r="H94" s="167"/>
      <c r="I94" s="167"/>
      <c r="J94" s="167"/>
      <c r="K94" s="167"/>
      <c r="L94" s="167"/>
      <c r="M94" s="168"/>
    </row>
    <row r="95" spans="2:13" ht="15.75" hidden="1" thickBot="1" x14ac:dyDescent="0.3">
      <c r="B95" s="118" t="s">
        <v>82</v>
      </c>
      <c r="C95" s="169" t="s">
        <v>83</v>
      </c>
      <c r="D95" s="169"/>
      <c r="E95" s="169"/>
      <c r="F95" s="169"/>
      <c r="G95" s="169"/>
      <c r="H95" s="169"/>
      <c r="I95" s="169"/>
      <c r="J95" s="169"/>
      <c r="K95" s="169"/>
      <c r="L95" s="169"/>
      <c r="M95" s="170"/>
    </row>
  </sheetData>
  <mergeCells count="20">
    <mergeCell ref="C76:M76"/>
    <mergeCell ref="C77:M77"/>
    <mergeCell ref="C78:M78"/>
    <mergeCell ref="C79:M79"/>
    <mergeCell ref="C88:M88"/>
    <mergeCell ref="C82:M82"/>
    <mergeCell ref="C83:M83"/>
    <mergeCell ref="C84:M84"/>
    <mergeCell ref="C85:M85"/>
    <mergeCell ref="C86:M86"/>
    <mergeCell ref="C87:M87"/>
    <mergeCell ref="C80:M80"/>
    <mergeCell ref="C81:M81"/>
    <mergeCell ref="C94:M94"/>
    <mergeCell ref="C95:M95"/>
    <mergeCell ref="C89:M89"/>
    <mergeCell ref="C90:M90"/>
    <mergeCell ref="C91:M91"/>
    <mergeCell ref="C92:M92"/>
    <mergeCell ref="C93:M93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workbookViewId="0"/>
  </sheetViews>
  <sheetFormatPr baseColWidth="10" defaultRowHeight="15" x14ac:dyDescent="0.25"/>
  <cols>
    <col min="1" max="1" width="13.42578125" style="76" customWidth="1"/>
    <col min="2" max="2" width="15.140625" style="76" customWidth="1"/>
    <col min="3" max="3" width="8" style="76" customWidth="1"/>
    <col min="4" max="4" width="27.140625" style="76" customWidth="1"/>
    <col min="5" max="5" width="17" style="76" customWidth="1"/>
    <col min="6" max="6" width="18.85546875" style="108" customWidth="1"/>
    <col min="7" max="11" width="17" style="76" customWidth="1"/>
    <col min="12" max="12" width="0" style="76" hidden="1" customWidth="1"/>
    <col min="13" max="13" width="6.42578125" style="76" customWidth="1"/>
    <col min="14" max="16384" width="11.42578125" style="76"/>
  </cols>
  <sheetData>
    <row r="1" spans="1:11" x14ac:dyDescent="0.25">
      <c r="A1" s="74"/>
      <c r="B1" s="74">
        <v>2020</v>
      </c>
      <c r="C1" s="75" t="s">
        <v>0</v>
      </c>
      <c r="D1" s="75" t="s">
        <v>0</v>
      </c>
      <c r="E1" s="75" t="s">
        <v>0</v>
      </c>
      <c r="F1" s="107" t="s">
        <v>0</v>
      </c>
      <c r="G1" s="75" t="s">
        <v>0</v>
      </c>
      <c r="H1" s="75" t="s">
        <v>0</v>
      </c>
      <c r="I1" s="75" t="s">
        <v>0</v>
      </c>
      <c r="J1" s="75" t="s">
        <v>0</v>
      </c>
      <c r="K1" s="75" t="s">
        <v>0</v>
      </c>
    </row>
    <row r="2" spans="1:11" x14ac:dyDescent="0.25">
      <c r="A2" s="74"/>
      <c r="B2" s="74" t="s">
        <v>1</v>
      </c>
      <c r="C2" s="75" t="s">
        <v>0</v>
      </c>
      <c r="D2" s="75" t="s">
        <v>0</v>
      </c>
      <c r="E2" s="75" t="s">
        <v>0</v>
      </c>
      <c r="F2" s="107" t="s">
        <v>0</v>
      </c>
      <c r="G2" s="75" t="s">
        <v>0</v>
      </c>
      <c r="H2" s="75" t="s">
        <v>0</v>
      </c>
      <c r="I2" s="75" t="s">
        <v>0</v>
      </c>
      <c r="J2" s="75" t="s">
        <v>0</v>
      </c>
      <c r="K2" s="75" t="s">
        <v>0</v>
      </c>
    </row>
    <row r="3" spans="1:11" ht="15.75" thickBot="1" x14ac:dyDescent="0.3">
      <c r="A3" s="74"/>
      <c r="B3" s="79" t="s">
        <v>104</v>
      </c>
      <c r="C3" s="75" t="s">
        <v>0</v>
      </c>
      <c r="D3" s="75" t="s">
        <v>0</v>
      </c>
      <c r="E3" s="75" t="s">
        <v>0</v>
      </c>
      <c r="F3" s="107" t="s">
        <v>0</v>
      </c>
      <c r="G3" s="75" t="s">
        <v>0</v>
      </c>
      <c r="H3" s="75" t="s">
        <v>0</v>
      </c>
      <c r="I3" s="75" t="s">
        <v>0</v>
      </c>
      <c r="J3" s="75" t="s">
        <v>0</v>
      </c>
      <c r="K3" s="75" t="s">
        <v>0</v>
      </c>
    </row>
    <row r="4" spans="1:11" ht="23.25" customHeight="1" x14ac:dyDescent="0.25">
      <c r="A4" s="77"/>
      <c r="B4" s="123" t="s">
        <v>3</v>
      </c>
      <c r="C4" s="124" t="s">
        <v>4</v>
      </c>
      <c r="D4" s="124" t="s">
        <v>6</v>
      </c>
      <c r="E4" s="124" t="s">
        <v>8</v>
      </c>
      <c r="F4" s="124" t="s">
        <v>9</v>
      </c>
      <c r="G4" s="124" t="s">
        <v>10</v>
      </c>
      <c r="H4" s="124" t="s">
        <v>11</v>
      </c>
      <c r="I4" s="124" t="s">
        <v>12</v>
      </c>
      <c r="J4" s="124" t="s">
        <v>13</v>
      </c>
      <c r="K4" s="125" t="s">
        <v>15</v>
      </c>
    </row>
    <row r="5" spans="1:11" x14ac:dyDescent="0.25">
      <c r="A5" s="78"/>
      <c r="B5" s="126" t="s">
        <v>16</v>
      </c>
      <c r="C5" s="127" t="s">
        <v>18</v>
      </c>
      <c r="D5" s="81" t="s">
        <v>20</v>
      </c>
      <c r="E5" s="82">
        <v>12190000000</v>
      </c>
      <c r="F5" s="112">
        <v>0</v>
      </c>
      <c r="G5" s="82">
        <v>5362876857</v>
      </c>
      <c r="H5" s="82">
        <v>6827123143</v>
      </c>
      <c r="I5" s="82">
        <v>5362876857</v>
      </c>
      <c r="J5" s="82">
        <v>5361744033</v>
      </c>
      <c r="K5" s="128">
        <v>5361744033</v>
      </c>
    </row>
    <row r="6" spans="1:11" ht="22.5" x14ac:dyDescent="0.25">
      <c r="A6" s="78"/>
      <c r="B6" s="126" t="s">
        <v>21</v>
      </c>
      <c r="C6" s="127" t="s">
        <v>18</v>
      </c>
      <c r="D6" s="81" t="s">
        <v>22</v>
      </c>
      <c r="E6" s="82">
        <v>4261000000</v>
      </c>
      <c r="F6" s="112">
        <v>0</v>
      </c>
      <c r="G6" s="82">
        <v>2050390083</v>
      </c>
      <c r="H6" s="82">
        <v>2210609917</v>
      </c>
      <c r="I6" s="82">
        <v>2050390083</v>
      </c>
      <c r="J6" s="82">
        <v>2050390083</v>
      </c>
      <c r="K6" s="128">
        <v>2050390083</v>
      </c>
    </row>
    <row r="7" spans="1:11" ht="33.75" x14ac:dyDescent="0.25">
      <c r="A7" s="78"/>
      <c r="B7" s="126" t="s">
        <v>23</v>
      </c>
      <c r="C7" s="127" t="s">
        <v>18</v>
      </c>
      <c r="D7" s="81" t="s">
        <v>24</v>
      </c>
      <c r="E7" s="82">
        <v>1524000000</v>
      </c>
      <c r="F7" s="112">
        <v>0</v>
      </c>
      <c r="G7" s="82">
        <v>658209820</v>
      </c>
      <c r="H7" s="82">
        <v>865790180</v>
      </c>
      <c r="I7" s="82">
        <v>658209820</v>
      </c>
      <c r="J7" s="82">
        <v>658001058</v>
      </c>
      <c r="K7" s="128">
        <v>658001058</v>
      </c>
    </row>
    <row r="8" spans="1:11" ht="22.5" x14ac:dyDescent="0.25">
      <c r="A8" s="78"/>
      <c r="B8" s="126" t="s">
        <v>25</v>
      </c>
      <c r="C8" s="127" t="s">
        <v>18</v>
      </c>
      <c r="D8" s="81" t="s">
        <v>26</v>
      </c>
      <c r="E8" s="82">
        <v>0</v>
      </c>
      <c r="F8" s="112">
        <v>0</v>
      </c>
      <c r="G8" s="82">
        <v>0</v>
      </c>
      <c r="H8" s="82">
        <v>0</v>
      </c>
      <c r="I8" s="82">
        <v>0</v>
      </c>
      <c r="J8" s="82">
        <v>0</v>
      </c>
      <c r="K8" s="128">
        <v>0</v>
      </c>
    </row>
    <row r="9" spans="1:11" ht="22.5" x14ac:dyDescent="0.25">
      <c r="A9" s="78"/>
      <c r="B9" s="126" t="s">
        <v>27</v>
      </c>
      <c r="C9" s="127" t="s">
        <v>18</v>
      </c>
      <c r="D9" s="81" t="s">
        <v>28</v>
      </c>
      <c r="E9" s="82">
        <v>4340000000</v>
      </c>
      <c r="F9" s="112">
        <v>0</v>
      </c>
      <c r="G9" s="82">
        <v>4220947926.2800002</v>
      </c>
      <c r="H9" s="82">
        <v>119052073.72</v>
      </c>
      <c r="I9" s="82">
        <v>3143350292.8000002</v>
      </c>
      <c r="J9" s="82">
        <v>1511254260.1700001</v>
      </c>
      <c r="K9" s="128">
        <v>1511254260.1700001</v>
      </c>
    </row>
    <row r="10" spans="1:11" ht="33.75" x14ac:dyDescent="0.25">
      <c r="A10" s="78"/>
      <c r="B10" s="126" t="s">
        <v>29</v>
      </c>
      <c r="C10" s="127" t="s">
        <v>18</v>
      </c>
      <c r="D10" s="81" t="s">
        <v>30</v>
      </c>
      <c r="E10" s="82">
        <v>13311842203</v>
      </c>
      <c r="F10" s="112">
        <v>0</v>
      </c>
      <c r="G10" s="82">
        <v>7799304621.0200005</v>
      </c>
      <c r="H10" s="82">
        <v>5512537581.9799995</v>
      </c>
      <c r="I10" s="82">
        <v>7799304621.0200005</v>
      </c>
      <c r="J10" s="82">
        <v>7799304621.0200005</v>
      </c>
      <c r="K10" s="128">
        <v>7799304621.0200005</v>
      </c>
    </row>
    <row r="11" spans="1:11" ht="22.5" x14ac:dyDescent="0.25">
      <c r="A11" s="78"/>
      <c r="B11" s="126" t="s">
        <v>31</v>
      </c>
      <c r="C11" s="127" t="s">
        <v>18</v>
      </c>
      <c r="D11" s="81" t="s">
        <v>32</v>
      </c>
      <c r="E11" s="82">
        <v>2807110160</v>
      </c>
      <c r="F11" s="112">
        <v>0</v>
      </c>
      <c r="G11" s="82">
        <v>395619415.98000002</v>
      </c>
      <c r="H11" s="82">
        <v>2411490744.02</v>
      </c>
      <c r="I11" s="82">
        <v>217886797.97999999</v>
      </c>
      <c r="J11" s="82">
        <v>200695378.97999999</v>
      </c>
      <c r="K11" s="128">
        <v>200695378.97999999</v>
      </c>
    </row>
    <row r="12" spans="1:11" ht="33.75" x14ac:dyDescent="0.25">
      <c r="A12" s="78"/>
      <c r="B12" s="126" t="s">
        <v>33</v>
      </c>
      <c r="C12" s="127" t="s">
        <v>18</v>
      </c>
      <c r="D12" s="81" t="s">
        <v>34</v>
      </c>
      <c r="E12" s="82">
        <v>58000000</v>
      </c>
      <c r="F12" s="112">
        <v>0</v>
      </c>
      <c r="G12" s="82">
        <v>52773073</v>
      </c>
      <c r="H12" s="82">
        <v>5226927</v>
      </c>
      <c r="I12" s="82">
        <v>52773073</v>
      </c>
      <c r="J12" s="82">
        <v>52773073</v>
      </c>
      <c r="K12" s="128">
        <v>52773073</v>
      </c>
    </row>
    <row r="13" spans="1:11" x14ac:dyDescent="0.25">
      <c r="A13" s="78"/>
      <c r="B13" s="126" t="s">
        <v>35</v>
      </c>
      <c r="C13" s="127" t="s">
        <v>18</v>
      </c>
      <c r="D13" s="81" t="s">
        <v>36</v>
      </c>
      <c r="E13" s="82">
        <v>94000000</v>
      </c>
      <c r="F13" s="112">
        <v>0</v>
      </c>
      <c r="G13" s="82">
        <v>0</v>
      </c>
      <c r="H13" s="82">
        <v>94000000</v>
      </c>
      <c r="I13" s="82">
        <v>0</v>
      </c>
      <c r="J13" s="82">
        <v>0</v>
      </c>
      <c r="K13" s="128">
        <v>0</v>
      </c>
    </row>
    <row r="14" spans="1:11" x14ac:dyDescent="0.25">
      <c r="A14" s="78"/>
      <c r="B14" s="126" t="s">
        <v>37</v>
      </c>
      <c r="C14" s="127" t="s">
        <v>18</v>
      </c>
      <c r="D14" s="81" t="s">
        <v>38</v>
      </c>
      <c r="E14" s="82">
        <v>20000000</v>
      </c>
      <c r="F14" s="112">
        <v>0</v>
      </c>
      <c r="G14" s="82">
        <v>0</v>
      </c>
      <c r="H14" s="82">
        <v>20000000</v>
      </c>
      <c r="I14" s="82">
        <v>0</v>
      </c>
      <c r="J14" s="82">
        <v>0</v>
      </c>
      <c r="K14" s="128">
        <v>0</v>
      </c>
    </row>
    <row r="15" spans="1:11" ht="22.5" x14ac:dyDescent="0.25">
      <c r="A15" s="78"/>
      <c r="B15" s="126" t="s">
        <v>39</v>
      </c>
      <c r="C15" s="127" t="s">
        <v>18</v>
      </c>
      <c r="D15" s="81" t="s">
        <v>40</v>
      </c>
      <c r="E15" s="82">
        <v>11000000</v>
      </c>
      <c r="F15" s="112">
        <v>0</v>
      </c>
      <c r="G15" s="82">
        <v>0</v>
      </c>
      <c r="H15" s="82">
        <v>11000000</v>
      </c>
      <c r="I15" s="82">
        <v>0</v>
      </c>
      <c r="J15" s="82">
        <v>0</v>
      </c>
      <c r="K15" s="128">
        <v>0</v>
      </c>
    </row>
    <row r="16" spans="1:11" ht="22.5" x14ac:dyDescent="0.25">
      <c r="A16" s="78"/>
      <c r="B16" s="126" t="s">
        <v>41</v>
      </c>
      <c r="C16" s="127" t="s">
        <v>42</v>
      </c>
      <c r="D16" s="81" t="s">
        <v>44</v>
      </c>
      <c r="E16" s="82">
        <v>975000000</v>
      </c>
      <c r="F16" s="112">
        <v>0</v>
      </c>
      <c r="G16" s="82">
        <v>629719257.55999994</v>
      </c>
      <c r="H16" s="82">
        <v>345280742.44</v>
      </c>
      <c r="I16" s="82">
        <v>629719257.55999994</v>
      </c>
      <c r="J16" s="82">
        <v>629719257.55999994</v>
      </c>
      <c r="K16" s="128">
        <v>629719257.55999994</v>
      </c>
    </row>
    <row r="17" spans="1:11" ht="23.25" thickBot="1" x14ac:dyDescent="0.3">
      <c r="A17" s="78"/>
      <c r="B17" s="129" t="s">
        <v>45</v>
      </c>
      <c r="C17" s="130" t="s">
        <v>18</v>
      </c>
      <c r="D17" s="131" t="s">
        <v>46</v>
      </c>
      <c r="E17" s="132">
        <v>2000000</v>
      </c>
      <c r="F17" s="158">
        <v>0</v>
      </c>
      <c r="G17" s="132">
        <v>0</v>
      </c>
      <c r="H17" s="132">
        <v>2000000</v>
      </c>
      <c r="I17" s="132">
        <v>0</v>
      </c>
      <c r="J17" s="132">
        <v>0</v>
      </c>
      <c r="K17" s="133">
        <v>0</v>
      </c>
    </row>
    <row r="18" spans="1:11" ht="15.75" thickBot="1" x14ac:dyDescent="0.3">
      <c r="A18" s="78"/>
      <c r="B18" s="180" t="s">
        <v>106</v>
      </c>
      <c r="C18" s="181"/>
      <c r="D18" s="182"/>
      <c r="E18" s="100">
        <f>SUM(E5:E17)</f>
        <v>39593952363</v>
      </c>
      <c r="F18" s="100">
        <f t="shared" ref="F18" si="0">SUM(F5:F17)</f>
        <v>0</v>
      </c>
      <c r="G18" s="100">
        <f t="shared" ref="G18:K18" si="1">SUM(G5:G17)</f>
        <v>21169841053.840004</v>
      </c>
      <c r="H18" s="100">
        <f t="shared" si="1"/>
        <v>18424111309.159996</v>
      </c>
      <c r="I18" s="100">
        <f t="shared" si="1"/>
        <v>19914510802.360001</v>
      </c>
      <c r="J18" s="100">
        <f t="shared" si="1"/>
        <v>18263881764.730003</v>
      </c>
      <c r="K18" s="139">
        <f t="shared" si="1"/>
        <v>18263881764.730003</v>
      </c>
    </row>
    <row r="19" spans="1:11" ht="56.25" x14ac:dyDescent="0.25">
      <c r="A19" s="78"/>
      <c r="B19" s="134" t="s">
        <v>47</v>
      </c>
      <c r="C19" s="135" t="s">
        <v>42</v>
      </c>
      <c r="D19" s="136" t="s">
        <v>49</v>
      </c>
      <c r="E19" s="137">
        <v>50000000000</v>
      </c>
      <c r="F19" s="164">
        <v>0</v>
      </c>
      <c r="G19" s="137">
        <v>45289270189</v>
      </c>
      <c r="H19" s="137">
        <v>4710729811</v>
      </c>
      <c r="I19" s="137">
        <v>14113303573</v>
      </c>
      <c r="J19" s="137">
        <v>12486767013</v>
      </c>
      <c r="K19" s="138">
        <v>12486767013</v>
      </c>
    </row>
    <row r="20" spans="1:11" ht="45" x14ac:dyDescent="0.25">
      <c r="A20" s="78"/>
      <c r="B20" s="126" t="s">
        <v>50</v>
      </c>
      <c r="C20" s="127" t="s">
        <v>42</v>
      </c>
      <c r="D20" s="81" t="s">
        <v>51</v>
      </c>
      <c r="E20" s="82">
        <v>13000000000</v>
      </c>
      <c r="F20" s="112">
        <v>0</v>
      </c>
      <c r="G20" s="82">
        <v>11590299398</v>
      </c>
      <c r="H20" s="82">
        <v>1409700602</v>
      </c>
      <c r="I20" s="82">
        <v>7512448742</v>
      </c>
      <c r="J20" s="82">
        <v>3629597178</v>
      </c>
      <c r="K20" s="128">
        <v>3629597178</v>
      </c>
    </row>
    <row r="21" spans="1:11" ht="33.75" x14ac:dyDescent="0.25">
      <c r="A21" s="78"/>
      <c r="B21" s="126" t="s">
        <v>52</v>
      </c>
      <c r="C21" s="127" t="s">
        <v>42</v>
      </c>
      <c r="D21" s="81" t="s">
        <v>53</v>
      </c>
      <c r="E21" s="82">
        <v>13000000000</v>
      </c>
      <c r="F21" s="112">
        <v>515000000</v>
      </c>
      <c r="G21" s="82">
        <v>10943746151</v>
      </c>
      <c r="H21" s="82">
        <v>1541253849</v>
      </c>
      <c r="I21" s="82">
        <v>6293356555</v>
      </c>
      <c r="J21" s="82">
        <v>2662522833</v>
      </c>
      <c r="K21" s="128">
        <v>2662522833</v>
      </c>
    </row>
    <row r="22" spans="1:11" ht="33.75" x14ac:dyDescent="0.25">
      <c r="A22" s="78"/>
      <c r="B22" s="126" t="s">
        <v>54</v>
      </c>
      <c r="C22" s="127" t="s">
        <v>42</v>
      </c>
      <c r="D22" s="81" t="s">
        <v>55</v>
      </c>
      <c r="E22" s="82">
        <v>15000000000</v>
      </c>
      <c r="F22" s="112">
        <v>91000000</v>
      </c>
      <c r="G22" s="82">
        <v>8269160940</v>
      </c>
      <c r="H22" s="82">
        <v>6639839060</v>
      </c>
      <c r="I22" s="82">
        <v>3335010100</v>
      </c>
      <c r="J22" s="82">
        <v>1247650392</v>
      </c>
      <c r="K22" s="128">
        <v>1247650392</v>
      </c>
    </row>
    <row r="23" spans="1:11" ht="45" x14ac:dyDescent="0.25">
      <c r="A23" s="78"/>
      <c r="B23" s="126" t="s">
        <v>56</v>
      </c>
      <c r="C23" s="127" t="s">
        <v>42</v>
      </c>
      <c r="D23" s="81" t="s">
        <v>57</v>
      </c>
      <c r="E23" s="82">
        <v>15000000000</v>
      </c>
      <c r="F23" s="112">
        <v>0</v>
      </c>
      <c r="G23" s="82">
        <v>10873724769</v>
      </c>
      <c r="H23" s="82">
        <v>4126275231</v>
      </c>
      <c r="I23" s="82">
        <v>6712464637</v>
      </c>
      <c r="J23" s="82">
        <v>2717312100</v>
      </c>
      <c r="K23" s="128">
        <v>2717312100</v>
      </c>
    </row>
    <row r="24" spans="1:11" ht="45" x14ac:dyDescent="0.25">
      <c r="A24" s="78"/>
      <c r="B24" s="126" t="s">
        <v>58</v>
      </c>
      <c r="C24" s="127" t="s">
        <v>18</v>
      </c>
      <c r="D24" s="81" t="s">
        <v>59</v>
      </c>
      <c r="E24" s="82">
        <v>17750000000</v>
      </c>
      <c r="F24" s="112">
        <v>0</v>
      </c>
      <c r="G24" s="82">
        <v>17226031735.509998</v>
      </c>
      <c r="H24" s="82">
        <v>523968264.49000001</v>
      </c>
      <c r="I24" s="82">
        <v>7072341966.5100002</v>
      </c>
      <c r="J24" s="82">
        <v>2174307616.5100002</v>
      </c>
      <c r="K24" s="128">
        <v>2174307616.5100002</v>
      </c>
    </row>
    <row r="25" spans="1:11" ht="45" x14ac:dyDescent="0.25">
      <c r="A25" s="78"/>
      <c r="B25" s="126" t="s">
        <v>58</v>
      </c>
      <c r="C25" s="127" t="s">
        <v>42</v>
      </c>
      <c r="D25" s="81" t="s">
        <v>59</v>
      </c>
      <c r="E25" s="82">
        <v>165081157797</v>
      </c>
      <c r="F25" s="112">
        <v>120655000000</v>
      </c>
      <c r="G25" s="82">
        <v>37302573155</v>
      </c>
      <c r="H25" s="82">
        <v>7123584642</v>
      </c>
      <c r="I25" s="82">
        <v>28585084055</v>
      </c>
      <c r="J25" s="82">
        <v>0</v>
      </c>
      <c r="K25" s="128">
        <v>0</v>
      </c>
    </row>
    <row r="26" spans="1:11" ht="33.75" x14ac:dyDescent="0.25">
      <c r="A26" s="78"/>
      <c r="B26" s="126" t="s">
        <v>60</v>
      </c>
      <c r="C26" s="127" t="s">
        <v>42</v>
      </c>
      <c r="D26" s="81" t="s">
        <v>61</v>
      </c>
      <c r="E26" s="82">
        <v>75290000000</v>
      </c>
      <c r="F26" s="112">
        <v>25000000000</v>
      </c>
      <c r="G26" s="82">
        <v>33156894532</v>
      </c>
      <c r="H26" s="82">
        <v>17133105468</v>
      </c>
      <c r="I26" s="82">
        <v>28982452365</v>
      </c>
      <c r="J26" s="82">
        <v>147432912</v>
      </c>
      <c r="K26" s="128">
        <v>147432912</v>
      </c>
    </row>
    <row r="27" spans="1:11" ht="56.25" x14ac:dyDescent="0.25">
      <c r="A27" s="78"/>
      <c r="B27" s="126" t="s">
        <v>62</v>
      </c>
      <c r="C27" s="127" t="s">
        <v>42</v>
      </c>
      <c r="D27" s="81" t="s">
        <v>63</v>
      </c>
      <c r="E27" s="82">
        <v>25000000000</v>
      </c>
      <c r="F27" s="112">
        <v>800000000</v>
      </c>
      <c r="G27" s="82">
        <v>21711355129.330002</v>
      </c>
      <c r="H27" s="82">
        <v>2488644870.6700001</v>
      </c>
      <c r="I27" s="82">
        <v>12753881026.5</v>
      </c>
      <c r="J27" s="82">
        <v>8426366611.5</v>
      </c>
      <c r="K27" s="128">
        <v>8426366611.5</v>
      </c>
    </row>
    <row r="28" spans="1:11" ht="67.5" x14ac:dyDescent="0.25">
      <c r="A28" s="78"/>
      <c r="B28" s="126" t="s">
        <v>64</v>
      </c>
      <c r="C28" s="127" t="s">
        <v>18</v>
      </c>
      <c r="D28" s="81" t="s">
        <v>65</v>
      </c>
      <c r="E28" s="82">
        <v>112170000000</v>
      </c>
      <c r="F28" s="112">
        <v>22939000000</v>
      </c>
      <c r="G28" s="82">
        <v>63093769573.330002</v>
      </c>
      <c r="H28" s="82">
        <v>26137230426.669998</v>
      </c>
      <c r="I28" s="82">
        <v>36644591927</v>
      </c>
      <c r="J28" s="82">
        <v>14682134712.4</v>
      </c>
      <c r="K28" s="128">
        <v>14682134712.4</v>
      </c>
    </row>
    <row r="29" spans="1:11" ht="67.5" x14ac:dyDescent="0.25">
      <c r="A29" s="78"/>
      <c r="B29" s="126" t="s">
        <v>64</v>
      </c>
      <c r="C29" s="127" t="s">
        <v>42</v>
      </c>
      <c r="D29" s="81" t="s">
        <v>65</v>
      </c>
      <c r="E29" s="82">
        <v>50000000000</v>
      </c>
      <c r="F29" s="112">
        <v>0</v>
      </c>
      <c r="G29" s="82">
        <v>45999999967</v>
      </c>
      <c r="H29" s="82">
        <v>4000000033</v>
      </c>
      <c r="I29" s="82">
        <v>35789293135</v>
      </c>
      <c r="J29" s="82">
        <v>19674809405.5</v>
      </c>
      <c r="K29" s="128">
        <v>19674809405.5</v>
      </c>
    </row>
    <row r="30" spans="1:11" ht="33.75" x14ac:dyDescent="0.25">
      <c r="A30" s="78"/>
      <c r="B30" s="126" t="s">
        <v>66</v>
      </c>
      <c r="C30" s="127" t="s">
        <v>42</v>
      </c>
      <c r="D30" s="81" t="s">
        <v>67</v>
      </c>
      <c r="E30" s="82">
        <v>1100000000</v>
      </c>
      <c r="F30" s="112">
        <v>0</v>
      </c>
      <c r="G30" s="82">
        <v>675000000</v>
      </c>
      <c r="H30" s="82">
        <v>425000000</v>
      </c>
      <c r="I30" s="82">
        <v>593374185</v>
      </c>
      <c r="J30" s="82">
        <v>229440725</v>
      </c>
      <c r="K30" s="128">
        <v>229440725</v>
      </c>
    </row>
    <row r="31" spans="1:11" ht="33.75" x14ac:dyDescent="0.25">
      <c r="A31" s="78"/>
      <c r="B31" s="126" t="s">
        <v>68</v>
      </c>
      <c r="C31" s="127" t="s">
        <v>42</v>
      </c>
      <c r="D31" s="81" t="s">
        <v>69</v>
      </c>
      <c r="E31" s="82">
        <v>1000000000</v>
      </c>
      <c r="F31" s="112">
        <v>0</v>
      </c>
      <c r="G31" s="82">
        <v>309500000</v>
      </c>
      <c r="H31" s="82">
        <v>690500000</v>
      </c>
      <c r="I31" s="82">
        <v>259500000</v>
      </c>
      <c r="J31" s="82">
        <v>49997873</v>
      </c>
      <c r="K31" s="128">
        <v>49997873</v>
      </c>
    </row>
    <row r="32" spans="1:11" ht="56.25" x14ac:dyDescent="0.25">
      <c r="A32" s="78"/>
      <c r="B32" s="126" t="s">
        <v>70</v>
      </c>
      <c r="C32" s="127" t="s">
        <v>42</v>
      </c>
      <c r="D32" s="81" t="s">
        <v>71</v>
      </c>
      <c r="E32" s="82">
        <v>53000000000</v>
      </c>
      <c r="F32" s="112">
        <v>0</v>
      </c>
      <c r="G32" s="82">
        <v>32732901705</v>
      </c>
      <c r="H32" s="82">
        <v>20267098295</v>
      </c>
      <c r="I32" s="82">
        <v>21787204575</v>
      </c>
      <c r="J32" s="82">
        <v>6730670102</v>
      </c>
      <c r="K32" s="128">
        <v>6730670102</v>
      </c>
    </row>
    <row r="33" spans="1:11" ht="33.75" x14ac:dyDescent="0.25">
      <c r="A33" s="78"/>
      <c r="B33" s="126" t="s">
        <v>72</v>
      </c>
      <c r="C33" s="127" t="s">
        <v>42</v>
      </c>
      <c r="D33" s="81" t="s">
        <v>73</v>
      </c>
      <c r="E33" s="82">
        <v>3750000000</v>
      </c>
      <c r="F33" s="112">
        <v>0</v>
      </c>
      <c r="G33" s="82">
        <v>3474994930</v>
      </c>
      <c r="H33" s="82">
        <v>275005070</v>
      </c>
      <c r="I33" s="82">
        <v>3171413947</v>
      </c>
      <c r="J33" s="82">
        <v>888456462</v>
      </c>
      <c r="K33" s="128">
        <v>888456462</v>
      </c>
    </row>
    <row r="34" spans="1:11" ht="22.5" x14ac:dyDescent="0.25">
      <c r="A34" s="78"/>
      <c r="B34" s="126" t="s">
        <v>74</v>
      </c>
      <c r="C34" s="127" t="s">
        <v>42</v>
      </c>
      <c r="D34" s="81" t="s">
        <v>75</v>
      </c>
      <c r="E34" s="82">
        <v>3000000000</v>
      </c>
      <c r="F34" s="112">
        <v>0</v>
      </c>
      <c r="G34" s="82">
        <v>2865311300</v>
      </c>
      <c r="H34" s="82">
        <v>134688700</v>
      </c>
      <c r="I34" s="82">
        <v>2273674723</v>
      </c>
      <c r="J34" s="82">
        <v>1166798111</v>
      </c>
      <c r="K34" s="128">
        <v>1166798111</v>
      </c>
    </row>
    <row r="35" spans="1:11" ht="33.75" x14ac:dyDescent="0.25">
      <c r="A35" s="78"/>
      <c r="B35" s="126" t="s">
        <v>76</v>
      </c>
      <c r="C35" s="127" t="s">
        <v>42</v>
      </c>
      <c r="D35" s="81" t="s">
        <v>77</v>
      </c>
      <c r="E35" s="82">
        <v>5000000000</v>
      </c>
      <c r="F35" s="112">
        <v>0</v>
      </c>
      <c r="G35" s="82">
        <v>4532079540</v>
      </c>
      <c r="H35" s="82">
        <v>467920460</v>
      </c>
      <c r="I35" s="82">
        <v>1634930422</v>
      </c>
      <c r="J35" s="82">
        <v>329811400</v>
      </c>
      <c r="K35" s="128">
        <v>329811400</v>
      </c>
    </row>
    <row r="36" spans="1:11" ht="67.5" x14ac:dyDescent="0.25">
      <c r="A36" s="78"/>
      <c r="B36" s="126" t="s">
        <v>78</v>
      </c>
      <c r="C36" s="127" t="s">
        <v>42</v>
      </c>
      <c r="D36" s="81" t="s">
        <v>79</v>
      </c>
      <c r="E36" s="82">
        <v>4000000000</v>
      </c>
      <c r="F36" s="112">
        <v>0</v>
      </c>
      <c r="G36" s="82">
        <v>1791920010.0899999</v>
      </c>
      <c r="H36" s="82">
        <v>2208079989.9099998</v>
      </c>
      <c r="I36" s="82">
        <v>1542755939.0899999</v>
      </c>
      <c r="J36" s="82">
        <v>425132698.61000001</v>
      </c>
      <c r="K36" s="128">
        <v>425132698.61000001</v>
      </c>
    </row>
    <row r="37" spans="1:11" ht="22.5" x14ac:dyDescent="0.25">
      <c r="A37" s="78"/>
      <c r="B37" s="126" t="s">
        <v>80</v>
      </c>
      <c r="C37" s="127" t="s">
        <v>42</v>
      </c>
      <c r="D37" s="81" t="s">
        <v>81</v>
      </c>
      <c r="E37" s="82">
        <v>8000000000</v>
      </c>
      <c r="F37" s="112">
        <v>0</v>
      </c>
      <c r="G37" s="82">
        <v>6206555864</v>
      </c>
      <c r="H37" s="82">
        <v>1793444136</v>
      </c>
      <c r="I37" s="82">
        <v>3559546344.2600002</v>
      </c>
      <c r="J37" s="82">
        <v>777509451</v>
      </c>
      <c r="K37" s="128">
        <v>777509451</v>
      </c>
    </row>
    <row r="38" spans="1:11" ht="34.5" thickBot="1" x14ac:dyDescent="0.3">
      <c r="A38" s="78"/>
      <c r="B38" s="129" t="s">
        <v>82</v>
      </c>
      <c r="C38" s="130" t="s">
        <v>42</v>
      </c>
      <c r="D38" s="131" t="s">
        <v>83</v>
      </c>
      <c r="E38" s="132">
        <v>7000000000</v>
      </c>
      <c r="F38" s="158">
        <v>0</v>
      </c>
      <c r="G38" s="132">
        <v>4063211009</v>
      </c>
      <c r="H38" s="132">
        <v>2936788991</v>
      </c>
      <c r="I38" s="132">
        <v>3487111902</v>
      </c>
      <c r="J38" s="132">
        <v>1021060450</v>
      </c>
      <c r="K38" s="133">
        <v>1021060450</v>
      </c>
    </row>
    <row r="39" spans="1:11" s="120" customFormat="1" ht="15.75" thickBot="1" x14ac:dyDescent="0.3">
      <c r="A39" s="122"/>
      <c r="B39" s="180" t="s">
        <v>111</v>
      </c>
      <c r="C39" s="181"/>
      <c r="D39" s="182"/>
      <c r="E39" s="100">
        <f>SUM(E19:E38)</f>
        <v>637141157797</v>
      </c>
      <c r="F39" s="100">
        <f t="shared" ref="F39" si="2">SUM(F19:F38)</f>
        <v>170000000000</v>
      </c>
      <c r="G39" s="100">
        <f t="shared" ref="G39:K39" si="3">SUM(G19:G38)</f>
        <v>362108299897.26007</v>
      </c>
      <c r="H39" s="100">
        <f t="shared" si="3"/>
        <v>105032857899.74001</v>
      </c>
      <c r="I39" s="100">
        <f t="shared" si="3"/>
        <v>226103740119.36002</v>
      </c>
      <c r="J39" s="100">
        <f t="shared" si="3"/>
        <v>79467778046.520004</v>
      </c>
      <c r="K39" s="139">
        <f t="shared" si="3"/>
        <v>79467778046.520004</v>
      </c>
    </row>
    <row r="40" spans="1:11" ht="15.75" thickBot="1" x14ac:dyDescent="0.3">
      <c r="A40" s="78"/>
      <c r="B40" s="177" t="s">
        <v>105</v>
      </c>
      <c r="C40" s="178"/>
      <c r="D40" s="179"/>
      <c r="E40" s="140">
        <f>+E39+E18</f>
        <v>676735110160</v>
      </c>
      <c r="F40" s="140">
        <f>+F39+F18</f>
        <v>170000000000</v>
      </c>
      <c r="G40" s="140">
        <f t="shared" ref="G40:J40" si="4">+G39+G18</f>
        <v>383278140951.1001</v>
      </c>
      <c r="H40" s="140">
        <f t="shared" si="4"/>
        <v>123456969208.89999</v>
      </c>
      <c r="I40" s="140">
        <f t="shared" si="4"/>
        <v>246018250921.72003</v>
      </c>
      <c r="J40" s="140">
        <f t="shared" si="4"/>
        <v>97731659811.25</v>
      </c>
      <c r="K40" s="141">
        <f>+K39+K18</f>
        <v>97731659811.25</v>
      </c>
    </row>
    <row r="41" spans="1:11" ht="33.950000000000003" customHeight="1" x14ac:dyDescent="0.25">
      <c r="G41" s="121"/>
      <c r="I41" s="121"/>
      <c r="J41" s="121"/>
    </row>
    <row r="42" spans="1:11" x14ac:dyDescent="0.25">
      <c r="G42" s="121"/>
      <c r="I42" s="121"/>
      <c r="J42" s="121"/>
    </row>
  </sheetData>
  <mergeCells count="3">
    <mergeCell ref="B40:D40"/>
    <mergeCell ref="B39:D39"/>
    <mergeCell ref="B18:D1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opLeftCell="E33" workbookViewId="0">
      <selection activeCell="H40" sqref="H40"/>
    </sheetView>
  </sheetViews>
  <sheetFormatPr baseColWidth="10" defaultRowHeight="15" x14ac:dyDescent="0.25"/>
  <cols>
    <col min="1" max="1" width="13.42578125" style="108" customWidth="1"/>
    <col min="2" max="2" width="21.5703125" style="108" customWidth="1"/>
    <col min="3" max="3" width="8" style="108" customWidth="1"/>
    <col min="4" max="4" width="27.5703125" style="108" customWidth="1"/>
    <col min="5" max="11" width="18.85546875" style="108" customWidth="1"/>
    <col min="12" max="12" width="0" style="108" hidden="1" customWidth="1"/>
    <col min="13" max="13" width="6.42578125" style="108" customWidth="1"/>
    <col min="14" max="16384" width="11.42578125" style="108"/>
  </cols>
  <sheetData>
    <row r="1" spans="1:11" x14ac:dyDescent="0.25">
      <c r="A1" s="106"/>
      <c r="B1" s="106">
        <v>2020</v>
      </c>
      <c r="C1" s="107" t="s">
        <v>0</v>
      </c>
      <c r="D1" s="107" t="s">
        <v>0</v>
      </c>
      <c r="E1" s="107" t="s">
        <v>0</v>
      </c>
      <c r="F1" s="107" t="s">
        <v>0</v>
      </c>
      <c r="G1" s="107" t="s">
        <v>0</v>
      </c>
      <c r="H1" s="107" t="s">
        <v>0</v>
      </c>
      <c r="I1" s="107" t="s">
        <v>0</v>
      </c>
      <c r="J1" s="107" t="s">
        <v>0</v>
      </c>
      <c r="K1" s="107" t="s">
        <v>0</v>
      </c>
    </row>
    <row r="2" spans="1:11" x14ac:dyDescent="0.25">
      <c r="A2" s="106"/>
      <c r="B2" s="106" t="s">
        <v>1</v>
      </c>
      <c r="C2" s="107" t="s">
        <v>0</v>
      </c>
      <c r="D2" s="107" t="s">
        <v>0</v>
      </c>
      <c r="E2" s="107" t="s">
        <v>0</v>
      </c>
      <c r="F2" s="107" t="s">
        <v>0</v>
      </c>
      <c r="G2" s="107" t="s">
        <v>0</v>
      </c>
      <c r="H2" s="107" t="s">
        <v>0</v>
      </c>
      <c r="I2" s="107" t="s">
        <v>0</v>
      </c>
      <c r="J2" s="107" t="s">
        <v>0</v>
      </c>
      <c r="K2" s="107" t="s">
        <v>0</v>
      </c>
    </row>
    <row r="3" spans="1:11" ht="15.75" thickBot="1" x14ac:dyDescent="0.3">
      <c r="A3" s="106"/>
      <c r="B3" s="111" t="s">
        <v>107</v>
      </c>
      <c r="C3" s="107" t="s">
        <v>0</v>
      </c>
      <c r="D3" s="107" t="s">
        <v>0</v>
      </c>
      <c r="E3" s="107" t="s">
        <v>0</v>
      </c>
      <c r="F3" s="107" t="s">
        <v>0</v>
      </c>
      <c r="G3" s="107" t="s">
        <v>0</v>
      </c>
      <c r="H3" s="107" t="s">
        <v>0</v>
      </c>
      <c r="I3" s="107" t="s">
        <v>0</v>
      </c>
      <c r="J3" s="107" t="s">
        <v>0</v>
      </c>
      <c r="K3" s="107" t="s">
        <v>0</v>
      </c>
    </row>
    <row r="4" spans="1:11" ht="15.75" thickBot="1" x14ac:dyDescent="0.3">
      <c r="A4" s="109"/>
      <c r="B4" s="149" t="s">
        <v>3</v>
      </c>
      <c r="C4" s="150" t="s">
        <v>4</v>
      </c>
      <c r="D4" s="150" t="s">
        <v>6</v>
      </c>
      <c r="E4" s="150" t="s">
        <v>8</v>
      </c>
      <c r="F4" s="166" t="s">
        <v>9</v>
      </c>
      <c r="G4" s="150" t="s">
        <v>10</v>
      </c>
      <c r="H4" s="150" t="s">
        <v>11</v>
      </c>
      <c r="I4" s="150" t="s">
        <v>12</v>
      </c>
      <c r="J4" s="150" t="s">
        <v>13</v>
      </c>
      <c r="K4" s="151" t="s">
        <v>15</v>
      </c>
    </row>
    <row r="5" spans="1:11" x14ac:dyDescent="0.25">
      <c r="A5" s="110"/>
      <c r="B5" s="115" t="s">
        <v>16</v>
      </c>
      <c r="C5" s="142" t="s">
        <v>18</v>
      </c>
      <c r="D5" s="143" t="s">
        <v>20</v>
      </c>
      <c r="E5" s="144">
        <v>12190000000</v>
      </c>
      <c r="F5" s="164">
        <v>0</v>
      </c>
      <c r="G5" s="144">
        <v>1274416067</v>
      </c>
      <c r="H5" s="144">
        <v>10915583933</v>
      </c>
      <c r="I5" s="144">
        <v>1274416067</v>
      </c>
      <c r="J5" s="144">
        <v>1276610459</v>
      </c>
      <c r="K5" s="145">
        <v>1276610459</v>
      </c>
    </row>
    <row r="6" spans="1:11" ht="22.5" x14ac:dyDescent="0.25">
      <c r="A6" s="110"/>
      <c r="B6" s="116" t="s">
        <v>21</v>
      </c>
      <c r="C6" s="146" t="s">
        <v>18</v>
      </c>
      <c r="D6" s="117" t="s">
        <v>22</v>
      </c>
      <c r="E6" s="112">
        <v>4261000000</v>
      </c>
      <c r="F6" s="112">
        <v>0</v>
      </c>
      <c r="G6" s="112">
        <v>455193967</v>
      </c>
      <c r="H6" s="112">
        <v>3805806033</v>
      </c>
      <c r="I6" s="112">
        <v>455193967</v>
      </c>
      <c r="J6" s="112">
        <v>455193967</v>
      </c>
      <c r="K6" s="147">
        <v>455193967</v>
      </c>
    </row>
    <row r="7" spans="1:11" ht="33.75" x14ac:dyDescent="0.25">
      <c r="A7" s="110"/>
      <c r="B7" s="116" t="s">
        <v>23</v>
      </c>
      <c r="C7" s="146" t="s">
        <v>18</v>
      </c>
      <c r="D7" s="117" t="s">
        <v>24</v>
      </c>
      <c r="E7" s="112">
        <v>1524000000</v>
      </c>
      <c r="F7" s="112">
        <v>0</v>
      </c>
      <c r="G7" s="112">
        <v>248182606</v>
      </c>
      <c r="H7" s="112">
        <v>1275817394</v>
      </c>
      <c r="I7" s="112">
        <v>248391368</v>
      </c>
      <c r="J7" s="112">
        <v>249863597</v>
      </c>
      <c r="K7" s="147">
        <v>249863597</v>
      </c>
    </row>
    <row r="8" spans="1:11" ht="22.5" x14ac:dyDescent="0.25">
      <c r="A8" s="110"/>
      <c r="B8" s="116" t="s">
        <v>25</v>
      </c>
      <c r="C8" s="146" t="s">
        <v>18</v>
      </c>
      <c r="D8" s="117" t="s">
        <v>26</v>
      </c>
      <c r="E8" s="112">
        <v>0</v>
      </c>
      <c r="F8" s="112">
        <v>0</v>
      </c>
      <c r="G8" s="112">
        <v>0</v>
      </c>
      <c r="H8" s="112">
        <v>0</v>
      </c>
      <c r="I8" s="112">
        <v>0</v>
      </c>
      <c r="J8" s="112">
        <v>0</v>
      </c>
      <c r="K8" s="147">
        <v>0</v>
      </c>
    </row>
    <row r="9" spans="1:11" ht="22.5" x14ac:dyDescent="0.25">
      <c r="A9" s="110"/>
      <c r="B9" s="116" t="s">
        <v>27</v>
      </c>
      <c r="C9" s="146" t="s">
        <v>18</v>
      </c>
      <c r="D9" s="117" t="s">
        <v>28</v>
      </c>
      <c r="E9" s="112">
        <v>4340000000</v>
      </c>
      <c r="F9" s="112">
        <v>0</v>
      </c>
      <c r="G9" s="112">
        <v>192136789.19999999</v>
      </c>
      <c r="H9" s="112">
        <v>4147863210.8000002</v>
      </c>
      <c r="I9" s="112">
        <v>82086257.519999996</v>
      </c>
      <c r="J9" s="112">
        <v>218356241</v>
      </c>
      <c r="K9" s="147">
        <v>218356241</v>
      </c>
    </row>
    <row r="10" spans="1:11" ht="33.75" x14ac:dyDescent="0.25">
      <c r="A10" s="110"/>
      <c r="B10" s="116" t="s">
        <v>29</v>
      </c>
      <c r="C10" s="146" t="s">
        <v>18</v>
      </c>
      <c r="D10" s="117" t="s">
        <v>30</v>
      </c>
      <c r="E10" s="112">
        <v>13311842203</v>
      </c>
      <c r="F10" s="112">
        <v>0</v>
      </c>
      <c r="G10" s="112">
        <v>1944307418</v>
      </c>
      <c r="H10" s="112">
        <v>11367534785</v>
      </c>
      <c r="I10" s="112">
        <v>1944307418</v>
      </c>
      <c r="J10" s="112">
        <v>1944307418</v>
      </c>
      <c r="K10" s="147">
        <v>1944307418</v>
      </c>
    </row>
    <row r="11" spans="1:11" ht="22.5" x14ac:dyDescent="0.25">
      <c r="A11" s="110"/>
      <c r="B11" s="116" t="s">
        <v>31</v>
      </c>
      <c r="C11" s="146" t="s">
        <v>18</v>
      </c>
      <c r="D11" s="117" t="s">
        <v>32</v>
      </c>
      <c r="E11" s="112">
        <v>2807110160</v>
      </c>
      <c r="F11" s="112">
        <v>0</v>
      </c>
      <c r="G11" s="112">
        <v>0</v>
      </c>
      <c r="H11" s="112">
        <v>2807110160</v>
      </c>
      <c r="I11" s="112">
        <v>50780748</v>
      </c>
      <c r="J11" s="112">
        <v>55692582</v>
      </c>
      <c r="K11" s="147">
        <v>55692582</v>
      </c>
    </row>
    <row r="12" spans="1:11" ht="33.75" x14ac:dyDescent="0.25">
      <c r="A12" s="110"/>
      <c r="B12" s="116" t="s">
        <v>33</v>
      </c>
      <c r="C12" s="146" t="s">
        <v>18</v>
      </c>
      <c r="D12" s="117" t="s">
        <v>34</v>
      </c>
      <c r="E12" s="112">
        <v>58000000</v>
      </c>
      <c r="F12" s="112">
        <v>0</v>
      </c>
      <c r="G12" s="112">
        <v>0</v>
      </c>
      <c r="H12" s="112">
        <v>58000000</v>
      </c>
      <c r="I12" s="112">
        <v>0</v>
      </c>
      <c r="J12" s="112">
        <v>0</v>
      </c>
      <c r="K12" s="147">
        <v>0</v>
      </c>
    </row>
    <row r="13" spans="1:11" x14ac:dyDescent="0.25">
      <c r="A13" s="110"/>
      <c r="B13" s="116" t="s">
        <v>35</v>
      </c>
      <c r="C13" s="146" t="s">
        <v>18</v>
      </c>
      <c r="D13" s="117" t="s">
        <v>36</v>
      </c>
      <c r="E13" s="112">
        <v>94000000</v>
      </c>
      <c r="F13" s="112">
        <v>0</v>
      </c>
      <c r="G13" s="112">
        <v>0</v>
      </c>
      <c r="H13" s="112">
        <v>94000000</v>
      </c>
      <c r="I13" s="112">
        <v>0</v>
      </c>
      <c r="J13" s="112">
        <v>0</v>
      </c>
      <c r="K13" s="147">
        <v>0</v>
      </c>
    </row>
    <row r="14" spans="1:11" x14ac:dyDescent="0.25">
      <c r="A14" s="110"/>
      <c r="B14" s="116" t="s">
        <v>37</v>
      </c>
      <c r="C14" s="146" t="s">
        <v>18</v>
      </c>
      <c r="D14" s="117" t="s">
        <v>38</v>
      </c>
      <c r="E14" s="112">
        <v>20000000</v>
      </c>
      <c r="F14" s="112">
        <v>0</v>
      </c>
      <c r="G14" s="112">
        <v>0</v>
      </c>
      <c r="H14" s="112">
        <v>20000000</v>
      </c>
      <c r="I14" s="112">
        <v>0</v>
      </c>
      <c r="J14" s="112">
        <v>0</v>
      </c>
      <c r="K14" s="147">
        <v>0</v>
      </c>
    </row>
    <row r="15" spans="1:11" ht="22.5" x14ac:dyDescent="0.25">
      <c r="A15" s="110"/>
      <c r="B15" s="116" t="s">
        <v>39</v>
      </c>
      <c r="C15" s="146" t="s">
        <v>18</v>
      </c>
      <c r="D15" s="117" t="s">
        <v>40</v>
      </c>
      <c r="E15" s="112">
        <v>11000000</v>
      </c>
      <c r="F15" s="112">
        <v>0</v>
      </c>
      <c r="G15" s="112">
        <v>0</v>
      </c>
      <c r="H15" s="112">
        <v>11000000</v>
      </c>
      <c r="I15" s="112">
        <v>0</v>
      </c>
      <c r="J15" s="112">
        <v>0</v>
      </c>
      <c r="K15" s="147">
        <v>0</v>
      </c>
    </row>
    <row r="16" spans="1:11" ht="22.5" x14ac:dyDescent="0.25">
      <c r="A16" s="110"/>
      <c r="B16" s="116" t="s">
        <v>41</v>
      </c>
      <c r="C16" s="146" t="s">
        <v>42</v>
      </c>
      <c r="D16" s="117" t="s">
        <v>44</v>
      </c>
      <c r="E16" s="112">
        <v>975000000</v>
      </c>
      <c r="F16" s="112">
        <v>0</v>
      </c>
      <c r="G16" s="112">
        <v>0</v>
      </c>
      <c r="H16" s="112">
        <v>975000000</v>
      </c>
      <c r="I16" s="112">
        <v>0</v>
      </c>
      <c r="J16" s="112">
        <v>0</v>
      </c>
      <c r="K16" s="147">
        <v>0</v>
      </c>
    </row>
    <row r="17" spans="1:11" ht="23.25" thickBot="1" x14ac:dyDescent="0.3">
      <c r="A17" s="110"/>
      <c r="B17" s="118" t="s">
        <v>45</v>
      </c>
      <c r="C17" s="148" t="s">
        <v>18</v>
      </c>
      <c r="D17" s="119" t="s">
        <v>46</v>
      </c>
      <c r="E17" s="152">
        <v>2000000</v>
      </c>
      <c r="F17" s="158">
        <v>0</v>
      </c>
      <c r="G17" s="152">
        <v>0</v>
      </c>
      <c r="H17" s="152">
        <v>2000000</v>
      </c>
      <c r="I17" s="152">
        <v>0</v>
      </c>
      <c r="J17" s="152">
        <v>0</v>
      </c>
      <c r="K17" s="153">
        <v>0</v>
      </c>
    </row>
    <row r="18" spans="1:11" ht="15.75" thickBot="1" x14ac:dyDescent="0.3">
      <c r="A18" s="110"/>
      <c r="B18" s="180" t="s">
        <v>108</v>
      </c>
      <c r="C18" s="183"/>
      <c r="D18" s="184"/>
      <c r="E18" s="154">
        <f>SUM(E5:E17)</f>
        <v>39593952363</v>
      </c>
      <c r="F18" s="160">
        <f t="shared" ref="F18" si="0">SUM(F5:F17)</f>
        <v>0</v>
      </c>
      <c r="G18" s="154">
        <f t="shared" ref="G18:K18" si="1">SUM(G5:G17)</f>
        <v>4114236847.1999998</v>
      </c>
      <c r="H18" s="154">
        <f t="shared" si="1"/>
        <v>35479715515.800003</v>
      </c>
      <c r="I18" s="154">
        <f t="shared" si="1"/>
        <v>4055175825.52</v>
      </c>
      <c r="J18" s="154">
        <f t="shared" si="1"/>
        <v>4200024264</v>
      </c>
      <c r="K18" s="154">
        <f t="shared" si="1"/>
        <v>4200024264</v>
      </c>
    </row>
    <row r="19" spans="1:11" ht="56.25" x14ac:dyDescent="0.25">
      <c r="A19" s="110"/>
      <c r="B19" s="115" t="s">
        <v>47</v>
      </c>
      <c r="C19" s="142" t="s">
        <v>42</v>
      </c>
      <c r="D19" s="143" t="s">
        <v>49</v>
      </c>
      <c r="E19" s="144">
        <v>50000000000</v>
      </c>
      <c r="F19" s="164">
        <v>0</v>
      </c>
      <c r="G19" s="144">
        <v>-235485766</v>
      </c>
      <c r="H19" s="144">
        <v>50235485766</v>
      </c>
      <c r="I19" s="144">
        <v>260000000</v>
      </c>
      <c r="J19" s="144">
        <v>4954046826</v>
      </c>
      <c r="K19" s="145">
        <v>4954046826</v>
      </c>
    </row>
    <row r="20" spans="1:11" ht="45" x14ac:dyDescent="0.25">
      <c r="A20" s="110"/>
      <c r="B20" s="116" t="s">
        <v>50</v>
      </c>
      <c r="C20" s="146" t="s">
        <v>42</v>
      </c>
      <c r="D20" s="117" t="s">
        <v>51</v>
      </c>
      <c r="E20" s="82">
        <v>13000000000</v>
      </c>
      <c r="F20" s="112">
        <v>0</v>
      </c>
      <c r="G20" s="112">
        <v>-200000000</v>
      </c>
      <c r="H20" s="112">
        <v>13200000000</v>
      </c>
      <c r="I20" s="112">
        <v>1340996912</v>
      </c>
      <c r="J20" s="112">
        <v>2195802175</v>
      </c>
      <c r="K20" s="147">
        <v>2195802175</v>
      </c>
    </row>
    <row r="21" spans="1:11" ht="33.75" x14ac:dyDescent="0.25">
      <c r="A21" s="110"/>
      <c r="B21" s="116" t="s">
        <v>52</v>
      </c>
      <c r="C21" s="146" t="s">
        <v>42</v>
      </c>
      <c r="D21" s="117" t="s">
        <v>53</v>
      </c>
      <c r="E21" s="82">
        <v>13000000000</v>
      </c>
      <c r="F21" s="112">
        <v>515000000</v>
      </c>
      <c r="G21" s="112">
        <v>-151774000</v>
      </c>
      <c r="H21" s="112">
        <v>12636774000</v>
      </c>
      <c r="I21" s="112">
        <v>1187441619</v>
      </c>
      <c r="J21" s="112">
        <v>1756639822</v>
      </c>
      <c r="K21" s="147">
        <v>1756639822</v>
      </c>
    </row>
    <row r="22" spans="1:11" ht="33.75" x14ac:dyDescent="0.25">
      <c r="A22" s="110"/>
      <c r="B22" s="116" t="s">
        <v>54</v>
      </c>
      <c r="C22" s="146" t="s">
        <v>42</v>
      </c>
      <c r="D22" s="117" t="s">
        <v>55</v>
      </c>
      <c r="E22" s="82">
        <v>15000000000</v>
      </c>
      <c r="F22" s="112">
        <v>91000000</v>
      </c>
      <c r="G22" s="112">
        <v>-206400000</v>
      </c>
      <c r="H22" s="112">
        <v>15115400000</v>
      </c>
      <c r="I22" s="112">
        <v>418427730</v>
      </c>
      <c r="J22" s="112">
        <v>672498486</v>
      </c>
      <c r="K22" s="147">
        <v>672498486</v>
      </c>
    </row>
    <row r="23" spans="1:11" ht="45" x14ac:dyDescent="0.25">
      <c r="A23" s="110"/>
      <c r="B23" s="116" t="s">
        <v>56</v>
      </c>
      <c r="C23" s="146" t="s">
        <v>42</v>
      </c>
      <c r="D23" s="117" t="s">
        <v>57</v>
      </c>
      <c r="E23" s="82">
        <v>15000000000</v>
      </c>
      <c r="F23" s="112">
        <v>0</v>
      </c>
      <c r="G23" s="112">
        <v>-147791531</v>
      </c>
      <c r="H23" s="112">
        <v>15147791531</v>
      </c>
      <c r="I23" s="112">
        <v>1622178127</v>
      </c>
      <c r="J23" s="112">
        <v>1954804766</v>
      </c>
      <c r="K23" s="147">
        <v>1954804766</v>
      </c>
    </row>
    <row r="24" spans="1:11" ht="45" x14ac:dyDescent="0.25">
      <c r="A24" s="110"/>
      <c r="B24" s="116" t="s">
        <v>58</v>
      </c>
      <c r="C24" s="146" t="s">
        <v>18</v>
      </c>
      <c r="D24" s="117" t="s">
        <v>59</v>
      </c>
      <c r="E24" s="82">
        <v>17750000000</v>
      </c>
      <c r="F24" s="112">
        <v>0</v>
      </c>
      <c r="G24" s="112">
        <v>356848584</v>
      </c>
      <c r="H24" s="112">
        <v>17393151416</v>
      </c>
      <c r="I24" s="112">
        <v>1408315381</v>
      </c>
      <c r="J24" s="112">
        <v>598691927.24000001</v>
      </c>
      <c r="K24" s="147">
        <v>598691927.24000001</v>
      </c>
    </row>
    <row r="25" spans="1:11" ht="45" x14ac:dyDescent="0.25">
      <c r="A25" s="110"/>
      <c r="B25" s="116" t="s">
        <v>58</v>
      </c>
      <c r="C25" s="146" t="s">
        <v>42</v>
      </c>
      <c r="D25" s="117" t="s">
        <v>59</v>
      </c>
      <c r="E25" s="82">
        <v>165081157797</v>
      </c>
      <c r="F25" s="112">
        <v>120655000000</v>
      </c>
      <c r="G25" s="112">
        <v>1137941914</v>
      </c>
      <c r="H25" s="112">
        <v>43288215883</v>
      </c>
      <c r="I25" s="112">
        <v>288460000</v>
      </c>
      <c r="J25" s="112">
        <v>0</v>
      </c>
      <c r="K25" s="147">
        <v>0</v>
      </c>
    </row>
    <row r="26" spans="1:11" ht="33.75" x14ac:dyDescent="0.25">
      <c r="A26" s="110"/>
      <c r="B26" s="116" t="s">
        <v>60</v>
      </c>
      <c r="C26" s="146" t="s">
        <v>42</v>
      </c>
      <c r="D26" s="117" t="s">
        <v>61</v>
      </c>
      <c r="E26" s="82">
        <v>75290000000</v>
      </c>
      <c r="F26" s="112">
        <v>25000000000</v>
      </c>
      <c r="G26" s="112">
        <v>3599005599</v>
      </c>
      <c r="H26" s="112">
        <v>46690994401</v>
      </c>
      <c r="I26" s="112">
        <v>29900000</v>
      </c>
      <c r="J26" s="112">
        <v>36463000</v>
      </c>
      <c r="K26" s="147">
        <v>36463000</v>
      </c>
    </row>
    <row r="27" spans="1:11" ht="56.25" x14ac:dyDescent="0.25">
      <c r="A27" s="110"/>
      <c r="B27" s="116" t="s">
        <v>62</v>
      </c>
      <c r="C27" s="146" t="s">
        <v>42</v>
      </c>
      <c r="D27" s="117" t="s">
        <v>63</v>
      </c>
      <c r="E27" s="82">
        <v>25000000000</v>
      </c>
      <c r="F27" s="112">
        <v>800000000</v>
      </c>
      <c r="G27" s="112">
        <v>-42528000</v>
      </c>
      <c r="H27" s="112">
        <v>24242528000</v>
      </c>
      <c r="I27" s="112">
        <v>2048579572.5</v>
      </c>
      <c r="J27" s="112">
        <v>2254070480.5</v>
      </c>
      <c r="K27" s="147">
        <v>2254070480.5</v>
      </c>
    </row>
    <row r="28" spans="1:11" ht="67.5" x14ac:dyDescent="0.25">
      <c r="A28" s="110"/>
      <c r="B28" s="116" t="s">
        <v>64</v>
      </c>
      <c r="C28" s="146" t="s">
        <v>18</v>
      </c>
      <c r="D28" s="117" t="s">
        <v>65</v>
      </c>
      <c r="E28" s="82">
        <v>112170000000</v>
      </c>
      <c r="F28" s="112">
        <v>22939000000</v>
      </c>
      <c r="G28" s="112">
        <v>713602012</v>
      </c>
      <c r="H28" s="112">
        <v>88517397988</v>
      </c>
      <c r="I28" s="112">
        <v>14743206117</v>
      </c>
      <c r="J28" s="112">
        <v>6132217014</v>
      </c>
      <c r="K28" s="147">
        <v>6146005928</v>
      </c>
    </row>
    <row r="29" spans="1:11" ht="67.5" x14ac:dyDescent="0.25">
      <c r="A29" s="110"/>
      <c r="B29" s="116" t="s">
        <v>64</v>
      </c>
      <c r="C29" s="146" t="s">
        <v>42</v>
      </c>
      <c r="D29" s="117" t="s">
        <v>65</v>
      </c>
      <c r="E29" s="112">
        <v>50000000000</v>
      </c>
      <c r="F29" s="112">
        <v>0</v>
      </c>
      <c r="G29" s="112">
        <v>0</v>
      </c>
      <c r="H29" s="112">
        <v>50000000000</v>
      </c>
      <c r="I29" s="112">
        <v>785194783.5</v>
      </c>
      <c r="J29" s="112">
        <v>783878079</v>
      </c>
      <c r="K29" s="147">
        <v>788267094</v>
      </c>
    </row>
    <row r="30" spans="1:11" ht="33.75" x14ac:dyDescent="0.25">
      <c r="A30" s="110"/>
      <c r="B30" s="116" t="s">
        <v>66</v>
      </c>
      <c r="C30" s="146" t="s">
        <v>42</v>
      </c>
      <c r="D30" s="117" t="s">
        <v>67</v>
      </c>
      <c r="E30" s="112">
        <v>1100000000</v>
      </c>
      <c r="F30" s="112">
        <v>0</v>
      </c>
      <c r="G30" s="112">
        <v>0</v>
      </c>
      <c r="H30" s="112">
        <v>1100000000</v>
      </c>
      <c r="I30" s="112">
        <v>0</v>
      </c>
      <c r="J30" s="112">
        <v>52358852</v>
      </c>
      <c r="K30" s="147">
        <v>52358852</v>
      </c>
    </row>
    <row r="31" spans="1:11" ht="33.75" x14ac:dyDescent="0.25">
      <c r="A31" s="110"/>
      <c r="B31" s="116" t="s">
        <v>68</v>
      </c>
      <c r="C31" s="146" t="s">
        <v>42</v>
      </c>
      <c r="D31" s="117" t="s">
        <v>69</v>
      </c>
      <c r="E31" s="112">
        <v>1000000000</v>
      </c>
      <c r="F31" s="112">
        <v>0</v>
      </c>
      <c r="G31" s="112">
        <v>-100000000</v>
      </c>
      <c r="H31" s="112">
        <v>1100000000</v>
      </c>
      <c r="I31" s="112">
        <v>0</v>
      </c>
      <c r="J31" s="112">
        <v>18500000</v>
      </c>
      <c r="K31" s="147">
        <v>18500000</v>
      </c>
    </row>
    <row r="32" spans="1:11" ht="56.25" x14ac:dyDescent="0.25">
      <c r="A32" s="110"/>
      <c r="B32" s="116" t="s">
        <v>70</v>
      </c>
      <c r="C32" s="146" t="s">
        <v>42</v>
      </c>
      <c r="D32" s="117" t="s">
        <v>71</v>
      </c>
      <c r="E32" s="112">
        <v>53000000000</v>
      </c>
      <c r="F32" s="112">
        <v>0</v>
      </c>
      <c r="G32" s="112">
        <v>-63149556</v>
      </c>
      <c r="H32" s="112">
        <v>53063149556</v>
      </c>
      <c r="I32" s="112">
        <v>16056388688</v>
      </c>
      <c r="J32" s="112">
        <v>2439614451</v>
      </c>
      <c r="K32" s="147">
        <v>2439614451</v>
      </c>
    </row>
    <row r="33" spans="1:11" ht="33.75" x14ac:dyDescent="0.25">
      <c r="A33" s="110"/>
      <c r="B33" s="116" t="s">
        <v>72</v>
      </c>
      <c r="C33" s="146" t="s">
        <v>42</v>
      </c>
      <c r="D33" s="117" t="s">
        <v>73</v>
      </c>
      <c r="E33" s="112">
        <v>3750000000</v>
      </c>
      <c r="F33" s="112">
        <v>0</v>
      </c>
      <c r="G33" s="112">
        <v>123600000</v>
      </c>
      <c r="H33" s="112">
        <v>3626400000</v>
      </c>
      <c r="I33" s="112">
        <v>294274700</v>
      </c>
      <c r="J33" s="112">
        <v>272995688.11000001</v>
      </c>
      <c r="K33" s="147">
        <v>272995688.11000001</v>
      </c>
    </row>
    <row r="34" spans="1:11" ht="22.5" x14ac:dyDescent="0.25">
      <c r="A34" s="110"/>
      <c r="B34" s="116" t="s">
        <v>74</v>
      </c>
      <c r="C34" s="146" t="s">
        <v>42</v>
      </c>
      <c r="D34" s="117" t="s">
        <v>75</v>
      </c>
      <c r="E34" s="112">
        <v>3000000000</v>
      </c>
      <c r="F34" s="112">
        <v>0</v>
      </c>
      <c r="G34" s="112">
        <v>-5670000</v>
      </c>
      <c r="H34" s="112">
        <v>3005670000</v>
      </c>
      <c r="I34" s="112">
        <v>1902981323</v>
      </c>
      <c r="J34" s="112">
        <v>952187911</v>
      </c>
      <c r="K34" s="147">
        <v>952187911</v>
      </c>
    </row>
    <row r="35" spans="1:11" ht="33.75" x14ac:dyDescent="0.25">
      <c r="A35" s="110"/>
      <c r="B35" s="116" t="s">
        <v>76</v>
      </c>
      <c r="C35" s="146" t="s">
        <v>42</v>
      </c>
      <c r="D35" s="117" t="s">
        <v>77</v>
      </c>
      <c r="E35" s="112">
        <v>5000000000</v>
      </c>
      <c r="F35" s="112">
        <v>0</v>
      </c>
      <c r="G35" s="112">
        <v>5782478</v>
      </c>
      <c r="H35" s="112">
        <v>4994217522</v>
      </c>
      <c r="I35" s="112">
        <v>103179218</v>
      </c>
      <c r="J35" s="112">
        <v>74525399</v>
      </c>
      <c r="K35" s="147">
        <v>74525399</v>
      </c>
    </row>
    <row r="36" spans="1:11" ht="67.5" x14ac:dyDescent="0.25">
      <c r="A36" s="110"/>
      <c r="B36" s="116" t="s">
        <v>78</v>
      </c>
      <c r="C36" s="146" t="s">
        <v>42</v>
      </c>
      <c r="D36" s="117" t="s">
        <v>79</v>
      </c>
      <c r="E36" s="112">
        <v>4000000000</v>
      </c>
      <c r="F36" s="112">
        <v>0</v>
      </c>
      <c r="G36" s="112">
        <v>27077813</v>
      </c>
      <c r="H36" s="112">
        <v>3972922187</v>
      </c>
      <c r="I36" s="112">
        <v>285111929</v>
      </c>
      <c r="J36" s="112">
        <v>127430806.67</v>
      </c>
      <c r="K36" s="147">
        <v>127430806.67</v>
      </c>
    </row>
    <row r="37" spans="1:11" ht="22.5" x14ac:dyDescent="0.25">
      <c r="A37" s="110"/>
      <c r="B37" s="116" t="s">
        <v>80</v>
      </c>
      <c r="C37" s="146" t="s">
        <v>42</v>
      </c>
      <c r="D37" s="117" t="s">
        <v>81</v>
      </c>
      <c r="E37" s="112">
        <v>8000000000</v>
      </c>
      <c r="F37" s="112">
        <v>0</v>
      </c>
      <c r="G37" s="112">
        <v>46855864</v>
      </c>
      <c r="H37" s="112">
        <v>7953144136</v>
      </c>
      <c r="I37" s="112">
        <v>288020597.88999999</v>
      </c>
      <c r="J37" s="112">
        <v>309154700</v>
      </c>
      <c r="K37" s="147">
        <v>309154700</v>
      </c>
    </row>
    <row r="38" spans="1:11" ht="23.25" thickBot="1" x14ac:dyDescent="0.3">
      <c r="A38" s="110"/>
      <c r="B38" s="155" t="s">
        <v>82</v>
      </c>
      <c r="C38" s="156" t="s">
        <v>42</v>
      </c>
      <c r="D38" s="157" t="s">
        <v>83</v>
      </c>
      <c r="E38" s="158">
        <v>7000000000</v>
      </c>
      <c r="F38" s="112">
        <v>0</v>
      </c>
      <c r="G38" s="158">
        <v>-241000000</v>
      </c>
      <c r="H38" s="158">
        <v>7241000000</v>
      </c>
      <c r="I38" s="158">
        <v>455000000</v>
      </c>
      <c r="J38" s="158">
        <v>265792683</v>
      </c>
      <c r="K38" s="159">
        <v>265792683</v>
      </c>
    </row>
    <row r="39" spans="1:11" ht="15.75" thickBot="1" x14ac:dyDescent="0.3">
      <c r="A39" s="110"/>
      <c r="B39" s="180" t="s">
        <v>109</v>
      </c>
      <c r="C39" s="183"/>
      <c r="D39" s="184"/>
      <c r="E39" s="160">
        <f>SUM(E19:E38)</f>
        <v>637141157797</v>
      </c>
      <c r="F39" s="160">
        <f>SUM(F19:F38)</f>
        <v>170000000000</v>
      </c>
      <c r="G39" s="160">
        <f t="shared" ref="G39:J39" si="2">SUM(G19:G38)</f>
        <v>4616915411</v>
      </c>
      <c r="H39" s="160">
        <f t="shared" si="2"/>
        <v>462524242386</v>
      </c>
      <c r="I39" s="160">
        <f t="shared" si="2"/>
        <v>43517656697.889999</v>
      </c>
      <c r="J39" s="160">
        <f t="shared" si="2"/>
        <v>25851673066.519997</v>
      </c>
      <c r="K39" s="161">
        <f>SUM(K19:K38)</f>
        <v>25869850995.519997</v>
      </c>
    </row>
    <row r="40" spans="1:11" ht="15.75" thickBot="1" x14ac:dyDescent="0.3">
      <c r="A40" s="110"/>
      <c r="B40" s="177" t="s">
        <v>110</v>
      </c>
      <c r="C40" s="185"/>
      <c r="D40" s="186"/>
      <c r="E40" s="162">
        <f>+E39+E18</f>
        <v>676735110160</v>
      </c>
      <c r="F40" s="162">
        <v>170000000000</v>
      </c>
      <c r="G40" s="162">
        <f t="shared" ref="G40:J40" si="3">+G39+G18</f>
        <v>8731152258.2000008</v>
      </c>
      <c r="H40" s="162">
        <f t="shared" si="3"/>
        <v>498003957901.79999</v>
      </c>
      <c r="I40" s="162">
        <f t="shared" si="3"/>
        <v>47572832523.409996</v>
      </c>
      <c r="J40" s="162">
        <f t="shared" si="3"/>
        <v>30051697330.519997</v>
      </c>
      <c r="K40" s="163">
        <f>+K39+K18</f>
        <v>30069875259.519997</v>
      </c>
    </row>
    <row r="41" spans="1:11" ht="33.950000000000003" customHeight="1" x14ac:dyDescent="0.25">
      <c r="F41" s="165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opLeftCell="A31" workbookViewId="0">
      <selection activeCell="D24" sqref="D24"/>
    </sheetView>
  </sheetViews>
  <sheetFormatPr baseColWidth="10" defaultRowHeight="15" x14ac:dyDescent="0.25"/>
  <cols>
    <col min="1" max="1" width="13.42578125" style="76" customWidth="1"/>
    <col min="2" max="2" width="16.140625" style="76" customWidth="1"/>
    <col min="3" max="3" width="34.28515625" style="76" customWidth="1"/>
    <col min="4" max="11" width="16.5703125" style="76" customWidth="1"/>
    <col min="12" max="12" width="0" style="76" hidden="1" customWidth="1"/>
    <col min="13" max="13" width="6.42578125" style="76" customWidth="1"/>
    <col min="14" max="16384" width="11.42578125" style="76"/>
  </cols>
  <sheetData>
    <row r="1" spans="1:11" x14ac:dyDescent="0.25">
      <c r="A1" s="74"/>
      <c r="B1" s="74">
        <v>2020</v>
      </c>
      <c r="C1" s="75" t="s">
        <v>0</v>
      </c>
      <c r="D1" s="75" t="s">
        <v>0</v>
      </c>
      <c r="E1" s="75" t="s">
        <v>0</v>
      </c>
      <c r="F1" s="75" t="s">
        <v>0</v>
      </c>
      <c r="G1" s="75" t="s">
        <v>0</v>
      </c>
      <c r="H1" s="75" t="s">
        <v>0</v>
      </c>
      <c r="I1" s="75" t="s">
        <v>0</v>
      </c>
      <c r="J1" s="75" t="s">
        <v>0</v>
      </c>
      <c r="K1" s="75" t="s">
        <v>0</v>
      </c>
    </row>
    <row r="2" spans="1:11" x14ac:dyDescent="0.25">
      <c r="A2" s="74"/>
      <c r="B2" s="74" t="s">
        <v>1</v>
      </c>
      <c r="C2" s="75" t="s">
        <v>0</v>
      </c>
      <c r="D2" s="75" t="s">
        <v>0</v>
      </c>
      <c r="E2" s="75" t="s">
        <v>0</v>
      </c>
      <c r="F2" s="75" t="s">
        <v>0</v>
      </c>
      <c r="G2" s="75" t="s">
        <v>0</v>
      </c>
      <c r="H2" s="75" t="s">
        <v>0</v>
      </c>
      <c r="I2" s="75" t="s">
        <v>0</v>
      </c>
      <c r="J2" s="75" t="s">
        <v>0</v>
      </c>
      <c r="K2" s="75" t="s">
        <v>0</v>
      </c>
    </row>
    <row r="3" spans="1:11" ht="15.75" thickBot="1" x14ac:dyDescent="0.3">
      <c r="A3" s="74"/>
      <c r="B3" s="79" t="s">
        <v>103</v>
      </c>
      <c r="C3" s="75" t="s">
        <v>0</v>
      </c>
      <c r="D3" s="75" t="s">
        <v>0</v>
      </c>
      <c r="E3" s="75" t="s">
        <v>0</v>
      </c>
      <c r="F3" s="75" t="s">
        <v>0</v>
      </c>
      <c r="G3" s="75" t="s">
        <v>0</v>
      </c>
      <c r="H3" s="75" t="s">
        <v>0</v>
      </c>
      <c r="I3" s="75" t="s">
        <v>0</v>
      </c>
      <c r="J3" s="75" t="s">
        <v>0</v>
      </c>
      <c r="K3" s="75" t="s">
        <v>0</v>
      </c>
    </row>
    <row r="4" spans="1:11" ht="16.5" thickTop="1" thickBot="1" x14ac:dyDescent="0.3">
      <c r="A4" s="77"/>
      <c r="B4" s="84" t="s">
        <v>3</v>
      </c>
      <c r="C4" s="85" t="s">
        <v>6</v>
      </c>
      <c r="D4" s="85" t="s">
        <v>8</v>
      </c>
      <c r="E4" s="85" t="s">
        <v>9</v>
      </c>
      <c r="F4" s="85" t="s">
        <v>10</v>
      </c>
      <c r="G4" s="85" t="s">
        <v>11</v>
      </c>
      <c r="H4" s="85" t="s">
        <v>12</v>
      </c>
      <c r="I4" s="85" t="s">
        <v>13</v>
      </c>
      <c r="J4" s="85" t="s">
        <v>14</v>
      </c>
      <c r="K4" s="86" t="s">
        <v>15</v>
      </c>
    </row>
    <row r="5" spans="1:11" x14ac:dyDescent="0.25">
      <c r="A5" s="78"/>
      <c r="B5" s="87" t="s">
        <v>16</v>
      </c>
      <c r="C5" s="88" t="s">
        <v>20</v>
      </c>
      <c r="D5" s="89">
        <v>12190000000</v>
      </c>
      <c r="E5" s="89">
        <v>0</v>
      </c>
      <c r="F5" s="89">
        <v>914998667</v>
      </c>
      <c r="G5" s="89">
        <v>11275001333</v>
      </c>
      <c r="H5" s="89">
        <v>914998667</v>
      </c>
      <c r="I5" s="89">
        <v>912920837</v>
      </c>
      <c r="J5" s="89">
        <v>912920837</v>
      </c>
      <c r="K5" s="90">
        <v>912920837</v>
      </c>
    </row>
    <row r="6" spans="1:11" ht="22.5" x14ac:dyDescent="0.25">
      <c r="A6" s="78"/>
      <c r="B6" s="80" t="s">
        <v>21</v>
      </c>
      <c r="C6" s="81" t="s">
        <v>22</v>
      </c>
      <c r="D6" s="82">
        <v>4261000000</v>
      </c>
      <c r="E6" s="82">
        <v>0</v>
      </c>
      <c r="F6" s="82">
        <v>361478774</v>
      </c>
      <c r="G6" s="82">
        <v>3899521226</v>
      </c>
      <c r="H6" s="82">
        <v>361478774</v>
      </c>
      <c r="I6" s="82">
        <v>361478774</v>
      </c>
      <c r="J6" s="82">
        <v>361478774</v>
      </c>
      <c r="K6" s="83">
        <v>361478774</v>
      </c>
    </row>
    <row r="7" spans="1:11" ht="22.5" x14ac:dyDescent="0.25">
      <c r="A7" s="78"/>
      <c r="B7" s="80" t="s">
        <v>23</v>
      </c>
      <c r="C7" s="81" t="s">
        <v>24</v>
      </c>
      <c r="D7" s="82">
        <v>1524000000</v>
      </c>
      <c r="E7" s="82">
        <v>0</v>
      </c>
      <c r="F7" s="82">
        <v>97221188</v>
      </c>
      <c r="G7" s="82">
        <v>1426778812</v>
      </c>
      <c r="H7" s="82">
        <v>97012426</v>
      </c>
      <c r="I7" s="82">
        <v>95331435</v>
      </c>
      <c r="J7" s="82">
        <v>95331435</v>
      </c>
      <c r="K7" s="83">
        <v>95331435</v>
      </c>
    </row>
    <row r="8" spans="1:11" ht="22.5" x14ac:dyDescent="0.25">
      <c r="A8" s="78"/>
      <c r="B8" s="80" t="s">
        <v>25</v>
      </c>
      <c r="C8" s="81" t="s">
        <v>26</v>
      </c>
      <c r="D8" s="82">
        <v>11000000</v>
      </c>
      <c r="E8" s="82">
        <v>0</v>
      </c>
      <c r="F8" s="82">
        <v>0</v>
      </c>
      <c r="G8" s="82">
        <v>11000000</v>
      </c>
      <c r="H8" s="82">
        <v>0</v>
      </c>
      <c r="I8" s="82">
        <v>0</v>
      </c>
      <c r="J8" s="82">
        <v>0</v>
      </c>
      <c r="K8" s="83">
        <v>0</v>
      </c>
    </row>
    <row r="9" spans="1:11" x14ac:dyDescent="0.25">
      <c r="A9" s="78"/>
      <c r="B9" s="80" t="s">
        <v>27</v>
      </c>
      <c r="C9" s="81" t="s">
        <v>28</v>
      </c>
      <c r="D9" s="82">
        <v>4329000000</v>
      </c>
      <c r="E9" s="82">
        <v>0</v>
      </c>
      <c r="F9" s="82">
        <v>63410950</v>
      </c>
      <c r="G9" s="82">
        <v>4265589050</v>
      </c>
      <c r="H9" s="82">
        <v>14914155.43</v>
      </c>
      <c r="I9" s="82">
        <v>328992571.43000001</v>
      </c>
      <c r="J9" s="82">
        <v>328992571.43000001</v>
      </c>
      <c r="K9" s="83">
        <v>328992571.43000001</v>
      </c>
    </row>
    <row r="10" spans="1:11" ht="22.5" x14ac:dyDescent="0.25">
      <c r="A10" s="78"/>
      <c r="B10" s="80" t="s">
        <v>29</v>
      </c>
      <c r="C10" s="81" t="s">
        <v>30</v>
      </c>
      <c r="D10" s="82">
        <v>13311842203</v>
      </c>
      <c r="E10" s="82">
        <v>0</v>
      </c>
      <c r="F10" s="82">
        <v>1472153709</v>
      </c>
      <c r="G10" s="82">
        <v>11839688494</v>
      </c>
      <c r="H10" s="82">
        <v>1472153709</v>
      </c>
      <c r="I10" s="82">
        <v>1472153709</v>
      </c>
      <c r="J10" s="82">
        <v>1472153709</v>
      </c>
      <c r="K10" s="83">
        <v>1472153709</v>
      </c>
    </row>
    <row r="11" spans="1:11" x14ac:dyDescent="0.25">
      <c r="A11" s="78"/>
      <c r="B11" s="80" t="s">
        <v>31</v>
      </c>
      <c r="C11" s="81" t="s">
        <v>32</v>
      </c>
      <c r="D11" s="82">
        <v>2807110160</v>
      </c>
      <c r="E11" s="82">
        <v>0</v>
      </c>
      <c r="F11" s="82">
        <v>0</v>
      </c>
      <c r="G11" s="82">
        <v>2807110160</v>
      </c>
      <c r="H11" s="82">
        <v>25390374</v>
      </c>
      <c r="I11" s="82">
        <v>27846291</v>
      </c>
      <c r="J11" s="82">
        <v>27846291</v>
      </c>
      <c r="K11" s="83">
        <v>27846291</v>
      </c>
    </row>
    <row r="12" spans="1:11" ht="33.75" x14ac:dyDescent="0.25">
      <c r="A12" s="78"/>
      <c r="B12" s="80" t="s">
        <v>33</v>
      </c>
      <c r="C12" s="81" t="s">
        <v>34</v>
      </c>
      <c r="D12" s="82">
        <v>58000000</v>
      </c>
      <c r="E12" s="82">
        <v>0</v>
      </c>
      <c r="F12" s="82">
        <v>7309531</v>
      </c>
      <c r="G12" s="82">
        <v>50690469</v>
      </c>
      <c r="H12" s="82">
        <v>7309531</v>
      </c>
      <c r="I12" s="82">
        <v>7309531</v>
      </c>
      <c r="J12" s="82">
        <v>7309531</v>
      </c>
      <c r="K12" s="83">
        <v>7309531</v>
      </c>
    </row>
    <row r="13" spans="1:11" x14ac:dyDescent="0.25">
      <c r="A13" s="78"/>
      <c r="B13" s="80" t="s">
        <v>35</v>
      </c>
      <c r="C13" s="81" t="s">
        <v>36</v>
      </c>
      <c r="D13" s="82">
        <v>94000000</v>
      </c>
      <c r="E13" s="82">
        <v>0</v>
      </c>
      <c r="F13" s="82">
        <v>0</v>
      </c>
      <c r="G13" s="82">
        <v>94000000</v>
      </c>
      <c r="H13" s="82">
        <v>0</v>
      </c>
      <c r="I13" s="82">
        <v>0</v>
      </c>
      <c r="J13" s="82">
        <v>0</v>
      </c>
      <c r="K13" s="83">
        <v>0</v>
      </c>
    </row>
    <row r="14" spans="1:11" x14ac:dyDescent="0.25">
      <c r="A14" s="78"/>
      <c r="B14" s="80" t="s">
        <v>37</v>
      </c>
      <c r="C14" s="81" t="s">
        <v>38</v>
      </c>
      <c r="D14" s="82">
        <v>20000000</v>
      </c>
      <c r="E14" s="82">
        <v>0</v>
      </c>
      <c r="F14" s="82">
        <v>0</v>
      </c>
      <c r="G14" s="82">
        <v>20000000</v>
      </c>
      <c r="H14" s="82">
        <v>0</v>
      </c>
      <c r="I14" s="82">
        <v>0</v>
      </c>
      <c r="J14" s="82">
        <v>0</v>
      </c>
      <c r="K14" s="83">
        <v>0</v>
      </c>
    </row>
    <row r="15" spans="1:11" x14ac:dyDescent="0.25">
      <c r="A15" s="78"/>
      <c r="B15" s="80" t="s">
        <v>39</v>
      </c>
      <c r="C15" s="81" t="s">
        <v>40</v>
      </c>
      <c r="D15" s="82">
        <v>11000000</v>
      </c>
      <c r="E15" s="82">
        <v>0</v>
      </c>
      <c r="F15" s="82">
        <v>0</v>
      </c>
      <c r="G15" s="82">
        <v>11000000</v>
      </c>
      <c r="H15" s="82">
        <v>0</v>
      </c>
      <c r="I15" s="82">
        <v>0</v>
      </c>
      <c r="J15" s="82">
        <v>0</v>
      </c>
      <c r="K15" s="83">
        <v>0</v>
      </c>
    </row>
    <row r="16" spans="1:11" x14ac:dyDescent="0.25">
      <c r="A16" s="78"/>
      <c r="B16" s="80" t="s">
        <v>41</v>
      </c>
      <c r="C16" s="81" t="s">
        <v>44</v>
      </c>
      <c r="D16" s="82">
        <v>975000000</v>
      </c>
      <c r="E16" s="82">
        <v>0</v>
      </c>
      <c r="F16" s="82">
        <v>0</v>
      </c>
      <c r="G16" s="82">
        <v>975000000</v>
      </c>
      <c r="H16" s="82">
        <v>0</v>
      </c>
      <c r="I16" s="82">
        <v>0</v>
      </c>
      <c r="J16" s="82">
        <v>0</v>
      </c>
      <c r="K16" s="83">
        <v>0</v>
      </c>
    </row>
    <row r="17" spans="1:11" ht="23.25" thickBot="1" x14ac:dyDescent="0.3">
      <c r="A17" s="78"/>
      <c r="B17" s="91" t="s">
        <v>45</v>
      </c>
      <c r="C17" s="92" t="s">
        <v>46</v>
      </c>
      <c r="D17" s="93">
        <v>2000000</v>
      </c>
      <c r="E17" s="93">
        <v>0</v>
      </c>
      <c r="F17" s="93">
        <v>0</v>
      </c>
      <c r="G17" s="93">
        <v>2000000</v>
      </c>
      <c r="H17" s="93">
        <v>0</v>
      </c>
      <c r="I17" s="93">
        <v>0</v>
      </c>
      <c r="J17" s="93">
        <v>0</v>
      </c>
      <c r="K17" s="94">
        <v>0</v>
      </c>
    </row>
    <row r="18" spans="1:11" ht="15.75" thickBot="1" x14ac:dyDescent="0.3">
      <c r="A18" s="78"/>
      <c r="B18" s="95"/>
      <c r="C18" s="96"/>
      <c r="D18" s="97">
        <f>SUM(D5:D17)</f>
        <v>39593952363</v>
      </c>
      <c r="E18" s="97">
        <f t="shared" ref="E18:K18" si="0">SUM(E5:E17)</f>
        <v>0</v>
      </c>
      <c r="F18" s="97">
        <f t="shared" si="0"/>
        <v>2916572819</v>
      </c>
      <c r="G18" s="97">
        <f t="shared" si="0"/>
        <v>36677379544</v>
      </c>
      <c r="H18" s="97">
        <f t="shared" si="0"/>
        <v>2893257636.4300003</v>
      </c>
      <c r="I18" s="97">
        <f t="shared" si="0"/>
        <v>3206033148.4300003</v>
      </c>
      <c r="J18" s="97">
        <f t="shared" si="0"/>
        <v>3206033148.4300003</v>
      </c>
      <c r="K18" s="97">
        <f t="shared" si="0"/>
        <v>3206033148.4300003</v>
      </c>
    </row>
    <row r="19" spans="1:11" ht="56.25" x14ac:dyDescent="0.25">
      <c r="A19" s="78"/>
      <c r="B19" s="87" t="s">
        <v>47</v>
      </c>
      <c r="C19" s="88" t="s">
        <v>49</v>
      </c>
      <c r="D19" s="89">
        <v>50000000000</v>
      </c>
      <c r="E19" s="89">
        <v>0</v>
      </c>
      <c r="F19" s="89">
        <v>16341650940</v>
      </c>
      <c r="G19" s="89">
        <v>33658349060</v>
      </c>
      <c r="H19" s="89">
        <v>12221812316</v>
      </c>
      <c r="I19" s="89">
        <v>7348048342</v>
      </c>
      <c r="J19" s="89">
        <v>7348048342</v>
      </c>
      <c r="K19" s="90">
        <v>7348048342</v>
      </c>
    </row>
    <row r="20" spans="1:11" ht="33.75" x14ac:dyDescent="0.25">
      <c r="A20" s="78"/>
      <c r="B20" s="80" t="s">
        <v>50</v>
      </c>
      <c r="C20" s="81" t="s">
        <v>51</v>
      </c>
      <c r="D20" s="82">
        <v>13000000000</v>
      </c>
      <c r="E20" s="82">
        <v>0</v>
      </c>
      <c r="F20" s="82">
        <v>622982124</v>
      </c>
      <c r="G20" s="82">
        <v>12377017876</v>
      </c>
      <c r="H20" s="82">
        <v>3278149060</v>
      </c>
      <c r="I20" s="82">
        <v>1257344864</v>
      </c>
      <c r="J20" s="82">
        <v>1257344864</v>
      </c>
      <c r="K20" s="83">
        <v>1257344864</v>
      </c>
    </row>
    <row r="21" spans="1:11" ht="22.5" x14ac:dyDescent="0.25">
      <c r="A21" s="78"/>
      <c r="B21" s="80" t="s">
        <v>52</v>
      </c>
      <c r="C21" s="81" t="s">
        <v>53</v>
      </c>
      <c r="D21" s="82">
        <v>13000000000</v>
      </c>
      <c r="E21" s="82">
        <v>515000000</v>
      </c>
      <c r="F21" s="82">
        <v>-230745449</v>
      </c>
      <c r="G21" s="82">
        <v>12715745449</v>
      </c>
      <c r="H21" s="82">
        <v>4371313731</v>
      </c>
      <c r="I21" s="82">
        <v>821531673</v>
      </c>
      <c r="J21" s="82">
        <v>821531673</v>
      </c>
      <c r="K21" s="83">
        <v>821531673</v>
      </c>
    </row>
    <row r="22" spans="1:11" ht="22.5" x14ac:dyDescent="0.25">
      <c r="A22" s="78"/>
      <c r="B22" s="80" t="s">
        <v>54</v>
      </c>
      <c r="C22" s="81" t="s">
        <v>55</v>
      </c>
      <c r="D22" s="82">
        <v>15000000000</v>
      </c>
      <c r="E22" s="82">
        <v>91000000</v>
      </c>
      <c r="F22" s="82">
        <v>-4279269060</v>
      </c>
      <c r="G22" s="82">
        <v>19188269060</v>
      </c>
      <c r="H22" s="82">
        <v>1450401605</v>
      </c>
      <c r="I22" s="82">
        <v>452306049</v>
      </c>
      <c r="J22" s="82">
        <v>452306049</v>
      </c>
      <c r="K22" s="83">
        <v>452306049</v>
      </c>
    </row>
    <row r="23" spans="1:11" ht="33.75" x14ac:dyDescent="0.25">
      <c r="A23" s="78"/>
      <c r="B23" s="80" t="s">
        <v>56</v>
      </c>
      <c r="C23" s="81" t="s">
        <v>57</v>
      </c>
      <c r="D23" s="82">
        <v>15000000000</v>
      </c>
      <c r="E23" s="82">
        <v>0</v>
      </c>
      <c r="F23" s="82">
        <v>143713300</v>
      </c>
      <c r="G23" s="82">
        <v>14856286700</v>
      </c>
      <c r="H23" s="82">
        <v>3751841001</v>
      </c>
      <c r="I23" s="82">
        <v>639439910</v>
      </c>
      <c r="J23" s="82">
        <v>639439910</v>
      </c>
      <c r="K23" s="83">
        <v>639439910</v>
      </c>
    </row>
    <row r="24" spans="1:11" ht="33.75" x14ac:dyDescent="0.25">
      <c r="A24" s="78"/>
      <c r="B24" s="80" t="s">
        <v>58</v>
      </c>
      <c r="C24" s="81" t="s">
        <v>59</v>
      </c>
      <c r="D24" s="82">
        <v>17750000000</v>
      </c>
      <c r="E24" s="82">
        <v>0</v>
      </c>
      <c r="F24" s="82">
        <v>924648621</v>
      </c>
      <c r="G24" s="82">
        <v>16825351379</v>
      </c>
      <c r="H24" s="82">
        <v>405058000</v>
      </c>
      <c r="I24" s="82">
        <v>452092853.26999998</v>
      </c>
      <c r="J24" s="82">
        <v>452092853.26999998</v>
      </c>
      <c r="K24" s="83">
        <v>452092853.26999998</v>
      </c>
    </row>
    <row r="25" spans="1:11" ht="33.75" x14ac:dyDescent="0.25">
      <c r="A25" s="78"/>
      <c r="B25" s="80" t="s">
        <v>58</v>
      </c>
      <c r="C25" s="81" t="s">
        <v>59</v>
      </c>
      <c r="D25" s="82">
        <v>165081157797</v>
      </c>
      <c r="E25" s="82">
        <v>120655000000</v>
      </c>
      <c r="F25" s="82">
        <v>1768007186</v>
      </c>
      <c r="G25" s="82">
        <v>42658150611</v>
      </c>
      <c r="H25" s="82">
        <v>0</v>
      </c>
      <c r="I25" s="82">
        <v>0</v>
      </c>
      <c r="J25" s="82">
        <v>0</v>
      </c>
      <c r="K25" s="83">
        <v>0</v>
      </c>
    </row>
    <row r="26" spans="1:11" ht="22.5" x14ac:dyDescent="0.25">
      <c r="A26" s="78"/>
      <c r="B26" s="80" t="s">
        <v>60</v>
      </c>
      <c r="C26" s="81" t="s">
        <v>61</v>
      </c>
      <c r="D26" s="82">
        <v>75290000000</v>
      </c>
      <c r="E26" s="82">
        <v>25000000000</v>
      </c>
      <c r="F26" s="82">
        <v>9200000</v>
      </c>
      <c r="G26" s="82">
        <v>50280800000</v>
      </c>
      <c r="H26" s="82">
        <v>0</v>
      </c>
      <c r="I26" s="82">
        <v>36674885</v>
      </c>
      <c r="J26" s="82">
        <v>36674885</v>
      </c>
      <c r="K26" s="83">
        <v>36674885</v>
      </c>
    </row>
    <row r="27" spans="1:11" ht="45" x14ac:dyDescent="0.25">
      <c r="A27" s="78"/>
      <c r="B27" s="80" t="s">
        <v>62</v>
      </c>
      <c r="C27" s="81" t="s">
        <v>63</v>
      </c>
      <c r="D27" s="82">
        <v>25000000000</v>
      </c>
      <c r="E27" s="82">
        <v>800000000</v>
      </c>
      <c r="F27" s="82">
        <v>-96784236</v>
      </c>
      <c r="G27" s="82">
        <v>24296784236</v>
      </c>
      <c r="H27" s="82">
        <v>545867548.5</v>
      </c>
      <c r="I27" s="82">
        <v>637147472.5</v>
      </c>
      <c r="J27" s="82">
        <v>643292093.5</v>
      </c>
      <c r="K27" s="83">
        <v>643292093.5</v>
      </c>
    </row>
    <row r="28" spans="1:11" ht="45" x14ac:dyDescent="0.25">
      <c r="A28" s="78"/>
      <c r="B28" s="80" t="s">
        <v>64</v>
      </c>
      <c r="C28" s="81" t="s">
        <v>65</v>
      </c>
      <c r="D28" s="82">
        <v>112170000000</v>
      </c>
      <c r="E28" s="82">
        <v>22939000000</v>
      </c>
      <c r="F28" s="82">
        <v>-1299144433</v>
      </c>
      <c r="G28" s="82">
        <v>90530144433</v>
      </c>
      <c r="H28" s="82">
        <v>5406704004</v>
      </c>
      <c r="I28" s="82">
        <v>3398742967.4000001</v>
      </c>
      <c r="J28" s="82">
        <v>3386321227.4000001</v>
      </c>
      <c r="K28" s="83">
        <v>3386321227.4000001</v>
      </c>
    </row>
    <row r="29" spans="1:11" ht="45" x14ac:dyDescent="0.25">
      <c r="A29" s="78"/>
      <c r="B29" s="80" t="s">
        <v>64</v>
      </c>
      <c r="C29" s="81" t="s">
        <v>65</v>
      </c>
      <c r="D29" s="82">
        <v>50000000000</v>
      </c>
      <c r="E29" s="82">
        <v>0</v>
      </c>
      <c r="F29" s="82">
        <v>0</v>
      </c>
      <c r="G29" s="82">
        <v>50000000000</v>
      </c>
      <c r="H29" s="82">
        <v>834351751.5</v>
      </c>
      <c r="I29" s="82">
        <v>3160497545.5</v>
      </c>
      <c r="J29" s="82">
        <v>3162253151.5</v>
      </c>
      <c r="K29" s="83">
        <v>3162253151.5</v>
      </c>
    </row>
    <row r="30" spans="1:11" ht="33.75" x14ac:dyDescent="0.25">
      <c r="A30" s="78"/>
      <c r="B30" s="80" t="s">
        <v>66</v>
      </c>
      <c r="C30" s="81" t="s">
        <v>67</v>
      </c>
      <c r="D30" s="82">
        <v>1100000000</v>
      </c>
      <c r="E30" s="82">
        <v>0</v>
      </c>
      <c r="F30" s="82">
        <v>0</v>
      </c>
      <c r="G30" s="82">
        <v>1100000000</v>
      </c>
      <c r="H30" s="82">
        <v>0</v>
      </c>
      <c r="I30" s="82">
        <v>54560575</v>
      </c>
      <c r="J30" s="82">
        <v>54560575</v>
      </c>
      <c r="K30" s="83">
        <v>54560575</v>
      </c>
    </row>
    <row r="31" spans="1:11" ht="33.75" x14ac:dyDescent="0.25">
      <c r="A31" s="78"/>
      <c r="B31" s="80" t="s">
        <v>68</v>
      </c>
      <c r="C31" s="81" t="s">
        <v>69</v>
      </c>
      <c r="D31" s="82">
        <v>1000000000</v>
      </c>
      <c r="E31" s="82">
        <v>0</v>
      </c>
      <c r="F31" s="82">
        <v>0</v>
      </c>
      <c r="G31" s="82">
        <v>1000000000</v>
      </c>
      <c r="H31" s="82">
        <v>0</v>
      </c>
      <c r="I31" s="82">
        <v>18497873</v>
      </c>
      <c r="J31" s="82">
        <v>18497873</v>
      </c>
      <c r="K31" s="83">
        <v>18497873</v>
      </c>
    </row>
    <row r="32" spans="1:11" ht="45" x14ac:dyDescent="0.25">
      <c r="A32" s="78"/>
      <c r="B32" s="80" t="s">
        <v>70</v>
      </c>
      <c r="C32" s="81" t="s">
        <v>71</v>
      </c>
      <c r="D32" s="82">
        <v>53000000000</v>
      </c>
      <c r="E32" s="82">
        <v>0</v>
      </c>
      <c r="F32" s="82">
        <v>-10266278739</v>
      </c>
      <c r="G32" s="82">
        <v>63266278739</v>
      </c>
      <c r="H32" s="82">
        <v>134580527</v>
      </c>
      <c r="I32" s="82">
        <v>38182134</v>
      </c>
      <c r="J32" s="82">
        <v>38182134</v>
      </c>
      <c r="K32" s="83">
        <v>38182134</v>
      </c>
    </row>
    <row r="33" spans="1:11" ht="22.5" x14ac:dyDescent="0.25">
      <c r="A33" s="78"/>
      <c r="B33" s="80" t="s">
        <v>72</v>
      </c>
      <c r="C33" s="81" t="s">
        <v>73</v>
      </c>
      <c r="D33" s="82">
        <v>3750000000</v>
      </c>
      <c r="E33" s="82">
        <v>0</v>
      </c>
      <c r="F33" s="82">
        <v>65460000</v>
      </c>
      <c r="G33" s="82">
        <v>3684540000</v>
      </c>
      <c r="H33" s="82">
        <v>96660000</v>
      </c>
      <c r="I33" s="82">
        <v>249883396.88999999</v>
      </c>
      <c r="J33" s="82">
        <v>249883396.88999999</v>
      </c>
      <c r="K33" s="83">
        <v>249883396.88999999</v>
      </c>
    </row>
    <row r="34" spans="1:11" ht="22.5" x14ac:dyDescent="0.25">
      <c r="A34" s="78"/>
      <c r="B34" s="80" t="s">
        <v>74</v>
      </c>
      <c r="C34" s="81" t="s">
        <v>75</v>
      </c>
      <c r="D34" s="82">
        <v>3000000000</v>
      </c>
      <c r="E34" s="82">
        <v>0</v>
      </c>
      <c r="F34" s="82">
        <v>25589400</v>
      </c>
      <c r="G34" s="82">
        <v>2974410600</v>
      </c>
      <c r="H34" s="82">
        <v>25589400</v>
      </c>
      <c r="I34" s="82">
        <v>45099800</v>
      </c>
      <c r="J34" s="82">
        <v>45099800</v>
      </c>
      <c r="K34" s="83">
        <v>45099800</v>
      </c>
    </row>
    <row r="35" spans="1:11" ht="22.5" x14ac:dyDescent="0.25">
      <c r="A35" s="78"/>
      <c r="B35" s="80" t="s">
        <v>76</v>
      </c>
      <c r="C35" s="81" t="s">
        <v>77</v>
      </c>
      <c r="D35" s="82">
        <v>5000000000</v>
      </c>
      <c r="E35" s="82">
        <v>0</v>
      </c>
      <c r="F35" s="82">
        <v>-92174612</v>
      </c>
      <c r="G35" s="82">
        <v>5092174612</v>
      </c>
      <c r="H35" s="82">
        <v>5000023</v>
      </c>
      <c r="I35" s="82">
        <v>80708052</v>
      </c>
      <c r="J35" s="82">
        <v>80708052</v>
      </c>
      <c r="K35" s="83">
        <v>80708052</v>
      </c>
    </row>
    <row r="36" spans="1:11" ht="45" x14ac:dyDescent="0.25">
      <c r="A36" s="78"/>
      <c r="B36" s="80" t="s">
        <v>78</v>
      </c>
      <c r="C36" s="81" t="s">
        <v>79</v>
      </c>
      <c r="D36" s="82">
        <v>4000000000</v>
      </c>
      <c r="E36" s="82">
        <v>0</v>
      </c>
      <c r="F36" s="82">
        <v>244142192</v>
      </c>
      <c r="G36" s="82">
        <v>3755857808</v>
      </c>
      <c r="H36" s="82">
        <v>140513740</v>
      </c>
      <c r="I36" s="82">
        <v>94408326.670000002</v>
      </c>
      <c r="J36" s="82">
        <v>94408326.670000002</v>
      </c>
      <c r="K36" s="83">
        <v>94408326.670000002</v>
      </c>
    </row>
    <row r="37" spans="1:11" ht="22.5" x14ac:dyDescent="0.25">
      <c r="A37" s="78"/>
      <c r="B37" s="80" t="s">
        <v>80</v>
      </c>
      <c r="C37" s="81" t="s">
        <v>81</v>
      </c>
      <c r="D37" s="82">
        <v>8000000000</v>
      </c>
      <c r="E37" s="82">
        <v>0</v>
      </c>
      <c r="F37" s="82">
        <v>18594000</v>
      </c>
      <c r="G37" s="82">
        <v>7981406000</v>
      </c>
      <c r="H37" s="82">
        <v>191406407</v>
      </c>
      <c r="I37" s="82">
        <v>106910401</v>
      </c>
      <c r="J37" s="82">
        <v>106910401</v>
      </c>
      <c r="K37" s="83">
        <v>106910401</v>
      </c>
    </row>
    <row r="38" spans="1:11" ht="23.25" thickBot="1" x14ac:dyDescent="0.3">
      <c r="A38" s="78"/>
      <c r="B38" s="91" t="s">
        <v>82</v>
      </c>
      <c r="C38" s="92" t="s">
        <v>83</v>
      </c>
      <c r="D38" s="93">
        <v>7000000000</v>
      </c>
      <c r="E38" s="93">
        <v>0</v>
      </c>
      <c r="F38" s="93">
        <v>-897798477</v>
      </c>
      <c r="G38" s="93">
        <v>7897798477</v>
      </c>
      <c r="H38" s="93">
        <v>170435203</v>
      </c>
      <c r="I38" s="93">
        <v>246186288</v>
      </c>
      <c r="J38" s="93">
        <v>246186288</v>
      </c>
      <c r="K38" s="94">
        <v>246186288</v>
      </c>
    </row>
    <row r="39" spans="1:11" ht="15.75" thickBot="1" x14ac:dyDescent="0.3">
      <c r="A39" s="78"/>
      <c r="B39" s="98" t="s">
        <v>0</v>
      </c>
      <c r="C39" s="99" t="s">
        <v>0</v>
      </c>
      <c r="D39" s="100">
        <f>SUM(D19:D38)</f>
        <v>637141157797</v>
      </c>
      <c r="E39" s="100">
        <f t="shared" ref="E39:J39" si="1">SUM(E19:E38)</f>
        <v>170000000000</v>
      </c>
      <c r="F39" s="100">
        <f t="shared" si="1"/>
        <v>3001792757</v>
      </c>
      <c r="G39" s="100">
        <f t="shared" si="1"/>
        <v>464139365040</v>
      </c>
      <c r="H39" s="100">
        <f t="shared" si="1"/>
        <v>33029684317</v>
      </c>
      <c r="I39" s="100">
        <f t="shared" si="1"/>
        <v>19138263408.229996</v>
      </c>
      <c r="J39" s="100">
        <f t="shared" si="1"/>
        <v>19133741895.229996</v>
      </c>
      <c r="K39" s="101">
        <f>SUM(K19:K38)</f>
        <v>19133741895.229996</v>
      </c>
    </row>
    <row r="40" spans="1:11" ht="15.75" thickBot="1" x14ac:dyDescent="0.3">
      <c r="A40" s="78"/>
      <c r="B40" s="102" t="s">
        <v>0</v>
      </c>
      <c r="C40" s="103" t="s">
        <v>0</v>
      </c>
      <c r="D40" s="104">
        <f>+D39+D18</f>
        <v>676735110160</v>
      </c>
      <c r="E40" s="104">
        <f t="shared" ref="E40:J40" si="2">+E39+E18</f>
        <v>170000000000</v>
      </c>
      <c r="F40" s="104">
        <f t="shared" si="2"/>
        <v>5918365576</v>
      </c>
      <c r="G40" s="104">
        <f t="shared" si="2"/>
        <v>500816744584</v>
      </c>
      <c r="H40" s="104">
        <f t="shared" si="2"/>
        <v>35922941953.43</v>
      </c>
      <c r="I40" s="104">
        <f t="shared" si="2"/>
        <v>22344296556.659996</v>
      </c>
      <c r="J40" s="104">
        <f t="shared" si="2"/>
        <v>22339775043.659996</v>
      </c>
      <c r="K40" s="105">
        <f>+K39+K18</f>
        <v>22339775043.659996</v>
      </c>
    </row>
    <row r="41" spans="1:11" ht="15.75" thickTop="1" x14ac:dyDescent="0.25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opLeftCell="A33" workbookViewId="0">
      <selection activeCell="E44" sqref="E44"/>
    </sheetView>
  </sheetViews>
  <sheetFormatPr baseColWidth="10" defaultRowHeight="15" x14ac:dyDescent="0.25"/>
  <cols>
    <col min="1" max="1" width="6.5703125" style="45" customWidth="1"/>
    <col min="2" max="2" width="13.28515625" style="45" customWidth="1"/>
    <col min="3" max="3" width="5.42578125" style="45" customWidth="1"/>
    <col min="4" max="4" width="27.5703125" style="45" customWidth="1"/>
    <col min="5" max="12" width="18.85546875" style="45" customWidth="1"/>
    <col min="13" max="13" width="0" style="45" hidden="1" customWidth="1"/>
    <col min="14" max="14" width="6.42578125" style="45" customWidth="1"/>
    <col min="15" max="16384" width="11.42578125" style="45"/>
  </cols>
  <sheetData>
    <row r="1" spans="1:12" x14ac:dyDescent="0.25">
      <c r="A1" s="43"/>
      <c r="B1" s="43">
        <v>2020</v>
      </c>
      <c r="C1" s="44" t="s">
        <v>0</v>
      </c>
      <c r="D1" s="44" t="s">
        <v>0</v>
      </c>
      <c r="E1" s="44" t="s">
        <v>0</v>
      </c>
      <c r="F1" s="44" t="s">
        <v>0</v>
      </c>
      <c r="G1" s="44" t="s">
        <v>0</v>
      </c>
      <c r="H1" s="44" t="s">
        <v>0</v>
      </c>
      <c r="I1" s="44" t="s">
        <v>0</v>
      </c>
      <c r="J1" s="44" t="s">
        <v>0</v>
      </c>
      <c r="K1" s="44" t="s">
        <v>0</v>
      </c>
      <c r="L1" s="44" t="s">
        <v>0</v>
      </c>
    </row>
    <row r="2" spans="1:12" x14ac:dyDescent="0.25">
      <c r="A2" s="43"/>
      <c r="B2" s="43" t="s">
        <v>1</v>
      </c>
      <c r="C2" s="44" t="s">
        <v>0</v>
      </c>
      <c r="D2" s="44" t="s">
        <v>0</v>
      </c>
      <c r="E2" s="44" t="s">
        <v>0</v>
      </c>
      <c r="F2" s="44" t="s">
        <v>0</v>
      </c>
      <c r="G2" s="44" t="s">
        <v>0</v>
      </c>
      <c r="H2" s="44" t="s">
        <v>0</v>
      </c>
      <c r="I2" s="44" t="s">
        <v>0</v>
      </c>
      <c r="J2" s="44" t="s">
        <v>0</v>
      </c>
      <c r="K2" s="44" t="s">
        <v>0</v>
      </c>
      <c r="L2" s="44" t="s">
        <v>0</v>
      </c>
    </row>
    <row r="3" spans="1:12" ht="15.75" thickBot="1" x14ac:dyDescent="0.3">
      <c r="A3" s="43"/>
      <c r="B3" s="49" t="s">
        <v>100</v>
      </c>
      <c r="C3" s="44" t="s">
        <v>0</v>
      </c>
      <c r="D3" s="44" t="s">
        <v>0</v>
      </c>
      <c r="E3" s="44" t="s">
        <v>0</v>
      </c>
      <c r="F3" s="44" t="s">
        <v>0</v>
      </c>
      <c r="G3" s="44" t="s">
        <v>0</v>
      </c>
      <c r="H3" s="44" t="s">
        <v>0</v>
      </c>
      <c r="I3" s="44" t="s">
        <v>0</v>
      </c>
      <c r="J3" s="44" t="s">
        <v>0</v>
      </c>
      <c r="K3" s="44" t="s">
        <v>0</v>
      </c>
      <c r="L3" s="44" t="s">
        <v>0</v>
      </c>
    </row>
    <row r="4" spans="1:12" ht="15.75" thickTop="1" x14ac:dyDescent="0.25">
      <c r="A4" s="47"/>
      <c r="B4" s="54" t="s">
        <v>3</v>
      </c>
      <c r="C4" s="55" t="s">
        <v>4</v>
      </c>
      <c r="D4" s="55" t="s">
        <v>6</v>
      </c>
      <c r="E4" s="55" t="s">
        <v>8</v>
      </c>
      <c r="F4" s="55" t="s">
        <v>9</v>
      </c>
      <c r="G4" s="55" t="s">
        <v>10</v>
      </c>
      <c r="H4" s="55" t="s">
        <v>11</v>
      </c>
      <c r="I4" s="55" t="s">
        <v>12</v>
      </c>
      <c r="J4" s="55" t="s">
        <v>13</v>
      </c>
      <c r="K4" s="55" t="s">
        <v>14</v>
      </c>
      <c r="L4" s="56" t="s">
        <v>15</v>
      </c>
    </row>
    <row r="5" spans="1:12" x14ac:dyDescent="0.25">
      <c r="A5" s="48"/>
      <c r="B5" s="57" t="s">
        <v>16</v>
      </c>
      <c r="C5" s="58" t="s">
        <v>18</v>
      </c>
      <c r="D5" s="59" t="s">
        <v>20</v>
      </c>
      <c r="E5" s="60">
        <v>12190000000</v>
      </c>
      <c r="F5" s="60">
        <v>0</v>
      </c>
      <c r="G5" s="60">
        <v>833146834</v>
      </c>
      <c r="H5" s="60">
        <v>11356853166</v>
      </c>
      <c r="I5" s="60">
        <v>833146834</v>
      </c>
      <c r="J5" s="60">
        <v>841070131</v>
      </c>
      <c r="K5" s="60">
        <v>841070131</v>
      </c>
      <c r="L5" s="61">
        <v>841070131</v>
      </c>
    </row>
    <row r="6" spans="1:12" ht="22.5" x14ac:dyDescent="0.25">
      <c r="A6" s="48"/>
      <c r="B6" s="57" t="s">
        <v>21</v>
      </c>
      <c r="C6" s="58" t="s">
        <v>18</v>
      </c>
      <c r="D6" s="59" t="s">
        <v>22</v>
      </c>
      <c r="E6" s="60">
        <v>4261000000</v>
      </c>
      <c r="F6" s="60">
        <v>0</v>
      </c>
      <c r="G6" s="60">
        <v>336542121</v>
      </c>
      <c r="H6" s="60">
        <v>3924457879</v>
      </c>
      <c r="I6" s="60">
        <v>336542121</v>
      </c>
      <c r="J6" s="60">
        <v>336542121</v>
      </c>
      <c r="K6" s="60">
        <v>336542121</v>
      </c>
      <c r="L6" s="61">
        <v>336542121</v>
      </c>
    </row>
    <row r="7" spans="1:12" ht="33.75" x14ac:dyDescent="0.25">
      <c r="A7" s="48"/>
      <c r="B7" s="57" t="s">
        <v>23</v>
      </c>
      <c r="C7" s="58" t="s">
        <v>18</v>
      </c>
      <c r="D7" s="59" t="s">
        <v>24</v>
      </c>
      <c r="E7" s="60">
        <v>1524000000</v>
      </c>
      <c r="F7" s="60">
        <v>0</v>
      </c>
      <c r="G7" s="60">
        <v>73970418</v>
      </c>
      <c r="H7" s="60">
        <v>1450029582</v>
      </c>
      <c r="I7" s="60">
        <v>73970418</v>
      </c>
      <c r="J7" s="60">
        <v>73970418</v>
      </c>
      <c r="K7" s="60">
        <v>73970418</v>
      </c>
      <c r="L7" s="61">
        <v>73970418</v>
      </c>
    </row>
    <row r="8" spans="1:12" ht="22.5" x14ac:dyDescent="0.25">
      <c r="A8" s="48"/>
      <c r="B8" s="57" t="s">
        <v>25</v>
      </c>
      <c r="C8" s="58" t="s">
        <v>18</v>
      </c>
      <c r="D8" s="59" t="s">
        <v>26</v>
      </c>
      <c r="E8" s="60">
        <v>11000000</v>
      </c>
      <c r="F8" s="60">
        <v>0</v>
      </c>
      <c r="G8" s="60">
        <v>0</v>
      </c>
      <c r="H8" s="60">
        <v>11000000</v>
      </c>
      <c r="I8" s="60">
        <v>0</v>
      </c>
      <c r="J8" s="60">
        <v>0</v>
      </c>
      <c r="K8" s="60">
        <v>0</v>
      </c>
      <c r="L8" s="61">
        <v>0</v>
      </c>
    </row>
    <row r="9" spans="1:12" ht="22.5" x14ac:dyDescent="0.25">
      <c r="A9" s="48"/>
      <c r="B9" s="57" t="s">
        <v>27</v>
      </c>
      <c r="C9" s="58" t="s">
        <v>18</v>
      </c>
      <c r="D9" s="59" t="s">
        <v>28</v>
      </c>
      <c r="E9" s="60">
        <v>4329000000</v>
      </c>
      <c r="F9" s="60">
        <v>0</v>
      </c>
      <c r="G9" s="60">
        <v>52000000</v>
      </c>
      <c r="H9" s="60">
        <v>4277000000</v>
      </c>
      <c r="I9" s="60">
        <v>411255004.94</v>
      </c>
      <c r="J9" s="60">
        <v>369734856.29000002</v>
      </c>
      <c r="K9" s="60">
        <v>369734856.29000002</v>
      </c>
      <c r="L9" s="61">
        <v>369734856.29000002</v>
      </c>
    </row>
    <row r="10" spans="1:12" ht="33.75" x14ac:dyDescent="0.25">
      <c r="A10" s="48"/>
      <c r="B10" s="57" t="s">
        <v>29</v>
      </c>
      <c r="C10" s="58" t="s">
        <v>18</v>
      </c>
      <c r="D10" s="59" t="s">
        <v>30</v>
      </c>
      <c r="E10" s="60">
        <v>13311842203</v>
      </c>
      <c r="F10" s="60">
        <v>0</v>
      </c>
      <c r="G10" s="60">
        <v>1472153709</v>
      </c>
      <c r="H10" s="60">
        <v>11839688494</v>
      </c>
      <c r="I10" s="60">
        <v>1472153709</v>
      </c>
      <c r="J10" s="60">
        <v>1472153709</v>
      </c>
      <c r="K10" s="60">
        <v>1472153709</v>
      </c>
      <c r="L10" s="61">
        <v>1472153709</v>
      </c>
    </row>
    <row r="11" spans="1:12" ht="22.5" x14ac:dyDescent="0.25">
      <c r="A11" s="48"/>
      <c r="B11" s="57" t="s">
        <v>31</v>
      </c>
      <c r="C11" s="58" t="s">
        <v>18</v>
      </c>
      <c r="D11" s="59" t="s">
        <v>32</v>
      </c>
      <c r="E11" s="60">
        <v>2807110160</v>
      </c>
      <c r="F11" s="60">
        <v>0</v>
      </c>
      <c r="G11" s="60">
        <v>0</v>
      </c>
      <c r="H11" s="60">
        <v>2807110160</v>
      </c>
      <c r="I11" s="60">
        <v>25390374</v>
      </c>
      <c r="J11" s="60">
        <v>27846291</v>
      </c>
      <c r="K11" s="60">
        <v>27846291</v>
      </c>
      <c r="L11" s="61">
        <v>27846291</v>
      </c>
    </row>
    <row r="12" spans="1:12" ht="33.75" x14ac:dyDescent="0.25">
      <c r="A12" s="48"/>
      <c r="B12" s="57" t="s">
        <v>33</v>
      </c>
      <c r="C12" s="58" t="s">
        <v>18</v>
      </c>
      <c r="D12" s="59" t="s">
        <v>34</v>
      </c>
      <c r="E12" s="60">
        <v>58000000</v>
      </c>
      <c r="F12" s="60">
        <v>0</v>
      </c>
      <c r="G12" s="60">
        <v>1976702</v>
      </c>
      <c r="H12" s="60">
        <v>56023298</v>
      </c>
      <c r="I12" s="60">
        <v>1976702</v>
      </c>
      <c r="J12" s="60">
        <v>1976702</v>
      </c>
      <c r="K12" s="60">
        <v>1976702</v>
      </c>
      <c r="L12" s="61">
        <v>1976702</v>
      </c>
    </row>
    <row r="13" spans="1:12" x14ac:dyDescent="0.25">
      <c r="A13" s="48"/>
      <c r="B13" s="57" t="s">
        <v>35</v>
      </c>
      <c r="C13" s="58" t="s">
        <v>18</v>
      </c>
      <c r="D13" s="59" t="s">
        <v>36</v>
      </c>
      <c r="E13" s="60">
        <v>94000000</v>
      </c>
      <c r="F13" s="60">
        <v>0</v>
      </c>
      <c r="G13" s="60">
        <v>0</v>
      </c>
      <c r="H13" s="60">
        <v>94000000</v>
      </c>
      <c r="I13" s="60">
        <v>0</v>
      </c>
      <c r="J13" s="60">
        <v>0</v>
      </c>
      <c r="K13" s="60">
        <v>0</v>
      </c>
      <c r="L13" s="61">
        <v>0</v>
      </c>
    </row>
    <row r="14" spans="1:12" x14ac:dyDescent="0.25">
      <c r="A14" s="48"/>
      <c r="B14" s="57" t="s">
        <v>37</v>
      </c>
      <c r="C14" s="58" t="s">
        <v>18</v>
      </c>
      <c r="D14" s="59" t="s">
        <v>38</v>
      </c>
      <c r="E14" s="60">
        <v>20000000</v>
      </c>
      <c r="F14" s="60">
        <v>0</v>
      </c>
      <c r="G14" s="60">
        <v>0</v>
      </c>
      <c r="H14" s="60">
        <v>20000000</v>
      </c>
      <c r="I14" s="60">
        <v>0</v>
      </c>
      <c r="J14" s="60">
        <v>0</v>
      </c>
      <c r="K14" s="60">
        <v>0</v>
      </c>
      <c r="L14" s="61">
        <v>0</v>
      </c>
    </row>
    <row r="15" spans="1:12" ht="22.5" x14ac:dyDescent="0.25">
      <c r="A15" s="48"/>
      <c r="B15" s="57" t="s">
        <v>39</v>
      </c>
      <c r="C15" s="58" t="s">
        <v>18</v>
      </c>
      <c r="D15" s="59" t="s">
        <v>40</v>
      </c>
      <c r="E15" s="60">
        <v>11000000</v>
      </c>
      <c r="F15" s="60">
        <v>0</v>
      </c>
      <c r="G15" s="60">
        <v>0</v>
      </c>
      <c r="H15" s="60">
        <v>11000000</v>
      </c>
      <c r="I15" s="60">
        <v>0</v>
      </c>
      <c r="J15" s="60">
        <v>0</v>
      </c>
      <c r="K15" s="60">
        <v>0</v>
      </c>
      <c r="L15" s="61">
        <v>0</v>
      </c>
    </row>
    <row r="16" spans="1:12" ht="22.5" x14ac:dyDescent="0.25">
      <c r="A16" s="48"/>
      <c r="B16" s="57" t="s">
        <v>41</v>
      </c>
      <c r="C16" s="58" t="s">
        <v>42</v>
      </c>
      <c r="D16" s="59" t="s">
        <v>44</v>
      </c>
      <c r="E16" s="60">
        <v>975000000</v>
      </c>
      <c r="F16" s="60">
        <v>0</v>
      </c>
      <c r="G16" s="60">
        <v>0</v>
      </c>
      <c r="H16" s="60">
        <v>975000000</v>
      </c>
      <c r="I16" s="60">
        <v>0</v>
      </c>
      <c r="J16" s="60">
        <v>0</v>
      </c>
      <c r="K16" s="60">
        <v>0</v>
      </c>
      <c r="L16" s="61">
        <v>0</v>
      </c>
    </row>
    <row r="17" spans="1:12" ht="22.5" x14ac:dyDescent="0.25">
      <c r="A17" s="48"/>
      <c r="B17" s="57" t="s">
        <v>45</v>
      </c>
      <c r="C17" s="58" t="s">
        <v>18</v>
      </c>
      <c r="D17" s="59" t="s">
        <v>46</v>
      </c>
      <c r="E17" s="60">
        <v>2000000</v>
      </c>
      <c r="F17" s="60">
        <v>0</v>
      </c>
      <c r="G17" s="60">
        <v>0</v>
      </c>
      <c r="H17" s="60">
        <v>2000000</v>
      </c>
      <c r="I17" s="60">
        <v>0</v>
      </c>
      <c r="J17" s="60">
        <v>0</v>
      </c>
      <c r="K17" s="60">
        <v>0</v>
      </c>
      <c r="L17" s="61">
        <v>0</v>
      </c>
    </row>
    <row r="18" spans="1:12" x14ac:dyDescent="0.25">
      <c r="A18" s="48"/>
      <c r="B18" s="68"/>
      <c r="C18" s="69"/>
      <c r="D18" s="70"/>
      <c r="E18" s="71">
        <f>SUM(E5:E17)</f>
        <v>39593952363</v>
      </c>
      <c r="F18" s="71">
        <f t="shared" ref="F18:L18" si="0">SUM(F5:F17)</f>
        <v>0</v>
      </c>
      <c r="G18" s="71">
        <f t="shared" si="0"/>
        <v>2769789784</v>
      </c>
      <c r="H18" s="71">
        <f t="shared" si="0"/>
        <v>36824162579</v>
      </c>
      <c r="I18" s="71">
        <f t="shared" si="0"/>
        <v>3154435162.9400001</v>
      </c>
      <c r="J18" s="71">
        <f t="shared" si="0"/>
        <v>3123294228.29</v>
      </c>
      <c r="K18" s="71">
        <f t="shared" si="0"/>
        <v>3123294228.29</v>
      </c>
      <c r="L18" s="71">
        <f t="shared" si="0"/>
        <v>3123294228.29</v>
      </c>
    </row>
    <row r="19" spans="1:12" ht="56.25" x14ac:dyDescent="0.25">
      <c r="A19" s="48"/>
      <c r="B19" s="57" t="s">
        <v>47</v>
      </c>
      <c r="C19" s="58" t="s">
        <v>42</v>
      </c>
      <c r="D19" s="59" t="s">
        <v>49</v>
      </c>
      <c r="E19" s="60">
        <v>50000000000</v>
      </c>
      <c r="F19" s="60">
        <v>0</v>
      </c>
      <c r="G19" s="60">
        <v>222980000</v>
      </c>
      <c r="H19" s="60">
        <v>49777020000</v>
      </c>
      <c r="I19" s="60">
        <v>158580103</v>
      </c>
      <c r="J19" s="60">
        <v>112020217</v>
      </c>
      <c r="K19" s="60">
        <v>112020217</v>
      </c>
      <c r="L19" s="61">
        <v>112020217</v>
      </c>
    </row>
    <row r="20" spans="1:12" ht="45" x14ac:dyDescent="0.25">
      <c r="A20" s="48"/>
      <c r="B20" s="57" t="s">
        <v>50</v>
      </c>
      <c r="C20" s="58" t="s">
        <v>42</v>
      </c>
      <c r="D20" s="59" t="s">
        <v>51</v>
      </c>
      <c r="E20" s="60">
        <v>13000000000</v>
      </c>
      <c r="F20" s="60">
        <v>0</v>
      </c>
      <c r="G20" s="60">
        <v>-206213726</v>
      </c>
      <c r="H20" s="60">
        <v>13206213726</v>
      </c>
      <c r="I20" s="60">
        <v>1501136350</v>
      </c>
      <c r="J20" s="60">
        <v>122884238</v>
      </c>
      <c r="K20" s="60">
        <v>122884238</v>
      </c>
      <c r="L20" s="61">
        <v>122884238</v>
      </c>
    </row>
    <row r="21" spans="1:12" ht="33.75" x14ac:dyDescent="0.25">
      <c r="A21" s="48"/>
      <c r="B21" s="57" t="s">
        <v>52</v>
      </c>
      <c r="C21" s="58" t="s">
        <v>42</v>
      </c>
      <c r="D21" s="59" t="s">
        <v>53</v>
      </c>
      <c r="E21" s="60">
        <v>13000000000</v>
      </c>
      <c r="F21" s="60">
        <v>515000000</v>
      </c>
      <c r="G21" s="60">
        <v>-930932000</v>
      </c>
      <c r="H21" s="60">
        <v>13415932000</v>
      </c>
      <c r="I21" s="60">
        <v>56700000</v>
      </c>
      <c r="J21" s="60">
        <v>45659018</v>
      </c>
      <c r="K21" s="60">
        <v>45659018</v>
      </c>
      <c r="L21" s="61">
        <v>45659018</v>
      </c>
    </row>
    <row r="22" spans="1:12" ht="33.75" x14ac:dyDescent="0.25">
      <c r="A22" s="48"/>
      <c r="B22" s="57" t="s">
        <v>54</v>
      </c>
      <c r="C22" s="58" t="s">
        <v>42</v>
      </c>
      <c r="D22" s="59" t="s">
        <v>55</v>
      </c>
      <c r="E22" s="60">
        <v>15000000000</v>
      </c>
      <c r="F22" s="60">
        <v>91000000</v>
      </c>
      <c r="G22" s="60">
        <v>8254730000</v>
      </c>
      <c r="H22" s="60">
        <v>6654270000</v>
      </c>
      <c r="I22" s="60">
        <v>603431595</v>
      </c>
      <c r="J22" s="60">
        <v>70133300</v>
      </c>
      <c r="K22" s="60">
        <v>70133300</v>
      </c>
      <c r="L22" s="61">
        <v>70133300</v>
      </c>
    </row>
    <row r="23" spans="1:12" ht="45" x14ac:dyDescent="0.25">
      <c r="A23" s="48"/>
      <c r="B23" s="57" t="s">
        <v>56</v>
      </c>
      <c r="C23" s="58" t="s">
        <v>42</v>
      </c>
      <c r="D23" s="59" t="s">
        <v>57</v>
      </c>
      <c r="E23" s="60">
        <v>15000000000</v>
      </c>
      <c r="F23" s="60">
        <v>0</v>
      </c>
      <c r="G23" s="60">
        <v>1104318000</v>
      </c>
      <c r="H23" s="60">
        <v>13895682000</v>
      </c>
      <c r="I23" s="60">
        <v>505029617</v>
      </c>
      <c r="J23" s="60">
        <v>65639333</v>
      </c>
      <c r="K23" s="60">
        <v>65639333</v>
      </c>
      <c r="L23" s="61">
        <v>65639333</v>
      </c>
    </row>
    <row r="24" spans="1:12" ht="45" x14ac:dyDescent="0.25">
      <c r="A24" s="48"/>
      <c r="B24" s="57" t="s">
        <v>58</v>
      </c>
      <c r="C24" s="58" t="s">
        <v>18</v>
      </c>
      <c r="D24" s="59" t="s">
        <v>59</v>
      </c>
      <c r="E24" s="60">
        <v>17750000000</v>
      </c>
      <c r="F24" s="60">
        <v>0</v>
      </c>
      <c r="G24" s="60">
        <v>6893052134.5100002</v>
      </c>
      <c r="H24" s="60">
        <v>10856947865.49</v>
      </c>
      <c r="I24" s="60">
        <v>188313692</v>
      </c>
      <c r="J24" s="60">
        <v>510651943</v>
      </c>
      <c r="K24" s="60">
        <v>510651943</v>
      </c>
      <c r="L24" s="61">
        <v>510651943</v>
      </c>
    </row>
    <row r="25" spans="1:12" ht="45" x14ac:dyDescent="0.25">
      <c r="A25" s="48"/>
      <c r="B25" s="57" t="s">
        <v>58</v>
      </c>
      <c r="C25" s="58" t="s">
        <v>42</v>
      </c>
      <c r="D25" s="59" t="s">
        <v>59</v>
      </c>
      <c r="E25" s="60">
        <v>165081157797</v>
      </c>
      <c r="F25" s="60">
        <v>120655000000</v>
      </c>
      <c r="G25" s="60">
        <v>6100000000</v>
      </c>
      <c r="H25" s="60">
        <v>38326157797</v>
      </c>
      <c r="I25" s="60">
        <v>0</v>
      </c>
      <c r="J25" s="60">
        <v>0</v>
      </c>
      <c r="K25" s="60">
        <v>0</v>
      </c>
      <c r="L25" s="61">
        <v>0</v>
      </c>
    </row>
    <row r="26" spans="1:12" ht="33.75" x14ac:dyDescent="0.25">
      <c r="A26" s="48"/>
      <c r="B26" s="57" t="s">
        <v>60</v>
      </c>
      <c r="C26" s="58" t="s">
        <v>42</v>
      </c>
      <c r="D26" s="59" t="s">
        <v>61</v>
      </c>
      <c r="E26" s="60">
        <v>75290000000</v>
      </c>
      <c r="F26" s="60">
        <v>25000000000</v>
      </c>
      <c r="G26" s="60">
        <v>444766067</v>
      </c>
      <c r="H26" s="60">
        <v>49845233933</v>
      </c>
      <c r="I26" s="60">
        <v>0</v>
      </c>
      <c r="J26" s="60">
        <v>36463000</v>
      </c>
      <c r="K26" s="60">
        <v>36463000</v>
      </c>
      <c r="L26" s="61">
        <v>36463000</v>
      </c>
    </row>
    <row r="27" spans="1:12" ht="56.25" x14ac:dyDescent="0.25">
      <c r="A27" s="48"/>
      <c r="B27" s="57" t="s">
        <v>62</v>
      </c>
      <c r="C27" s="58" t="s">
        <v>42</v>
      </c>
      <c r="D27" s="59" t="s">
        <v>63</v>
      </c>
      <c r="E27" s="60">
        <v>25000000000</v>
      </c>
      <c r="F27" s="60">
        <v>800000000</v>
      </c>
      <c r="G27" s="60">
        <v>-417075100.99000001</v>
      </c>
      <c r="H27" s="60">
        <v>24617075100.990002</v>
      </c>
      <c r="I27" s="60">
        <v>535702661.5</v>
      </c>
      <c r="J27" s="60">
        <v>1194537346.5</v>
      </c>
      <c r="K27" s="60">
        <v>1188392725.5</v>
      </c>
      <c r="L27" s="61">
        <v>1188392725.5</v>
      </c>
    </row>
    <row r="28" spans="1:12" ht="67.5" x14ac:dyDescent="0.25">
      <c r="A28" s="48"/>
      <c r="B28" s="57" t="s">
        <v>64</v>
      </c>
      <c r="C28" s="58" t="s">
        <v>18</v>
      </c>
      <c r="D28" s="59" t="s">
        <v>65</v>
      </c>
      <c r="E28" s="60">
        <v>112170000000</v>
      </c>
      <c r="F28" s="60">
        <v>22939000000</v>
      </c>
      <c r="G28" s="60">
        <v>5074605333.0100002</v>
      </c>
      <c r="H28" s="60">
        <v>84156394666.990005</v>
      </c>
      <c r="I28" s="60">
        <v>364629018</v>
      </c>
      <c r="J28" s="60">
        <v>707346980</v>
      </c>
      <c r="K28" s="60">
        <v>708714154</v>
      </c>
      <c r="L28" s="61">
        <v>708714154</v>
      </c>
    </row>
    <row r="29" spans="1:12" ht="67.5" x14ac:dyDescent="0.25">
      <c r="A29" s="48"/>
      <c r="B29" s="57" t="s">
        <v>64</v>
      </c>
      <c r="C29" s="58" t="s">
        <v>42</v>
      </c>
      <c r="D29" s="59" t="s">
        <v>65</v>
      </c>
      <c r="E29" s="60">
        <v>50000000000</v>
      </c>
      <c r="F29" s="60">
        <v>0</v>
      </c>
      <c r="G29" s="60">
        <v>3999999967</v>
      </c>
      <c r="H29" s="60">
        <v>46000000033</v>
      </c>
      <c r="I29" s="60">
        <v>841374175.5</v>
      </c>
      <c r="J29" s="60">
        <v>4429254668</v>
      </c>
      <c r="K29" s="60">
        <v>4423110047</v>
      </c>
      <c r="L29" s="61">
        <v>4423110047</v>
      </c>
    </row>
    <row r="30" spans="1:12" ht="33.75" x14ac:dyDescent="0.25">
      <c r="A30" s="48"/>
      <c r="B30" s="57" t="s">
        <v>66</v>
      </c>
      <c r="C30" s="58" t="s">
        <v>42</v>
      </c>
      <c r="D30" s="59" t="s">
        <v>67</v>
      </c>
      <c r="E30" s="60">
        <v>1100000000</v>
      </c>
      <c r="F30" s="60">
        <v>0</v>
      </c>
      <c r="G30" s="60">
        <v>-16554544</v>
      </c>
      <c r="H30" s="60">
        <v>1116554544</v>
      </c>
      <c r="I30" s="60">
        <v>53045456</v>
      </c>
      <c r="J30" s="60">
        <v>60954544</v>
      </c>
      <c r="K30" s="60">
        <v>60954544</v>
      </c>
      <c r="L30" s="61">
        <v>60954544</v>
      </c>
    </row>
    <row r="31" spans="1:12" ht="33.75" x14ac:dyDescent="0.25">
      <c r="A31" s="48"/>
      <c r="B31" s="57" t="s">
        <v>68</v>
      </c>
      <c r="C31" s="58" t="s">
        <v>42</v>
      </c>
      <c r="D31" s="59" t="s">
        <v>69</v>
      </c>
      <c r="E31" s="60">
        <v>1000000000</v>
      </c>
      <c r="F31" s="60">
        <v>0</v>
      </c>
      <c r="G31" s="60">
        <v>58000000</v>
      </c>
      <c r="H31" s="60">
        <v>942000000</v>
      </c>
      <c r="I31" s="60">
        <v>108000000</v>
      </c>
      <c r="J31" s="60">
        <v>6500000</v>
      </c>
      <c r="K31" s="60">
        <v>6500000</v>
      </c>
      <c r="L31" s="61">
        <v>6500000</v>
      </c>
    </row>
    <row r="32" spans="1:12" ht="56.25" x14ac:dyDescent="0.25">
      <c r="A32" s="48"/>
      <c r="B32" s="57" t="s">
        <v>70</v>
      </c>
      <c r="C32" s="58" t="s">
        <v>42</v>
      </c>
      <c r="D32" s="59" t="s">
        <v>71</v>
      </c>
      <c r="E32" s="60">
        <v>53000000000</v>
      </c>
      <c r="F32" s="60">
        <v>0</v>
      </c>
      <c r="G32" s="60">
        <v>1078515000</v>
      </c>
      <c r="H32" s="60">
        <v>51921485000</v>
      </c>
      <c r="I32" s="60">
        <v>32000000</v>
      </c>
      <c r="J32" s="60">
        <v>182697654</v>
      </c>
      <c r="K32" s="60">
        <v>182697654</v>
      </c>
      <c r="L32" s="61">
        <v>182697654</v>
      </c>
    </row>
    <row r="33" spans="1:12" ht="33.75" x14ac:dyDescent="0.25">
      <c r="A33" s="48"/>
      <c r="B33" s="57" t="s">
        <v>72</v>
      </c>
      <c r="C33" s="58" t="s">
        <v>42</v>
      </c>
      <c r="D33" s="59" t="s">
        <v>73</v>
      </c>
      <c r="E33" s="60">
        <v>3750000000</v>
      </c>
      <c r="F33" s="60">
        <v>0</v>
      </c>
      <c r="G33" s="60">
        <v>228269921</v>
      </c>
      <c r="H33" s="60">
        <v>3521730079</v>
      </c>
      <c r="I33" s="60">
        <v>27991000</v>
      </c>
      <c r="J33" s="60">
        <v>216390969</v>
      </c>
      <c r="K33" s="60">
        <v>216390969</v>
      </c>
      <c r="L33" s="61">
        <v>216390969</v>
      </c>
    </row>
    <row r="34" spans="1:12" ht="22.5" x14ac:dyDescent="0.25">
      <c r="A34" s="48"/>
      <c r="B34" s="57" t="s">
        <v>74</v>
      </c>
      <c r="C34" s="58" t="s">
        <v>42</v>
      </c>
      <c r="D34" s="59" t="s">
        <v>75</v>
      </c>
      <c r="E34" s="60">
        <v>3000000000</v>
      </c>
      <c r="F34" s="60">
        <v>0</v>
      </c>
      <c r="G34" s="60">
        <v>-3515200</v>
      </c>
      <c r="H34" s="60">
        <v>3003515200</v>
      </c>
      <c r="I34" s="60">
        <v>0</v>
      </c>
      <c r="J34" s="60">
        <v>19510400</v>
      </c>
      <c r="K34" s="60">
        <v>19510400</v>
      </c>
      <c r="L34" s="61">
        <v>19510400</v>
      </c>
    </row>
    <row r="35" spans="1:12" ht="33.75" x14ac:dyDescent="0.25">
      <c r="A35" s="48"/>
      <c r="B35" s="57" t="s">
        <v>76</v>
      </c>
      <c r="C35" s="58" t="s">
        <v>42</v>
      </c>
      <c r="D35" s="59" t="s">
        <v>77</v>
      </c>
      <c r="E35" s="60">
        <v>5000000000</v>
      </c>
      <c r="F35" s="60">
        <v>0</v>
      </c>
      <c r="G35" s="60">
        <v>2812336491</v>
      </c>
      <c r="H35" s="60">
        <v>2187663509</v>
      </c>
      <c r="I35" s="60">
        <v>2000000</v>
      </c>
      <c r="J35" s="60">
        <v>81508052</v>
      </c>
      <c r="K35" s="60">
        <v>81508052</v>
      </c>
      <c r="L35" s="61">
        <v>81508052</v>
      </c>
    </row>
    <row r="36" spans="1:12" ht="67.5" x14ac:dyDescent="0.25">
      <c r="A36" s="48"/>
      <c r="B36" s="57" t="s">
        <v>78</v>
      </c>
      <c r="C36" s="58" t="s">
        <v>42</v>
      </c>
      <c r="D36" s="59" t="s">
        <v>79</v>
      </c>
      <c r="E36" s="60">
        <v>4000000000</v>
      </c>
      <c r="F36" s="60">
        <v>0</v>
      </c>
      <c r="G36" s="60">
        <v>214313740</v>
      </c>
      <c r="H36" s="60">
        <v>3785686260</v>
      </c>
      <c r="I36" s="60">
        <v>89187280</v>
      </c>
      <c r="J36" s="60">
        <v>109042342.43000001</v>
      </c>
      <c r="K36" s="60">
        <v>109042342.43000001</v>
      </c>
      <c r="L36" s="61">
        <v>109042342.43000001</v>
      </c>
    </row>
    <row r="37" spans="1:12" ht="22.5" x14ac:dyDescent="0.25">
      <c r="A37" s="48"/>
      <c r="B37" s="57" t="s">
        <v>80</v>
      </c>
      <c r="C37" s="58" t="s">
        <v>42</v>
      </c>
      <c r="D37" s="59" t="s">
        <v>81</v>
      </c>
      <c r="E37" s="60">
        <v>8000000000</v>
      </c>
      <c r="F37" s="60">
        <v>0</v>
      </c>
      <c r="G37" s="60">
        <v>1536320017</v>
      </c>
      <c r="H37" s="60">
        <v>6463679983</v>
      </c>
      <c r="I37" s="60">
        <v>588981114</v>
      </c>
      <c r="J37" s="60">
        <v>226873567</v>
      </c>
      <c r="K37" s="60">
        <v>226873567</v>
      </c>
      <c r="L37" s="61">
        <v>226873567</v>
      </c>
    </row>
    <row r="38" spans="1:12" ht="22.5" x14ac:dyDescent="0.25">
      <c r="A38" s="48"/>
      <c r="B38" s="57" t="s">
        <v>82</v>
      </c>
      <c r="C38" s="58" t="s">
        <v>42</v>
      </c>
      <c r="D38" s="59" t="s">
        <v>83</v>
      </c>
      <c r="E38" s="60">
        <v>7000000000</v>
      </c>
      <c r="F38" s="60">
        <v>0</v>
      </c>
      <c r="G38" s="60">
        <v>1448269093</v>
      </c>
      <c r="H38" s="60">
        <v>5551730907</v>
      </c>
      <c r="I38" s="60">
        <v>41633231</v>
      </c>
      <c r="J38" s="60">
        <v>250854583</v>
      </c>
      <c r="K38" s="60">
        <v>250854583</v>
      </c>
      <c r="L38" s="61">
        <v>250854583</v>
      </c>
    </row>
    <row r="39" spans="1:12" ht="15.75" thickBot="1" x14ac:dyDescent="0.3">
      <c r="A39" s="48"/>
      <c r="B39" s="62" t="s">
        <v>0</v>
      </c>
      <c r="C39" s="63" t="s">
        <v>0</v>
      </c>
      <c r="D39" s="64" t="s">
        <v>0</v>
      </c>
      <c r="E39" s="65">
        <v>676735110160</v>
      </c>
      <c r="F39" s="65">
        <v>170000000000</v>
      </c>
      <c r="G39" s="65">
        <v>40665974976.529999</v>
      </c>
      <c r="H39" s="65">
        <v>466069135183.46997</v>
      </c>
      <c r="I39" s="65">
        <v>8852170455.9400005</v>
      </c>
      <c r="J39" s="65">
        <v>11572216383.219999</v>
      </c>
      <c r="K39" s="65">
        <v>11561294315.219999</v>
      </c>
      <c r="L39" s="66">
        <v>11561294315.219999</v>
      </c>
    </row>
    <row r="40" spans="1:12" ht="15.75" thickTop="1" x14ac:dyDescent="0.25">
      <c r="A40" s="46"/>
      <c r="B40" s="50" t="s">
        <v>0</v>
      </c>
      <c r="C40" s="51" t="s">
        <v>0</v>
      </c>
      <c r="D40" s="52" t="s">
        <v>0</v>
      </c>
      <c r="E40" s="53" t="s">
        <v>0</v>
      </c>
      <c r="F40" s="53" t="s">
        <v>0</v>
      </c>
      <c r="G40" s="53" t="s">
        <v>0</v>
      </c>
      <c r="H40" s="53" t="s">
        <v>0</v>
      </c>
      <c r="I40" s="53" t="s">
        <v>0</v>
      </c>
      <c r="J40" s="53" t="s">
        <v>0</v>
      </c>
      <c r="K40" s="53" t="s">
        <v>0</v>
      </c>
      <c r="L40" s="53" t="s">
        <v>0</v>
      </c>
    </row>
    <row r="41" spans="1:12" ht="33.950000000000003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C5" sqref="C5"/>
    </sheetView>
  </sheetViews>
  <sheetFormatPr baseColWidth="10" defaultRowHeight="15" x14ac:dyDescent="0.25"/>
  <cols>
    <col min="1" max="1" width="13.42578125" style="21" customWidth="1"/>
    <col min="2" max="2" width="21.5703125" style="21" customWidth="1"/>
    <col min="3" max="3" width="27.5703125" style="21" customWidth="1"/>
    <col min="4" max="11" width="18.85546875" style="21" customWidth="1"/>
    <col min="12" max="12" width="0" style="21" hidden="1" customWidth="1"/>
    <col min="13" max="13" width="6.42578125" style="21" customWidth="1"/>
    <col min="14" max="16384" width="11.42578125" style="21"/>
  </cols>
  <sheetData>
    <row r="1" spans="1:11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</row>
    <row r="2" spans="1:11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</row>
    <row r="3" spans="1:11" ht="15.75" thickBot="1" x14ac:dyDescent="0.3">
      <c r="A3" s="19"/>
      <c r="B3" s="22" t="s">
        <v>99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</row>
    <row r="4" spans="1:11" ht="15.75" thickTop="1" x14ac:dyDescent="0.25">
      <c r="A4" s="23"/>
      <c r="B4" s="24" t="s">
        <v>3</v>
      </c>
      <c r="C4" s="25" t="s">
        <v>6</v>
      </c>
      <c r="D4" s="25" t="s">
        <v>8</v>
      </c>
      <c r="E4" s="25" t="s">
        <v>9</v>
      </c>
      <c r="F4" s="25" t="s">
        <v>10</v>
      </c>
      <c r="G4" s="25" t="s">
        <v>11</v>
      </c>
      <c r="H4" s="25" t="s">
        <v>12</v>
      </c>
      <c r="I4" s="25" t="s">
        <v>13</v>
      </c>
      <c r="J4" s="25" t="s">
        <v>14</v>
      </c>
      <c r="K4" s="26" t="s">
        <v>15</v>
      </c>
    </row>
    <row r="5" spans="1:11" x14ac:dyDescent="0.25">
      <c r="A5" s="27"/>
      <c r="B5" s="28" t="s">
        <v>16</v>
      </c>
      <c r="C5" s="30" t="s">
        <v>20</v>
      </c>
      <c r="D5" s="31">
        <v>12190000000</v>
      </c>
      <c r="E5" s="31">
        <v>0</v>
      </c>
      <c r="F5" s="31">
        <v>851563945</v>
      </c>
      <c r="G5" s="31">
        <v>11338436055</v>
      </c>
      <c r="H5" s="31">
        <v>851563945</v>
      </c>
      <c r="I5" s="31">
        <v>842391262</v>
      </c>
      <c r="J5" s="31">
        <v>842391262</v>
      </c>
      <c r="K5" s="32">
        <v>842391262</v>
      </c>
    </row>
    <row r="6" spans="1:11" ht="22.5" x14ac:dyDescent="0.25">
      <c r="A6" s="27"/>
      <c r="B6" s="28" t="s">
        <v>21</v>
      </c>
      <c r="C6" s="30" t="s">
        <v>22</v>
      </c>
      <c r="D6" s="31">
        <v>4261000000</v>
      </c>
      <c r="E6" s="31">
        <v>0</v>
      </c>
      <c r="F6" s="31">
        <v>266474700</v>
      </c>
      <c r="G6" s="31">
        <v>3994525300</v>
      </c>
      <c r="H6" s="31">
        <v>266474700</v>
      </c>
      <c r="I6" s="31">
        <v>268124238</v>
      </c>
      <c r="J6" s="31">
        <v>268124238</v>
      </c>
      <c r="K6" s="32">
        <v>268124238</v>
      </c>
    </row>
    <row r="7" spans="1:11" ht="33.75" x14ac:dyDescent="0.25">
      <c r="A7" s="27"/>
      <c r="B7" s="28" t="s">
        <v>23</v>
      </c>
      <c r="C7" s="30" t="s">
        <v>24</v>
      </c>
      <c r="D7" s="31">
        <v>1524000000</v>
      </c>
      <c r="E7" s="31">
        <v>0</v>
      </c>
      <c r="F7" s="31">
        <v>93021617</v>
      </c>
      <c r="G7" s="31">
        <v>1430978383</v>
      </c>
      <c r="H7" s="31">
        <v>93021617</v>
      </c>
      <c r="I7" s="31">
        <v>93021617</v>
      </c>
      <c r="J7" s="31">
        <v>93021617</v>
      </c>
      <c r="K7" s="32">
        <v>93021617</v>
      </c>
    </row>
    <row r="8" spans="1:11" ht="22.5" x14ac:dyDescent="0.2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0</v>
      </c>
      <c r="G8" s="31">
        <v>11000000</v>
      </c>
      <c r="H8" s="31">
        <v>0</v>
      </c>
      <c r="I8" s="31">
        <v>0</v>
      </c>
      <c r="J8" s="31">
        <v>0</v>
      </c>
      <c r="K8" s="32">
        <v>0</v>
      </c>
    </row>
    <row r="9" spans="1:11" ht="22.5" x14ac:dyDescent="0.25">
      <c r="A9" s="27"/>
      <c r="B9" s="28" t="s">
        <v>27</v>
      </c>
      <c r="C9" s="30" t="s">
        <v>28</v>
      </c>
      <c r="D9" s="31">
        <v>4329000000</v>
      </c>
      <c r="E9" s="31">
        <v>0</v>
      </c>
      <c r="F9" s="31">
        <v>49867803</v>
      </c>
      <c r="G9" s="31">
        <v>4279132197</v>
      </c>
      <c r="H9" s="31">
        <v>197432140.46000001</v>
      </c>
      <c r="I9" s="31">
        <v>477494692</v>
      </c>
      <c r="J9" s="31">
        <v>477494692</v>
      </c>
      <c r="K9" s="32">
        <v>477494692</v>
      </c>
    </row>
    <row r="10" spans="1:11" ht="33.75" x14ac:dyDescent="0.25">
      <c r="A10" s="27"/>
      <c r="B10" s="28" t="s">
        <v>29</v>
      </c>
      <c r="C10" s="30" t="s">
        <v>30</v>
      </c>
      <c r="D10" s="31">
        <v>13311842203</v>
      </c>
      <c r="E10" s="31">
        <v>0</v>
      </c>
      <c r="F10" s="31">
        <v>966576436</v>
      </c>
      <c r="G10" s="31">
        <v>12345265767</v>
      </c>
      <c r="H10" s="31">
        <v>966576436</v>
      </c>
      <c r="I10" s="31">
        <v>966576436</v>
      </c>
      <c r="J10" s="31">
        <v>966576436</v>
      </c>
      <c r="K10" s="32">
        <v>966576436</v>
      </c>
    </row>
    <row r="11" spans="1:11" ht="22.5" x14ac:dyDescent="0.25">
      <c r="A11" s="27"/>
      <c r="B11" s="28" t="s">
        <v>31</v>
      </c>
      <c r="C11" s="30" t="s">
        <v>32</v>
      </c>
      <c r="D11" s="31">
        <v>2807110160</v>
      </c>
      <c r="E11" s="31">
        <v>0</v>
      </c>
      <c r="F11" s="31">
        <v>5577273</v>
      </c>
      <c r="G11" s="31">
        <v>2801532887</v>
      </c>
      <c r="H11" s="31">
        <v>30967647</v>
      </c>
      <c r="I11" s="31">
        <v>33423564</v>
      </c>
      <c r="J11" s="31">
        <v>33423564</v>
      </c>
      <c r="K11" s="32">
        <v>33423564</v>
      </c>
    </row>
    <row r="12" spans="1:11" ht="33.75" x14ac:dyDescent="0.25">
      <c r="A12" s="27"/>
      <c r="B12" s="28" t="s">
        <v>33</v>
      </c>
      <c r="C12" s="30" t="s">
        <v>34</v>
      </c>
      <c r="D12" s="31">
        <v>58000000</v>
      </c>
      <c r="E12" s="31">
        <v>0</v>
      </c>
      <c r="F12" s="31">
        <v>14060543</v>
      </c>
      <c r="G12" s="31">
        <v>43939457</v>
      </c>
      <c r="H12" s="31">
        <v>14060543</v>
      </c>
      <c r="I12" s="31">
        <v>14060543</v>
      </c>
      <c r="J12" s="31">
        <v>14060543</v>
      </c>
      <c r="K12" s="32">
        <v>14060543</v>
      </c>
    </row>
    <row r="13" spans="1:11" x14ac:dyDescent="0.25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0</v>
      </c>
      <c r="G13" s="31">
        <v>94000000</v>
      </c>
      <c r="H13" s="31">
        <v>0</v>
      </c>
      <c r="I13" s="31">
        <v>0</v>
      </c>
      <c r="J13" s="31">
        <v>0</v>
      </c>
      <c r="K13" s="32">
        <v>0</v>
      </c>
    </row>
    <row r="14" spans="1:11" x14ac:dyDescent="0.25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0</v>
      </c>
      <c r="G14" s="31">
        <v>20000000</v>
      </c>
      <c r="H14" s="31">
        <v>0</v>
      </c>
      <c r="I14" s="31">
        <v>0</v>
      </c>
      <c r="J14" s="31">
        <v>0</v>
      </c>
      <c r="K14" s="32">
        <v>0</v>
      </c>
    </row>
    <row r="15" spans="1:11" ht="22.5" x14ac:dyDescent="0.2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0</v>
      </c>
      <c r="G15" s="31">
        <v>11000000</v>
      </c>
      <c r="H15" s="31">
        <v>0</v>
      </c>
      <c r="I15" s="31">
        <v>0</v>
      </c>
      <c r="J15" s="31">
        <v>0</v>
      </c>
      <c r="K15" s="32">
        <v>0</v>
      </c>
    </row>
    <row r="16" spans="1:11" ht="22.5" x14ac:dyDescent="0.25">
      <c r="A16" s="27"/>
      <c r="B16" s="28" t="s">
        <v>41</v>
      </c>
      <c r="C16" s="30" t="s">
        <v>44</v>
      </c>
      <c r="D16" s="31">
        <v>975000000</v>
      </c>
      <c r="E16" s="31">
        <v>0</v>
      </c>
      <c r="F16" s="31">
        <v>579572.42000000004</v>
      </c>
      <c r="G16" s="31">
        <v>974420427.58000004</v>
      </c>
      <c r="H16" s="31">
        <v>579572.42000000004</v>
      </c>
      <c r="I16" s="31">
        <v>4970272.5599999996</v>
      </c>
      <c r="J16" s="31">
        <v>4970272.5599999996</v>
      </c>
      <c r="K16" s="32">
        <v>4970272.5599999996</v>
      </c>
    </row>
    <row r="17" spans="1:11" ht="22.5" x14ac:dyDescent="0.2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0</v>
      </c>
      <c r="G17" s="31">
        <v>2000000</v>
      </c>
      <c r="H17" s="31">
        <v>0</v>
      </c>
      <c r="I17" s="31">
        <v>0</v>
      </c>
      <c r="J17" s="31">
        <v>0</v>
      </c>
      <c r="K17" s="32">
        <v>0</v>
      </c>
    </row>
    <row r="18" spans="1:11" ht="56.25" x14ac:dyDescent="0.25">
      <c r="A18" s="27"/>
      <c r="B18" s="28" t="s">
        <v>47</v>
      </c>
      <c r="C18" s="30" t="s">
        <v>49</v>
      </c>
      <c r="D18" s="31">
        <v>50000000000</v>
      </c>
      <c r="E18" s="31">
        <v>0</v>
      </c>
      <c r="F18" s="31">
        <v>27082992248</v>
      </c>
      <c r="G18" s="31">
        <v>22917007752</v>
      </c>
      <c r="H18" s="31">
        <v>530975242</v>
      </c>
      <c r="I18" s="31">
        <v>72651628</v>
      </c>
      <c r="J18" s="31">
        <v>72651628</v>
      </c>
      <c r="K18" s="32">
        <v>72651628</v>
      </c>
    </row>
    <row r="19" spans="1:11" ht="45" x14ac:dyDescent="0.25">
      <c r="A19" s="27"/>
      <c r="B19" s="28" t="s">
        <v>50</v>
      </c>
      <c r="C19" s="30" t="s">
        <v>51</v>
      </c>
      <c r="D19" s="31">
        <v>13000000000</v>
      </c>
      <c r="E19" s="31">
        <v>0</v>
      </c>
      <c r="F19" s="31">
        <v>9721012000</v>
      </c>
      <c r="G19" s="31">
        <v>3278988000</v>
      </c>
      <c r="H19" s="31">
        <v>884822134</v>
      </c>
      <c r="I19" s="31">
        <v>47461954</v>
      </c>
      <c r="J19" s="31">
        <v>47461954</v>
      </c>
      <c r="K19" s="32">
        <v>47461954</v>
      </c>
    </row>
    <row r="20" spans="1:11" ht="33.75" x14ac:dyDescent="0.25">
      <c r="A20" s="27"/>
      <c r="B20" s="28" t="s">
        <v>52</v>
      </c>
      <c r="C20" s="30" t="s">
        <v>53</v>
      </c>
      <c r="D20" s="31">
        <v>12485000000</v>
      </c>
      <c r="E20" s="31">
        <v>515000000</v>
      </c>
      <c r="F20" s="31">
        <v>10291698000</v>
      </c>
      <c r="G20" s="31">
        <v>2193302000</v>
      </c>
      <c r="H20" s="31">
        <v>277628045</v>
      </c>
      <c r="I20" s="31">
        <v>36492320</v>
      </c>
      <c r="J20" s="31">
        <v>36492320</v>
      </c>
      <c r="K20" s="32">
        <v>36492320</v>
      </c>
    </row>
    <row r="21" spans="1:11" ht="33.75" x14ac:dyDescent="0.25">
      <c r="A21" s="27"/>
      <c r="B21" s="28" t="s">
        <v>54</v>
      </c>
      <c r="C21" s="30" t="s">
        <v>55</v>
      </c>
      <c r="D21" s="31">
        <v>14909000000</v>
      </c>
      <c r="E21" s="31">
        <v>91000000</v>
      </c>
      <c r="F21" s="31">
        <v>3458110000</v>
      </c>
      <c r="G21" s="31">
        <v>11450890000</v>
      </c>
      <c r="H21" s="31">
        <v>421304965</v>
      </c>
      <c r="I21" s="31">
        <v>45906130</v>
      </c>
      <c r="J21" s="31">
        <v>45906130</v>
      </c>
      <c r="K21" s="32">
        <v>45906130</v>
      </c>
    </row>
    <row r="22" spans="1:11" ht="45" x14ac:dyDescent="0.25">
      <c r="A22" s="27"/>
      <c r="B22" s="28" t="s">
        <v>56</v>
      </c>
      <c r="C22" s="30" t="s">
        <v>57</v>
      </c>
      <c r="D22" s="31">
        <v>15000000000</v>
      </c>
      <c r="E22" s="31">
        <v>0</v>
      </c>
      <c r="F22" s="31">
        <v>8160000000</v>
      </c>
      <c r="G22" s="31">
        <v>6840000000</v>
      </c>
      <c r="H22" s="31">
        <v>274125880</v>
      </c>
      <c r="I22" s="31">
        <v>52448730</v>
      </c>
      <c r="J22" s="31">
        <v>52448730</v>
      </c>
      <c r="K22" s="32">
        <v>52448730</v>
      </c>
    </row>
    <row r="23" spans="1:11" ht="45" x14ac:dyDescent="0.25">
      <c r="A23" s="27"/>
      <c r="B23" s="28" t="s">
        <v>58</v>
      </c>
      <c r="C23" s="30" t="s">
        <v>59</v>
      </c>
      <c r="D23" s="31">
        <v>17750000000</v>
      </c>
      <c r="E23" s="31">
        <v>0</v>
      </c>
      <c r="F23" s="31">
        <v>1520479186</v>
      </c>
      <c r="G23" s="31">
        <v>16229520814</v>
      </c>
      <c r="H23" s="31">
        <v>1215420603.51</v>
      </c>
      <c r="I23" s="31">
        <v>331757382</v>
      </c>
      <c r="J23" s="31">
        <v>331757382</v>
      </c>
      <c r="K23" s="32">
        <v>331757382</v>
      </c>
    </row>
    <row r="24" spans="1:11" ht="45" x14ac:dyDescent="0.25">
      <c r="A24" s="27"/>
      <c r="B24" s="28" t="s">
        <v>58</v>
      </c>
      <c r="C24" s="30" t="s">
        <v>59</v>
      </c>
      <c r="D24" s="31">
        <v>44426157797</v>
      </c>
      <c r="E24" s="31">
        <v>120655000000</v>
      </c>
      <c r="F24" s="31">
        <v>0</v>
      </c>
      <c r="G24" s="31">
        <v>44426157797</v>
      </c>
      <c r="H24" s="31">
        <v>0</v>
      </c>
      <c r="I24" s="31">
        <v>0</v>
      </c>
      <c r="J24" s="31">
        <v>0</v>
      </c>
      <c r="K24" s="32">
        <v>0</v>
      </c>
    </row>
    <row r="25" spans="1:11" ht="33.75" x14ac:dyDescent="0.25">
      <c r="A25" s="27"/>
      <c r="B25" s="28" t="s">
        <v>60</v>
      </c>
      <c r="C25" s="30" t="s">
        <v>61</v>
      </c>
      <c r="D25" s="31">
        <v>50290000000</v>
      </c>
      <c r="E25" s="31">
        <v>25000000000</v>
      </c>
      <c r="F25" s="31">
        <v>-33175334</v>
      </c>
      <c r="G25" s="31">
        <v>50323175334</v>
      </c>
      <c r="H25" s="31">
        <v>2013611</v>
      </c>
      <c r="I25" s="31">
        <v>36375706</v>
      </c>
      <c r="J25" s="31">
        <v>36375706</v>
      </c>
      <c r="K25" s="32">
        <v>36375706</v>
      </c>
    </row>
    <row r="26" spans="1:11" ht="56.25" x14ac:dyDescent="0.25">
      <c r="A26" s="27"/>
      <c r="B26" s="28" t="s">
        <v>62</v>
      </c>
      <c r="C26" s="30" t="s">
        <v>63</v>
      </c>
      <c r="D26" s="31">
        <v>24200000000</v>
      </c>
      <c r="E26" s="31">
        <v>800000000</v>
      </c>
      <c r="F26" s="31">
        <v>1667852126</v>
      </c>
      <c r="G26" s="31">
        <v>22532147874</v>
      </c>
      <c r="H26" s="31">
        <v>2999499326.5</v>
      </c>
      <c r="I26" s="31">
        <v>2536263296.5</v>
      </c>
      <c r="J26" s="31">
        <v>2536263296.5</v>
      </c>
      <c r="K26" s="32">
        <v>2536263296.5</v>
      </c>
    </row>
    <row r="27" spans="1:11" ht="67.5" x14ac:dyDescent="0.25">
      <c r="A27" s="27"/>
      <c r="B27" s="28" t="s">
        <v>64</v>
      </c>
      <c r="C27" s="30" t="s">
        <v>65</v>
      </c>
      <c r="D27" s="31">
        <v>89231000000</v>
      </c>
      <c r="E27" s="31">
        <v>22939000000</v>
      </c>
      <c r="F27" s="31">
        <v>8013645260.6599998</v>
      </c>
      <c r="G27" s="31">
        <v>81217354739.339996</v>
      </c>
      <c r="H27" s="31">
        <v>8495107546</v>
      </c>
      <c r="I27" s="31">
        <v>3103251997</v>
      </c>
      <c r="J27" s="31">
        <v>3100517649</v>
      </c>
      <c r="K27" s="32">
        <v>3100517649</v>
      </c>
    </row>
    <row r="28" spans="1:11" ht="67.5" x14ac:dyDescent="0.25">
      <c r="A28" s="27"/>
      <c r="B28" s="28" t="s">
        <v>64</v>
      </c>
      <c r="C28" s="30" t="s">
        <v>65</v>
      </c>
      <c r="D28" s="31">
        <v>50000000000</v>
      </c>
      <c r="E28" s="31">
        <v>0</v>
      </c>
      <c r="F28" s="31">
        <v>0</v>
      </c>
      <c r="G28" s="31">
        <v>50000000000</v>
      </c>
      <c r="H28" s="31">
        <v>6852346680</v>
      </c>
      <c r="I28" s="31">
        <v>10469460770.5</v>
      </c>
      <c r="J28" s="31">
        <v>10469460770.5</v>
      </c>
      <c r="K28" s="32">
        <v>10469460770.5</v>
      </c>
    </row>
    <row r="29" spans="1:11" ht="33.75" x14ac:dyDescent="0.2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16554544</v>
      </c>
      <c r="G29" s="31">
        <v>1083445456</v>
      </c>
      <c r="H29" s="31">
        <v>-51359112</v>
      </c>
      <c r="I29" s="31">
        <v>47875732</v>
      </c>
      <c r="J29" s="31">
        <v>47875732</v>
      </c>
      <c r="K29" s="32">
        <v>47875732</v>
      </c>
    </row>
    <row r="30" spans="1:11" ht="33.75" x14ac:dyDescent="0.25">
      <c r="A30" s="27"/>
      <c r="B30" s="28" t="s">
        <v>68</v>
      </c>
      <c r="C30" s="30" t="s">
        <v>69</v>
      </c>
      <c r="D30" s="31">
        <v>1000000000</v>
      </c>
      <c r="E30" s="31">
        <v>0</v>
      </c>
      <c r="F30" s="31">
        <v>50000000</v>
      </c>
      <c r="G30" s="31">
        <v>950000000</v>
      </c>
      <c r="H30" s="31">
        <v>80000000</v>
      </c>
      <c r="I30" s="31">
        <v>6500000</v>
      </c>
      <c r="J30" s="31">
        <v>6500000</v>
      </c>
      <c r="K30" s="32">
        <v>6500000</v>
      </c>
    </row>
    <row r="31" spans="1:11" ht="56.25" x14ac:dyDescent="0.25">
      <c r="A31" s="27"/>
      <c r="B31" s="28" t="s">
        <v>70</v>
      </c>
      <c r="C31" s="30" t="s">
        <v>71</v>
      </c>
      <c r="D31" s="31">
        <v>53000000000</v>
      </c>
      <c r="E31" s="31">
        <v>0</v>
      </c>
      <c r="F31" s="31">
        <v>-170000000</v>
      </c>
      <c r="G31" s="31">
        <v>53170000000</v>
      </c>
      <c r="H31" s="31">
        <v>671605366</v>
      </c>
      <c r="I31" s="31">
        <v>3104330125</v>
      </c>
      <c r="J31" s="31">
        <v>3104330125</v>
      </c>
      <c r="K31" s="32">
        <v>3104330125</v>
      </c>
    </row>
    <row r="32" spans="1:11" ht="33.75" x14ac:dyDescent="0.25">
      <c r="A32" s="27"/>
      <c r="B32" s="28" t="s">
        <v>72</v>
      </c>
      <c r="C32" s="30" t="s">
        <v>73</v>
      </c>
      <c r="D32" s="31">
        <v>3750000000</v>
      </c>
      <c r="E32" s="31">
        <v>0</v>
      </c>
      <c r="F32" s="31">
        <v>290552216</v>
      </c>
      <c r="G32" s="31">
        <v>3459447784</v>
      </c>
      <c r="H32" s="31">
        <v>903570223</v>
      </c>
      <c r="I32" s="31">
        <v>145261563</v>
      </c>
      <c r="J32" s="31">
        <v>145261563</v>
      </c>
      <c r="K32" s="32">
        <v>145261563</v>
      </c>
    </row>
    <row r="33" spans="1:11" ht="22.5" x14ac:dyDescent="0.25">
      <c r="A33" s="27"/>
      <c r="B33" s="28" t="s">
        <v>74</v>
      </c>
      <c r="C33" s="30" t="s">
        <v>75</v>
      </c>
      <c r="D33" s="31">
        <v>3000000000</v>
      </c>
      <c r="E33" s="31">
        <v>0</v>
      </c>
      <c r="F33" s="31">
        <v>-6240000</v>
      </c>
      <c r="G33" s="31">
        <v>3006240000</v>
      </c>
      <c r="H33" s="31">
        <v>195104000</v>
      </c>
      <c r="I33" s="31">
        <v>150000000</v>
      </c>
      <c r="J33" s="31">
        <v>150000000</v>
      </c>
      <c r="K33" s="32">
        <v>150000000</v>
      </c>
    </row>
    <row r="34" spans="1:11" ht="33.75" x14ac:dyDescent="0.25">
      <c r="A34" s="27"/>
      <c r="B34" s="28" t="s">
        <v>76</v>
      </c>
      <c r="C34" s="30" t="s">
        <v>77</v>
      </c>
      <c r="D34" s="31">
        <v>5000000000</v>
      </c>
      <c r="E34" s="31">
        <v>0</v>
      </c>
      <c r="F34" s="31">
        <v>224904623</v>
      </c>
      <c r="G34" s="31">
        <v>4775095377</v>
      </c>
      <c r="H34" s="31">
        <v>114000000</v>
      </c>
      <c r="I34" s="31">
        <v>93069897</v>
      </c>
      <c r="J34" s="31">
        <v>93069897</v>
      </c>
      <c r="K34" s="32">
        <v>93069897</v>
      </c>
    </row>
    <row r="35" spans="1:11" ht="67.5" x14ac:dyDescent="0.25">
      <c r="A35" s="27"/>
      <c r="B35" s="28" t="s">
        <v>78</v>
      </c>
      <c r="C35" s="30" t="s">
        <v>79</v>
      </c>
      <c r="D35" s="31">
        <v>4000000000</v>
      </c>
      <c r="E35" s="31">
        <v>0</v>
      </c>
      <c r="F35" s="31">
        <v>-16236549</v>
      </c>
      <c r="G35" s="31">
        <v>4016236549</v>
      </c>
      <c r="H35" s="31">
        <v>0</v>
      </c>
      <c r="I35" s="31">
        <v>76145729.840000004</v>
      </c>
      <c r="J35" s="31">
        <v>76145729.840000004</v>
      </c>
      <c r="K35" s="32">
        <v>76145729.840000004</v>
      </c>
    </row>
    <row r="36" spans="1:11" ht="22.5" x14ac:dyDescent="0.25">
      <c r="A36" s="27"/>
      <c r="B36" s="28" t="s">
        <v>80</v>
      </c>
      <c r="C36" s="30" t="s">
        <v>81</v>
      </c>
      <c r="D36" s="31">
        <v>8000000000</v>
      </c>
      <c r="E36" s="31">
        <v>0</v>
      </c>
      <c r="F36" s="31">
        <v>71188466</v>
      </c>
      <c r="G36" s="31">
        <v>7928811534</v>
      </c>
      <c r="H36" s="31">
        <v>300494313</v>
      </c>
      <c r="I36" s="31">
        <v>70574551</v>
      </c>
      <c r="J36" s="31">
        <v>70574551</v>
      </c>
      <c r="K36" s="32">
        <v>70574551</v>
      </c>
    </row>
    <row r="37" spans="1:11" ht="22.5" x14ac:dyDescent="0.25">
      <c r="A37" s="27"/>
      <c r="B37" s="28" t="s">
        <v>82</v>
      </c>
      <c r="C37" s="30" t="s">
        <v>83</v>
      </c>
      <c r="D37" s="31">
        <v>7000000000</v>
      </c>
      <c r="E37" s="31">
        <v>0</v>
      </c>
      <c r="F37" s="31">
        <v>125746200</v>
      </c>
      <c r="G37" s="31">
        <v>6874253800</v>
      </c>
      <c r="H37" s="31">
        <v>317787146</v>
      </c>
      <c r="I37" s="31">
        <v>194486906</v>
      </c>
      <c r="J37" s="31">
        <v>194486906</v>
      </c>
      <c r="K37" s="32">
        <v>194486906</v>
      </c>
    </row>
    <row r="38" spans="1:11" ht="15.75" thickBot="1" x14ac:dyDescent="0.3">
      <c r="A38" s="27"/>
      <c r="B38" s="33" t="s">
        <v>0</v>
      </c>
      <c r="C38" s="35" t="s">
        <v>0</v>
      </c>
      <c r="D38" s="36">
        <f>SUM(D5:D37)</f>
        <v>506735110160</v>
      </c>
      <c r="E38" s="36">
        <f t="shared" ref="E38:K38" si="0">SUM(E5:E37)</f>
        <v>170000000000</v>
      </c>
      <c r="F38" s="36">
        <f t="shared" si="0"/>
        <v>72716804876.080002</v>
      </c>
      <c r="G38" s="36">
        <f t="shared" si="0"/>
        <v>434018305283.92004</v>
      </c>
      <c r="H38" s="36">
        <f t="shared" si="0"/>
        <v>26905122569.889999</v>
      </c>
      <c r="I38" s="36">
        <f t="shared" si="0"/>
        <v>23320377042.399998</v>
      </c>
      <c r="J38" s="36">
        <f t="shared" si="0"/>
        <v>23317642694.399998</v>
      </c>
      <c r="K38" s="37">
        <f t="shared" si="0"/>
        <v>23317642694.399998</v>
      </c>
    </row>
    <row r="39" spans="1:11" ht="15.75" thickTop="1" x14ac:dyDescent="0.25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E9" sqref="E9"/>
    </sheetView>
  </sheetViews>
  <sheetFormatPr baseColWidth="10" defaultRowHeight="15" x14ac:dyDescent="0.25"/>
  <cols>
    <col min="1" max="1" width="13.42578125" style="21" customWidth="1"/>
    <col min="2" max="2" width="14.42578125" style="21" customWidth="1"/>
    <col min="3" max="3" width="27.5703125" style="21" customWidth="1"/>
    <col min="4" max="10" width="18.85546875" style="21" customWidth="1"/>
    <col min="11" max="11" width="0" style="21" hidden="1" customWidth="1"/>
    <col min="12" max="12" width="6.42578125" style="21" customWidth="1"/>
    <col min="13" max="16384" width="11.42578125" style="21"/>
  </cols>
  <sheetData>
    <row r="1" spans="1:10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</row>
    <row r="2" spans="1:10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</row>
    <row r="3" spans="1:10" ht="15.75" thickBot="1" x14ac:dyDescent="0.3">
      <c r="A3" s="19"/>
      <c r="B3" s="22" t="s">
        <v>98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</row>
    <row r="4" spans="1:10" ht="15.75" thickTop="1" x14ac:dyDescent="0.25">
      <c r="A4" s="23"/>
      <c r="B4" s="24" t="s">
        <v>3</v>
      </c>
      <c r="C4" s="25" t="s">
        <v>6</v>
      </c>
      <c r="D4" s="25" t="s">
        <v>8</v>
      </c>
      <c r="E4" s="25" t="s">
        <v>10</v>
      </c>
      <c r="F4" s="25" t="s">
        <v>11</v>
      </c>
      <c r="G4" s="25" t="s">
        <v>12</v>
      </c>
      <c r="H4" s="25" t="s">
        <v>13</v>
      </c>
      <c r="I4" s="25" t="s">
        <v>14</v>
      </c>
      <c r="J4" s="26" t="s">
        <v>15</v>
      </c>
    </row>
    <row r="5" spans="1:10" x14ac:dyDescent="0.25">
      <c r="A5" s="27"/>
      <c r="B5" s="28" t="s">
        <v>16</v>
      </c>
      <c r="C5" s="30" t="s">
        <v>20</v>
      </c>
      <c r="D5" s="31">
        <v>12190000000</v>
      </c>
      <c r="E5" s="31">
        <v>793771648</v>
      </c>
      <c r="F5" s="31">
        <v>11396228352</v>
      </c>
      <c r="G5" s="31">
        <v>793771648</v>
      </c>
      <c r="H5" s="31">
        <v>793771648</v>
      </c>
      <c r="I5" s="31">
        <v>793771648</v>
      </c>
      <c r="J5" s="32">
        <v>793771648</v>
      </c>
    </row>
    <row r="6" spans="1:10" ht="22.5" x14ac:dyDescent="0.25">
      <c r="A6" s="27"/>
      <c r="B6" s="28" t="s">
        <v>21</v>
      </c>
      <c r="C6" s="30" t="s">
        <v>22</v>
      </c>
      <c r="D6" s="31">
        <v>4261000000</v>
      </c>
      <c r="E6" s="31">
        <v>315516862</v>
      </c>
      <c r="F6" s="31">
        <v>3945483138</v>
      </c>
      <c r="G6" s="31">
        <v>315516862</v>
      </c>
      <c r="H6" s="31">
        <v>386731883</v>
      </c>
      <c r="I6" s="31">
        <v>386731883</v>
      </c>
      <c r="J6" s="32">
        <v>386731883</v>
      </c>
    </row>
    <row r="7" spans="1:10" ht="33.75" x14ac:dyDescent="0.25">
      <c r="A7" s="27"/>
      <c r="B7" s="28" t="s">
        <v>23</v>
      </c>
      <c r="C7" s="30" t="s">
        <v>24</v>
      </c>
      <c r="D7" s="31">
        <v>1524000000</v>
      </c>
      <c r="E7" s="31">
        <v>91227868</v>
      </c>
      <c r="F7" s="31">
        <v>1432772132</v>
      </c>
      <c r="G7" s="31">
        <v>91227868</v>
      </c>
      <c r="H7" s="31">
        <v>91227868</v>
      </c>
      <c r="I7" s="31">
        <v>91227868</v>
      </c>
      <c r="J7" s="32">
        <v>91227868</v>
      </c>
    </row>
    <row r="8" spans="1:10" ht="22.5" x14ac:dyDescent="0.2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11000000</v>
      </c>
      <c r="G8" s="31">
        <v>0</v>
      </c>
      <c r="H8" s="31">
        <v>0</v>
      </c>
      <c r="I8" s="31">
        <v>0</v>
      </c>
      <c r="J8" s="32">
        <v>0</v>
      </c>
    </row>
    <row r="9" spans="1:10" ht="22.5" x14ac:dyDescent="0.25">
      <c r="A9" s="27"/>
      <c r="B9" s="28" t="s">
        <v>27</v>
      </c>
      <c r="C9" s="30" t="s">
        <v>28</v>
      </c>
      <c r="D9" s="31">
        <v>4329000000</v>
      </c>
      <c r="E9" s="31">
        <v>125845803</v>
      </c>
      <c r="F9" s="31">
        <v>4203154197</v>
      </c>
      <c r="G9" s="31">
        <v>1163536212</v>
      </c>
      <c r="H9" s="31">
        <v>69844467</v>
      </c>
      <c r="I9" s="31">
        <v>69844467</v>
      </c>
      <c r="J9" s="32">
        <v>69844467</v>
      </c>
    </row>
    <row r="10" spans="1:10" ht="33.75" x14ac:dyDescent="0.25">
      <c r="A10" s="27"/>
      <c r="B10" s="28" t="s">
        <v>29</v>
      </c>
      <c r="C10" s="30" t="s">
        <v>30</v>
      </c>
      <c r="D10" s="31">
        <v>13311842203</v>
      </c>
      <c r="E10" s="31">
        <v>971959640.01999998</v>
      </c>
      <c r="F10" s="31">
        <v>12339882562.98</v>
      </c>
      <c r="G10" s="31">
        <v>971959640.01999998</v>
      </c>
      <c r="H10" s="31">
        <v>971959640.01999998</v>
      </c>
      <c r="I10" s="31">
        <v>971959640.01999998</v>
      </c>
      <c r="J10" s="32">
        <v>971959640.01999998</v>
      </c>
    </row>
    <row r="11" spans="1:10" ht="22.5" x14ac:dyDescent="0.25">
      <c r="A11" s="27"/>
      <c r="B11" s="28" t="s">
        <v>31</v>
      </c>
      <c r="C11" s="30" t="s">
        <v>32</v>
      </c>
      <c r="D11" s="31">
        <v>2807110160</v>
      </c>
      <c r="E11" s="31">
        <v>194068.98</v>
      </c>
      <c r="F11" s="31">
        <v>2806916091.02</v>
      </c>
      <c r="G11" s="31">
        <v>25584442.98</v>
      </c>
      <c r="H11" s="31">
        <v>28040359.98</v>
      </c>
      <c r="I11" s="31">
        <v>28040359.98</v>
      </c>
      <c r="J11" s="32">
        <v>28040359.98</v>
      </c>
    </row>
    <row r="12" spans="1:10" ht="33.75" x14ac:dyDescent="0.25">
      <c r="A12" s="27"/>
      <c r="B12" s="28" t="s">
        <v>33</v>
      </c>
      <c r="C12" s="30" t="s">
        <v>34</v>
      </c>
      <c r="D12" s="31">
        <v>58000000</v>
      </c>
      <c r="E12" s="31">
        <v>15739423</v>
      </c>
      <c r="F12" s="31">
        <v>42260577</v>
      </c>
      <c r="G12" s="31">
        <v>15739423</v>
      </c>
      <c r="H12" s="31">
        <v>15739423</v>
      </c>
      <c r="I12" s="31">
        <v>15739423</v>
      </c>
      <c r="J12" s="32">
        <v>15739423</v>
      </c>
    </row>
    <row r="13" spans="1:10" x14ac:dyDescent="0.25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94000000</v>
      </c>
      <c r="G13" s="31">
        <v>0</v>
      </c>
      <c r="H13" s="31">
        <v>0</v>
      </c>
      <c r="I13" s="31">
        <v>0</v>
      </c>
      <c r="J13" s="32">
        <v>0</v>
      </c>
    </row>
    <row r="14" spans="1:10" x14ac:dyDescent="0.25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20000000</v>
      </c>
      <c r="G14" s="31">
        <v>0</v>
      </c>
      <c r="H14" s="31">
        <v>0</v>
      </c>
      <c r="I14" s="31">
        <v>0</v>
      </c>
      <c r="J14" s="32">
        <v>0</v>
      </c>
    </row>
    <row r="15" spans="1:10" ht="22.5" x14ac:dyDescent="0.2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11000000</v>
      </c>
      <c r="G15" s="31">
        <v>0</v>
      </c>
      <c r="H15" s="31">
        <v>0</v>
      </c>
      <c r="I15" s="31">
        <v>0</v>
      </c>
      <c r="J15" s="32">
        <v>0</v>
      </c>
    </row>
    <row r="16" spans="1:10" ht="22.5" x14ac:dyDescent="0.25">
      <c r="A16" s="27"/>
      <c r="B16" s="28" t="s">
        <v>41</v>
      </c>
      <c r="C16" s="30" t="s">
        <v>44</v>
      </c>
      <c r="D16" s="31">
        <v>975000000</v>
      </c>
      <c r="E16" s="31">
        <v>4390700.1399999997</v>
      </c>
      <c r="F16" s="31">
        <v>970609299.86000001</v>
      </c>
      <c r="G16" s="31">
        <v>4390700.1399999997</v>
      </c>
      <c r="H16" s="31">
        <v>624748985</v>
      </c>
      <c r="I16" s="31">
        <v>624748985</v>
      </c>
      <c r="J16" s="32">
        <v>624748985</v>
      </c>
    </row>
    <row r="17" spans="1:10" ht="22.5" x14ac:dyDescent="0.2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2000000</v>
      </c>
      <c r="G17" s="31">
        <v>0</v>
      </c>
      <c r="H17" s="31">
        <v>0</v>
      </c>
      <c r="I17" s="31">
        <v>0</v>
      </c>
      <c r="J17" s="32">
        <v>0</v>
      </c>
    </row>
    <row r="18" spans="1:10" ht="56.25" x14ac:dyDescent="0.25">
      <c r="A18" s="27"/>
      <c r="B18" s="28" t="s">
        <v>47</v>
      </c>
      <c r="C18" s="30" t="s">
        <v>49</v>
      </c>
      <c r="D18" s="31">
        <v>50000000000</v>
      </c>
      <c r="E18" s="31">
        <v>1877132767</v>
      </c>
      <c r="F18" s="31">
        <v>48122867233</v>
      </c>
      <c r="G18" s="31">
        <v>941935912</v>
      </c>
      <c r="H18" s="31">
        <v>0</v>
      </c>
      <c r="I18" s="31">
        <v>0</v>
      </c>
      <c r="J18" s="32">
        <v>0</v>
      </c>
    </row>
    <row r="19" spans="1:10" ht="45" x14ac:dyDescent="0.25">
      <c r="A19" s="27"/>
      <c r="B19" s="28" t="s">
        <v>50</v>
      </c>
      <c r="C19" s="30" t="s">
        <v>51</v>
      </c>
      <c r="D19" s="31">
        <v>13000000000</v>
      </c>
      <c r="E19" s="31">
        <v>988642000</v>
      </c>
      <c r="F19" s="31">
        <v>12011358000</v>
      </c>
      <c r="G19" s="31">
        <v>341970987</v>
      </c>
      <c r="H19" s="31">
        <v>6103947</v>
      </c>
      <c r="I19" s="31">
        <v>6103947</v>
      </c>
      <c r="J19" s="32">
        <v>6103947</v>
      </c>
    </row>
    <row r="20" spans="1:10" ht="33.75" x14ac:dyDescent="0.25">
      <c r="A20" s="27"/>
      <c r="B20" s="28" t="s">
        <v>52</v>
      </c>
      <c r="C20" s="30" t="s">
        <v>53</v>
      </c>
      <c r="D20" s="31">
        <v>13000000000</v>
      </c>
      <c r="E20" s="31">
        <v>1551983200</v>
      </c>
      <c r="F20" s="31">
        <v>11448016800</v>
      </c>
      <c r="G20" s="31">
        <v>354073160</v>
      </c>
      <c r="H20" s="31">
        <v>2200000</v>
      </c>
      <c r="I20" s="31">
        <v>2200000</v>
      </c>
      <c r="J20" s="32">
        <v>2200000</v>
      </c>
    </row>
    <row r="21" spans="1:10" ht="33.75" x14ac:dyDescent="0.25">
      <c r="A21" s="27"/>
      <c r="B21" s="28" t="s">
        <v>54</v>
      </c>
      <c r="C21" s="30" t="s">
        <v>55</v>
      </c>
      <c r="D21" s="31">
        <v>15000000000</v>
      </c>
      <c r="E21" s="31">
        <v>578390000</v>
      </c>
      <c r="F21" s="31">
        <v>14421610000</v>
      </c>
      <c r="G21" s="31">
        <v>278694205</v>
      </c>
      <c r="H21" s="31">
        <v>6806427</v>
      </c>
      <c r="I21" s="31">
        <v>6806427</v>
      </c>
      <c r="J21" s="32">
        <v>6806427</v>
      </c>
    </row>
    <row r="22" spans="1:10" ht="45" x14ac:dyDescent="0.25">
      <c r="A22" s="27"/>
      <c r="B22" s="28" t="s">
        <v>56</v>
      </c>
      <c r="C22" s="30" t="s">
        <v>57</v>
      </c>
      <c r="D22" s="31">
        <v>15000000000</v>
      </c>
      <c r="E22" s="31">
        <v>849235000</v>
      </c>
      <c r="F22" s="31">
        <v>14150765000</v>
      </c>
      <c r="G22" s="31">
        <v>557413634</v>
      </c>
      <c r="H22" s="31">
        <v>4979361</v>
      </c>
      <c r="I22" s="31">
        <v>4979361</v>
      </c>
      <c r="J22" s="32">
        <v>4979361</v>
      </c>
    </row>
    <row r="23" spans="1:10" ht="45" x14ac:dyDescent="0.25">
      <c r="A23" s="27"/>
      <c r="B23" s="28" t="s">
        <v>58</v>
      </c>
      <c r="C23" s="30" t="s">
        <v>59</v>
      </c>
      <c r="D23" s="31">
        <v>17750000000</v>
      </c>
      <c r="E23" s="31">
        <v>1454247831</v>
      </c>
      <c r="F23" s="31">
        <v>16295752169</v>
      </c>
      <c r="G23" s="31">
        <v>3228836201</v>
      </c>
      <c r="H23" s="31">
        <v>281113511</v>
      </c>
      <c r="I23" s="31">
        <v>281113511</v>
      </c>
      <c r="J23" s="32">
        <v>281113511</v>
      </c>
    </row>
    <row r="24" spans="1:10" ht="45" x14ac:dyDescent="0.25">
      <c r="A24" s="27"/>
      <c r="B24" s="28" t="s">
        <v>58</v>
      </c>
      <c r="C24" s="30" t="s">
        <v>59</v>
      </c>
      <c r="D24" s="31">
        <v>65081157797</v>
      </c>
      <c r="E24" s="31">
        <v>0</v>
      </c>
      <c r="F24" s="31">
        <v>65081157797</v>
      </c>
      <c r="G24" s="31">
        <v>0</v>
      </c>
      <c r="H24" s="31">
        <v>0</v>
      </c>
      <c r="I24" s="31">
        <v>0</v>
      </c>
      <c r="J24" s="32">
        <v>0</v>
      </c>
    </row>
    <row r="25" spans="1:10" ht="33.75" x14ac:dyDescent="0.25">
      <c r="A25" s="27"/>
      <c r="B25" s="28" t="s">
        <v>60</v>
      </c>
      <c r="C25" s="30" t="s">
        <v>61</v>
      </c>
      <c r="D25" s="31">
        <v>75290000000</v>
      </c>
      <c r="E25" s="31">
        <v>-5474000</v>
      </c>
      <c r="F25" s="31">
        <v>75295474000</v>
      </c>
      <c r="G25" s="31">
        <v>404429887</v>
      </c>
      <c r="H25" s="31">
        <v>1456321</v>
      </c>
      <c r="I25" s="31">
        <v>1456321</v>
      </c>
      <c r="J25" s="32">
        <v>1456321</v>
      </c>
    </row>
    <row r="26" spans="1:10" ht="56.25" x14ac:dyDescent="0.25">
      <c r="A26" s="27"/>
      <c r="B26" s="28" t="s">
        <v>62</v>
      </c>
      <c r="C26" s="30" t="s">
        <v>63</v>
      </c>
      <c r="D26" s="31">
        <v>25000000000</v>
      </c>
      <c r="E26" s="31">
        <v>20461821340.32</v>
      </c>
      <c r="F26" s="31">
        <v>4538178659.6800003</v>
      </c>
      <c r="G26" s="31">
        <v>6624231917.5</v>
      </c>
      <c r="H26" s="31">
        <v>1804348015.5</v>
      </c>
      <c r="I26" s="31">
        <v>1804348015.5</v>
      </c>
      <c r="J26" s="32">
        <v>1804348015.5</v>
      </c>
    </row>
    <row r="27" spans="1:10" ht="67.5" x14ac:dyDescent="0.25">
      <c r="A27" s="27"/>
      <c r="B27" s="28" t="s">
        <v>64</v>
      </c>
      <c r="C27" s="30" t="s">
        <v>65</v>
      </c>
      <c r="D27" s="31">
        <v>92170000000</v>
      </c>
      <c r="E27" s="31">
        <v>49316573410.660004</v>
      </c>
      <c r="F27" s="31">
        <v>42853426589.339996</v>
      </c>
      <c r="G27" s="31">
        <v>7047085242</v>
      </c>
      <c r="H27" s="31">
        <v>1340575754</v>
      </c>
      <c r="I27" s="31">
        <v>1340575754</v>
      </c>
      <c r="J27" s="32">
        <v>1340575754</v>
      </c>
    </row>
    <row r="28" spans="1:10" ht="67.5" x14ac:dyDescent="0.25">
      <c r="A28" s="27"/>
      <c r="B28" s="28" t="s">
        <v>64</v>
      </c>
      <c r="C28" s="30" t="s">
        <v>65</v>
      </c>
      <c r="D28" s="31">
        <v>50000000000</v>
      </c>
      <c r="E28" s="31">
        <v>39705000000</v>
      </c>
      <c r="F28" s="31">
        <v>10295000000</v>
      </c>
      <c r="G28" s="31">
        <v>24181025744.5</v>
      </c>
      <c r="H28" s="31">
        <v>831718342.5</v>
      </c>
      <c r="I28" s="31">
        <v>831718342.5</v>
      </c>
      <c r="J28" s="32">
        <v>831718342.5</v>
      </c>
    </row>
    <row r="29" spans="1:10" ht="33.75" x14ac:dyDescent="0.2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1100000000</v>
      </c>
      <c r="G29" s="31">
        <v>364332061</v>
      </c>
      <c r="H29" s="31">
        <v>13691022</v>
      </c>
      <c r="I29" s="31">
        <v>13691022</v>
      </c>
      <c r="J29" s="32">
        <v>13691022</v>
      </c>
    </row>
    <row r="30" spans="1:10" ht="33.75" x14ac:dyDescent="0.25">
      <c r="A30" s="27"/>
      <c r="B30" s="28" t="s">
        <v>68</v>
      </c>
      <c r="C30" s="30" t="s">
        <v>69</v>
      </c>
      <c r="D30" s="31">
        <v>1000000000</v>
      </c>
      <c r="E30" s="31">
        <v>297000000</v>
      </c>
      <c r="F30" s="31">
        <v>703000000</v>
      </c>
      <c r="G30" s="31">
        <v>67765390</v>
      </c>
      <c r="H30" s="31">
        <v>0</v>
      </c>
      <c r="I30" s="31">
        <v>0</v>
      </c>
      <c r="J30" s="32">
        <v>0</v>
      </c>
    </row>
    <row r="31" spans="1:10" ht="56.25" x14ac:dyDescent="0.25">
      <c r="A31" s="27"/>
      <c r="B31" s="28" t="s">
        <v>70</v>
      </c>
      <c r="C31" s="30" t="s">
        <v>71</v>
      </c>
      <c r="D31" s="31">
        <v>53000000000</v>
      </c>
      <c r="E31" s="31">
        <v>37238815000</v>
      </c>
      <c r="F31" s="31">
        <v>15761185000</v>
      </c>
      <c r="G31" s="31">
        <v>217629994</v>
      </c>
      <c r="H31" s="31">
        <v>965845738</v>
      </c>
      <c r="I31" s="31">
        <v>965845738</v>
      </c>
      <c r="J31" s="32">
        <v>965845738</v>
      </c>
    </row>
    <row r="32" spans="1:10" ht="33.75" x14ac:dyDescent="0.25">
      <c r="A32" s="27"/>
      <c r="B32" s="28" t="s">
        <v>72</v>
      </c>
      <c r="C32" s="30" t="s">
        <v>73</v>
      </c>
      <c r="D32" s="31">
        <v>3750000000</v>
      </c>
      <c r="E32" s="31">
        <v>1160234315</v>
      </c>
      <c r="F32" s="31">
        <v>2589765685</v>
      </c>
      <c r="G32" s="31">
        <v>1791389159</v>
      </c>
      <c r="H32" s="31">
        <v>3924845</v>
      </c>
      <c r="I32" s="31">
        <v>3924845</v>
      </c>
      <c r="J32" s="32">
        <v>3924845</v>
      </c>
    </row>
    <row r="33" spans="1:10" ht="22.5" x14ac:dyDescent="0.25">
      <c r="A33" s="27"/>
      <c r="B33" s="28" t="s">
        <v>74</v>
      </c>
      <c r="C33" s="30" t="s">
        <v>75</v>
      </c>
      <c r="D33" s="31">
        <v>3000000000</v>
      </c>
      <c r="E33" s="31">
        <v>2855147100</v>
      </c>
      <c r="F33" s="31">
        <v>144852900</v>
      </c>
      <c r="G33" s="31">
        <v>150000000</v>
      </c>
      <c r="H33" s="31">
        <v>0</v>
      </c>
      <c r="I33" s="31">
        <v>0</v>
      </c>
      <c r="J33" s="32">
        <v>0</v>
      </c>
    </row>
    <row r="34" spans="1:10" ht="33.75" x14ac:dyDescent="0.25">
      <c r="A34" s="27"/>
      <c r="B34" s="28" t="s">
        <v>76</v>
      </c>
      <c r="C34" s="30" t="s">
        <v>77</v>
      </c>
      <c r="D34" s="31">
        <v>5000000000</v>
      </c>
      <c r="E34" s="31">
        <v>193242284</v>
      </c>
      <c r="F34" s="31">
        <v>4806757716</v>
      </c>
      <c r="G34" s="31">
        <v>307917568</v>
      </c>
      <c r="H34" s="31">
        <v>0</v>
      </c>
      <c r="I34" s="31">
        <v>0</v>
      </c>
      <c r="J34" s="32">
        <v>0</v>
      </c>
    </row>
    <row r="35" spans="1:10" ht="67.5" x14ac:dyDescent="0.25">
      <c r="A35" s="27"/>
      <c r="B35" s="28" t="s">
        <v>78</v>
      </c>
      <c r="C35" s="30" t="s">
        <v>79</v>
      </c>
      <c r="D35" s="31">
        <v>4000000000</v>
      </c>
      <c r="E35" s="31">
        <v>303993275</v>
      </c>
      <c r="F35" s="31">
        <v>3696006725</v>
      </c>
      <c r="G35" s="31">
        <v>546163451</v>
      </c>
      <c r="H35" s="31">
        <v>18105493</v>
      </c>
      <c r="I35" s="31">
        <v>18105493</v>
      </c>
      <c r="J35" s="32">
        <v>18105493</v>
      </c>
    </row>
    <row r="36" spans="1:10" ht="22.5" x14ac:dyDescent="0.25">
      <c r="A36" s="27"/>
      <c r="B36" s="28" t="s">
        <v>80</v>
      </c>
      <c r="C36" s="30" t="s">
        <v>81</v>
      </c>
      <c r="D36" s="31">
        <v>8000000000</v>
      </c>
      <c r="E36" s="31">
        <v>289398000</v>
      </c>
      <c r="F36" s="31">
        <v>7710602000</v>
      </c>
      <c r="G36" s="31">
        <v>950635439.37</v>
      </c>
      <c r="H36" s="31">
        <v>63996232</v>
      </c>
      <c r="I36" s="31">
        <v>63996232</v>
      </c>
      <c r="J36" s="32">
        <v>63996232</v>
      </c>
    </row>
    <row r="37" spans="1:10" ht="22.5" x14ac:dyDescent="0.25">
      <c r="A37" s="27"/>
      <c r="B37" s="28" t="s">
        <v>82</v>
      </c>
      <c r="C37" s="30" t="s">
        <v>83</v>
      </c>
      <c r="D37" s="31">
        <v>7000000000</v>
      </c>
      <c r="E37" s="31">
        <v>964013593</v>
      </c>
      <c r="F37" s="31">
        <v>6035986407</v>
      </c>
      <c r="G37" s="31">
        <v>1043332090</v>
      </c>
      <c r="H37" s="31">
        <v>63739990</v>
      </c>
      <c r="I37" s="31">
        <v>63739990</v>
      </c>
      <c r="J37" s="32">
        <v>63739990</v>
      </c>
    </row>
    <row r="38" spans="1:10" ht="15.75" thickBot="1" x14ac:dyDescent="0.3">
      <c r="A38" s="27"/>
      <c r="B38" s="33" t="s">
        <v>0</v>
      </c>
      <c r="C38" s="35" t="s">
        <v>0</v>
      </c>
      <c r="D38" s="36">
        <v>676735110160</v>
      </c>
      <c r="E38" s="36">
        <v>162398041129.12</v>
      </c>
      <c r="F38" s="36">
        <v>394337069030.88</v>
      </c>
      <c r="G38" s="36">
        <v>52780588838.510002</v>
      </c>
      <c r="H38" s="36">
        <v>8390669273</v>
      </c>
      <c r="I38" s="36">
        <v>8390669273</v>
      </c>
      <c r="J38" s="37">
        <v>8390669273</v>
      </c>
    </row>
    <row r="39" spans="1:10" ht="15.75" thickTop="1" x14ac:dyDescent="0.25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opLeftCell="E9" workbookViewId="0">
      <selection activeCell="D9" sqref="D9"/>
    </sheetView>
  </sheetViews>
  <sheetFormatPr baseColWidth="10" defaultRowHeight="15" x14ac:dyDescent="0.25"/>
  <cols>
    <col min="1" max="1" width="13.42578125" style="21" customWidth="1"/>
    <col min="2" max="2" width="16.5703125" style="21" customWidth="1"/>
    <col min="3" max="3" width="8" style="21" customWidth="1"/>
    <col min="4" max="4" width="9.5703125" style="21" customWidth="1"/>
    <col min="5" max="5" width="27.5703125" style="21" customWidth="1"/>
    <col min="6" max="12" width="18.85546875" style="21" customWidth="1"/>
    <col min="13" max="13" width="0" style="21" hidden="1" customWidth="1"/>
    <col min="14" max="14" width="6.42578125" style="21" customWidth="1"/>
    <col min="15" max="16384" width="11.42578125" style="21"/>
  </cols>
  <sheetData>
    <row r="1" spans="1:12" x14ac:dyDescent="0.25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  <c r="L1" s="20" t="s">
        <v>0</v>
      </c>
    </row>
    <row r="2" spans="1:12" x14ac:dyDescent="0.25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  <c r="L2" s="20" t="s">
        <v>0</v>
      </c>
    </row>
    <row r="3" spans="1:12" ht="15.75" thickBot="1" x14ac:dyDescent="0.3">
      <c r="A3" s="19"/>
      <c r="B3" s="22" t="s">
        <v>97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  <c r="L3" s="20" t="s">
        <v>0</v>
      </c>
    </row>
    <row r="4" spans="1:12" ht="15.75" thickTop="1" x14ac:dyDescent="0.25">
      <c r="A4" s="23"/>
      <c r="B4" s="24" t="s">
        <v>3</v>
      </c>
      <c r="C4" s="25" t="s">
        <v>4</v>
      </c>
      <c r="D4" s="25" t="s">
        <v>5</v>
      </c>
      <c r="E4" s="25" t="s">
        <v>6</v>
      </c>
      <c r="F4" s="25" t="s">
        <v>8</v>
      </c>
      <c r="G4" s="25" t="s">
        <v>10</v>
      </c>
      <c r="H4" s="25" t="s">
        <v>11</v>
      </c>
      <c r="I4" s="25" t="s">
        <v>12</v>
      </c>
      <c r="J4" s="25" t="s">
        <v>13</v>
      </c>
      <c r="K4" s="25" t="s">
        <v>14</v>
      </c>
      <c r="L4" s="26" t="s">
        <v>15</v>
      </c>
    </row>
    <row r="5" spans="1:12" x14ac:dyDescent="0.25">
      <c r="A5" s="27"/>
      <c r="B5" s="28" t="s">
        <v>16</v>
      </c>
      <c r="C5" s="29" t="s">
        <v>18</v>
      </c>
      <c r="D5" s="29" t="s">
        <v>19</v>
      </c>
      <c r="E5" s="30" t="s">
        <v>20</v>
      </c>
      <c r="F5" s="31">
        <v>12190000000</v>
      </c>
      <c r="G5" s="31">
        <v>694979696</v>
      </c>
      <c r="H5" s="31">
        <v>11495020304</v>
      </c>
      <c r="I5" s="31">
        <v>694979696</v>
      </c>
      <c r="J5" s="31">
        <v>694979696</v>
      </c>
      <c r="K5" s="31">
        <v>694979696</v>
      </c>
      <c r="L5" s="32">
        <v>694979696</v>
      </c>
    </row>
    <row r="6" spans="1:12" ht="22.5" x14ac:dyDescent="0.25">
      <c r="A6" s="27"/>
      <c r="B6" s="28" t="s">
        <v>21</v>
      </c>
      <c r="C6" s="29" t="s">
        <v>18</v>
      </c>
      <c r="D6" s="29" t="s">
        <v>19</v>
      </c>
      <c r="E6" s="30" t="s">
        <v>22</v>
      </c>
      <c r="F6" s="31">
        <v>4261000000</v>
      </c>
      <c r="G6" s="31">
        <v>315183659</v>
      </c>
      <c r="H6" s="31">
        <v>3945816341</v>
      </c>
      <c r="I6" s="31">
        <v>315183659</v>
      </c>
      <c r="J6" s="31">
        <v>242319100</v>
      </c>
      <c r="K6" s="31">
        <v>242319100</v>
      </c>
      <c r="L6" s="32">
        <v>242319100</v>
      </c>
    </row>
    <row r="7" spans="1:12" ht="33.75" x14ac:dyDescent="0.25">
      <c r="A7" s="27"/>
      <c r="B7" s="28" t="s">
        <v>23</v>
      </c>
      <c r="C7" s="29" t="s">
        <v>18</v>
      </c>
      <c r="D7" s="29" t="s">
        <v>19</v>
      </c>
      <c r="E7" s="30" t="s">
        <v>24</v>
      </c>
      <c r="F7" s="31">
        <v>1524000000</v>
      </c>
      <c r="G7" s="31">
        <v>54586123</v>
      </c>
      <c r="H7" s="31">
        <v>1469413877</v>
      </c>
      <c r="I7" s="31">
        <v>54586123</v>
      </c>
      <c r="J7" s="31">
        <v>54586123</v>
      </c>
      <c r="K7" s="31">
        <v>54586123</v>
      </c>
      <c r="L7" s="32">
        <v>54586123</v>
      </c>
    </row>
    <row r="8" spans="1:12" ht="22.5" x14ac:dyDescent="0.25">
      <c r="A8" s="27"/>
      <c r="B8" s="28" t="s">
        <v>25</v>
      </c>
      <c r="C8" s="29" t="s">
        <v>18</v>
      </c>
      <c r="D8" s="29" t="s">
        <v>19</v>
      </c>
      <c r="E8" s="30" t="s">
        <v>26</v>
      </c>
      <c r="F8" s="31">
        <v>11000000</v>
      </c>
      <c r="G8" s="31">
        <v>0</v>
      </c>
      <c r="H8" s="31">
        <v>11000000</v>
      </c>
      <c r="I8" s="31">
        <v>0</v>
      </c>
      <c r="J8" s="31">
        <v>0</v>
      </c>
      <c r="K8" s="31">
        <v>0</v>
      </c>
      <c r="L8" s="32">
        <v>0</v>
      </c>
    </row>
    <row r="9" spans="1:12" ht="22.5" x14ac:dyDescent="0.25">
      <c r="A9" s="27"/>
      <c r="B9" s="28" t="s">
        <v>27</v>
      </c>
      <c r="C9" s="29" t="s">
        <v>18</v>
      </c>
      <c r="D9" s="29" t="s">
        <v>19</v>
      </c>
      <c r="E9" s="30" t="s">
        <v>28</v>
      </c>
      <c r="F9" s="31">
        <v>4329000000</v>
      </c>
      <c r="G9" s="31">
        <v>3737686581.0799999</v>
      </c>
      <c r="H9" s="31">
        <v>591313418.91999996</v>
      </c>
      <c r="I9" s="31">
        <v>1274126522.45</v>
      </c>
      <c r="J9" s="31">
        <v>46831432.450000003</v>
      </c>
      <c r="K9" s="31">
        <v>46831432.450000003</v>
      </c>
      <c r="L9" s="32">
        <v>46831432.450000003</v>
      </c>
    </row>
    <row r="10" spans="1:12" ht="33.75" x14ac:dyDescent="0.25">
      <c r="A10" s="27"/>
      <c r="B10" s="28" t="s">
        <v>29</v>
      </c>
      <c r="C10" s="29" t="s">
        <v>18</v>
      </c>
      <c r="D10" s="29" t="s">
        <v>19</v>
      </c>
      <c r="E10" s="30" t="s">
        <v>30</v>
      </c>
      <c r="F10" s="31">
        <v>13311842203</v>
      </c>
      <c r="G10" s="31">
        <v>972153709</v>
      </c>
      <c r="H10" s="31">
        <v>12339688494</v>
      </c>
      <c r="I10" s="31">
        <v>972153709</v>
      </c>
      <c r="J10" s="31">
        <v>972153709</v>
      </c>
      <c r="K10" s="31">
        <v>972153709</v>
      </c>
      <c r="L10" s="32">
        <v>972153709</v>
      </c>
    </row>
    <row r="11" spans="1:12" ht="22.5" x14ac:dyDescent="0.25">
      <c r="A11" s="27"/>
      <c r="B11" s="28" t="s">
        <v>31</v>
      </c>
      <c r="C11" s="29" t="s">
        <v>18</v>
      </c>
      <c r="D11" s="29" t="s">
        <v>19</v>
      </c>
      <c r="E11" s="30" t="s">
        <v>32</v>
      </c>
      <c r="F11" s="31">
        <v>2807110160</v>
      </c>
      <c r="G11" s="31">
        <v>389848074</v>
      </c>
      <c r="H11" s="31">
        <v>2417262086</v>
      </c>
      <c r="I11" s="31">
        <v>59773212</v>
      </c>
      <c r="J11" s="31">
        <v>27846291</v>
      </c>
      <c r="K11" s="31">
        <v>27846291</v>
      </c>
      <c r="L11" s="32">
        <v>27846291</v>
      </c>
    </row>
    <row r="12" spans="1:12" ht="33.75" x14ac:dyDescent="0.25">
      <c r="A12" s="27"/>
      <c r="B12" s="28" t="s">
        <v>33</v>
      </c>
      <c r="C12" s="29" t="s">
        <v>18</v>
      </c>
      <c r="D12" s="29" t="s">
        <v>19</v>
      </c>
      <c r="E12" s="30" t="s">
        <v>34</v>
      </c>
      <c r="F12" s="31">
        <v>58000000</v>
      </c>
      <c r="G12" s="31">
        <v>13686874</v>
      </c>
      <c r="H12" s="31">
        <v>44313126</v>
      </c>
      <c r="I12" s="31">
        <v>13686874</v>
      </c>
      <c r="J12" s="31">
        <v>13686874</v>
      </c>
      <c r="K12" s="31">
        <v>13686874</v>
      </c>
      <c r="L12" s="32">
        <v>13686874</v>
      </c>
    </row>
    <row r="13" spans="1:12" x14ac:dyDescent="0.25">
      <c r="A13" s="27"/>
      <c r="B13" s="28" t="s">
        <v>35</v>
      </c>
      <c r="C13" s="29" t="s">
        <v>18</v>
      </c>
      <c r="D13" s="29" t="s">
        <v>19</v>
      </c>
      <c r="E13" s="30" t="s">
        <v>36</v>
      </c>
      <c r="F13" s="31">
        <v>94000000</v>
      </c>
      <c r="G13" s="31">
        <v>0</v>
      </c>
      <c r="H13" s="31">
        <v>94000000</v>
      </c>
      <c r="I13" s="31">
        <v>0</v>
      </c>
      <c r="J13" s="31">
        <v>0</v>
      </c>
      <c r="K13" s="31">
        <v>0</v>
      </c>
      <c r="L13" s="32">
        <v>0</v>
      </c>
    </row>
    <row r="14" spans="1:12" x14ac:dyDescent="0.25">
      <c r="A14" s="27"/>
      <c r="B14" s="28" t="s">
        <v>37</v>
      </c>
      <c r="C14" s="29" t="s">
        <v>18</v>
      </c>
      <c r="D14" s="29" t="s">
        <v>19</v>
      </c>
      <c r="E14" s="30" t="s">
        <v>38</v>
      </c>
      <c r="F14" s="31">
        <v>20000000</v>
      </c>
      <c r="G14" s="31">
        <v>0</v>
      </c>
      <c r="H14" s="31">
        <v>20000000</v>
      </c>
      <c r="I14" s="31">
        <v>0</v>
      </c>
      <c r="J14" s="31">
        <v>0</v>
      </c>
      <c r="K14" s="31">
        <v>0</v>
      </c>
      <c r="L14" s="32">
        <v>0</v>
      </c>
    </row>
    <row r="15" spans="1:12" ht="22.5" x14ac:dyDescent="0.25">
      <c r="A15" s="27"/>
      <c r="B15" s="28" t="s">
        <v>39</v>
      </c>
      <c r="C15" s="29" t="s">
        <v>18</v>
      </c>
      <c r="D15" s="29" t="s">
        <v>19</v>
      </c>
      <c r="E15" s="30" t="s">
        <v>40</v>
      </c>
      <c r="F15" s="31">
        <v>11000000</v>
      </c>
      <c r="G15" s="31">
        <v>0</v>
      </c>
      <c r="H15" s="31">
        <v>11000000</v>
      </c>
      <c r="I15" s="31">
        <v>0</v>
      </c>
      <c r="J15" s="31">
        <v>0</v>
      </c>
      <c r="K15" s="31">
        <v>0</v>
      </c>
      <c r="L15" s="32">
        <v>0</v>
      </c>
    </row>
    <row r="16" spans="1:12" ht="22.5" x14ac:dyDescent="0.25">
      <c r="A16" s="27"/>
      <c r="B16" s="28" t="s">
        <v>41</v>
      </c>
      <c r="C16" s="29" t="s">
        <v>42</v>
      </c>
      <c r="D16" s="29" t="s">
        <v>43</v>
      </c>
      <c r="E16" s="30" t="s">
        <v>44</v>
      </c>
      <c r="F16" s="31">
        <v>975000000</v>
      </c>
      <c r="G16" s="31">
        <v>624748985</v>
      </c>
      <c r="H16" s="31">
        <v>350251015</v>
      </c>
      <c r="I16" s="31">
        <v>624748985</v>
      </c>
      <c r="J16" s="31">
        <v>0</v>
      </c>
      <c r="K16" s="31">
        <v>0</v>
      </c>
      <c r="L16" s="32">
        <v>0</v>
      </c>
    </row>
    <row r="17" spans="1:12" ht="22.5" x14ac:dyDescent="0.25">
      <c r="A17" s="27"/>
      <c r="B17" s="28" t="s">
        <v>45</v>
      </c>
      <c r="C17" s="29" t="s">
        <v>18</v>
      </c>
      <c r="D17" s="29" t="s">
        <v>19</v>
      </c>
      <c r="E17" s="30" t="s">
        <v>46</v>
      </c>
      <c r="F17" s="31">
        <v>2000000</v>
      </c>
      <c r="G17" s="31">
        <v>0</v>
      </c>
      <c r="H17" s="31">
        <v>2000000</v>
      </c>
      <c r="I17" s="31">
        <v>0</v>
      </c>
      <c r="J17" s="31">
        <v>0</v>
      </c>
      <c r="K17" s="31">
        <v>0</v>
      </c>
      <c r="L17" s="32">
        <v>0</v>
      </c>
    </row>
    <row r="18" spans="1:12" ht="56.25" x14ac:dyDescent="0.25">
      <c r="A18" s="27"/>
      <c r="B18" s="28" t="s">
        <v>47</v>
      </c>
      <c r="C18" s="29" t="s">
        <v>42</v>
      </c>
      <c r="D18" s="29" t="s">
        <v>19</v>
      </c>
      <c r="E18" s="30" t="s">
        <v>49</v>
      </c>
      <c r="F18" s="31">
        <v>50000000000</v>
      </c>
      <c r="G18" s="31">
        <v>0</v>
      </c>
      <c r="H18" s="31">
        <v>50000000000</v>
      </c>
      <c r="I18" s="31">
        <v>0</v>
      </c>
      <c r="J18" s="31">
        <v>0</v>
      </c>
      <c r="K18" s="31">
        <v>0</v>
      </c>
      <c r="L18" s="32">
        <v>0</v>
      </c>
    </row>
    <row r="19" spans="1:12" ht="45" x14ac:dyDescent="0.25">
      <c r="A19" s="27"/>
      <c r="B19" s="28" t="s">
        <v>50</v>
      </c>
      <c r="C19" s="29" t="s">
        <v>42</v>
      </c>
      <c r="D19" s="29" t="s">
        <v>19</v>
      </c>
      <c r="E19" s="30" t="s">
        <v>51</v>
      </c>
      <c r="F19" s="31">
        <v>13000000000</v>
      </c>
      <c r="G19" s="31">
        <v>663877000</v>
      </c>
      <c r="H19" s="31">
        <v>12336123000</v>
      </c>
      <c r="I19" s="31">
        <v>165373299</v>
      </c>
      <c r="J19" s="31">
        <v>0</v>
      </c>
      <c r="K19" s="31">
        <v>0</v>
      </c>
      <c r="L19" s="32">
        <v>0</v>
      </c>
    </row>
    <row r="20" spans="1:12" ht="33.75" x14ac:dyDescent="0.25">
      <c r="A20" s="27"/>
      <c r="B20" s="28" t="s">
        <v>52</v>
      </c>
      <c r="C20" s="29" t="s">
        <v>42</v>
      </c>
      <c r="D20" s="29" t="s">
        <v>19</v>
      </c>
      <c r="E20" s="30" t="s">
        <v>53</v>
      </c>
      <c r="F20" s="31">
        <v>13000000000</v>
      </c>
      <c r="G20" s="31">
        <v>413516400</v>
      </c>
      <c r="H20" s="31">
        <v>12586483600</v>
      </c>
      <c r="I20" s="31">
        <v>46200000</v>
      </c>
      <c r="J20" s="31">
        <v>0</v>
      </c>
      <c r="K20" s="31">
        <v>0</v>
      </c>
      <c r="L20" s="32">
        <v>0</v>
      </c>
    </row>
    <row r="21" spans="1:12" ht="33.75" x14ac:dyDescent="0.25">
      <c r="A21" s="27"/>
      <c r="B21" s="28" t="s">
        <v>54</v>
      </c>
      <c r="C21" s="29" t="s">
        <v>42</v>
      </c>
      <c r="D21" s="29" t="s">
        <v>19</v>
      </c>
      <c r="E21" s="30" t="s">
        <v>55</v>
      </c>
      <c r="F21" s="31">
        <v>15000000000</v>
      </c>
      <c r="G21" s="31">
        <v>463600000</v>
      </c>
      <c r="H21" s="31">
        <v>14536400000</v>
      </c>
      <c r="I21" s="31">
        <v>162750000</v>
      </c>
      <c r="J21" s="31">
        <v>0</v>
      </c>
      <c r="K21" s="31">
        <v>0</v>
      </c>
      <c r="L21" s="32">
        <v>0</v>
      </c>
    </row>
    <row r="22" spans="1:12" ht="45" x14ac:dyDescent="0.25">
      <c r="A22" s="27"/>
      <c r="B22" s="28" t="s">
        <v>56</v>
      </c>
      <c r="C22" s="29" t="s">
        <v>42</v>
      </c>
      <c r="D22" s="29" t="s">
        <v>19</v>
      </c>
      <c r="E22" s="30" t="s">
        <v>57</v>
      </c>
      <c r="F22" s="31">
        <v>15000000000</v>
      </c>
      <c r="G22" s="31">
        <v>764250000</v>
      </c>
      <c r="H22" s="31">
        <v>14235750000</v>
      </c>
      <c r="I22" s="31">
        <v>1876378</v>
      </c>
      <c r="J22" s="31">
        <v>0</v>
      </c>
      <c r="K22" s="31">
        <v>0</v>
      </c>
      <c r="L22" s="32">
        <v>0</v>
      </c>
    </row>
    <row r="23" spans="1:12" ht="45" x14ac:dyDescent="0.25">
      <c r="A23" s="27"/>
      <c r="B23" s="28" t="s">
        <v>58</v>
      </c>
      <c r="C23" s="29" t="s">
        <v>18</v>
      </c>
      <c r="D23" s="29" t="s">
        <v>19</v>
      </c>
      <c r="E23" s="30" t="s">
        <v>59</v>
      </c>
      <c r="F23" s="31">
        <v>17750000000</v>
      </c>
      <c r="G23" s="31">
        <v>6076755379</v>
      </c>
      <c r="H23" s="31">
        <v>11673244621</v>
      </c>
      <c r="I23" s="31">
        <v>626398089</v>
      </c>
      <c r="J23" s="31">
        <v>0</v>
      </c>
      <c r="K23" s="31">
        <v>0</v>
      </c>
      <c r="L23" s="32">
        <v>0</v>
      </c>
    </row>
    <row r="24" spans="1:12" ht="45" x14ac:dyDescent="0.25">
      <c r="A24" s="27"/>
      <c r="B24" s="28" t="s">
        <v>58</v>
      </c>
      <c r="C24" s="29" t="s">
        <v>42</v>
      </c>
      <c r="D24" s="29" t="s">
        <v>19</v>
      </c>
      <c r="E24" s="30" t="s">
        <v>59</v>
      </c>
      <c r="F24" s="31">
        <v>165081157797</v>
      </c>
      <c r="G24" s="31">
        <v>28296624055</v>
      </c>
      <c r="H24" s="31">
        <v>136784533742</v>
      </c>
      <c r="I24" s="31">
        <v>28296624055</v>
      </c>
      <c r="J24" s="31">
        <v>0</v>
      </c>
      <c r="K24" s="31">
        <v>0</v>
      </c>
      <c r="L24" s="32">
        <v>0</v>
      </c>
    </row>
    <row r="25" spans="1:12" ht="33.75" x14ac:dyDescent="0.25">
      <c r="A25" s="27"/>
      <c r="B25" s="28" t="s">
        <v>60</v>
      </c>
      <c r="C25" s="29" t="s">
        <v>42</v>
      </c>
      <c r="D25" s="29" t="s">
        <v>19</v>
      </c>
      <c r="E25" s="30" t="s">
        <v>61</v>
      </c>
      <c r="F25" s="31">
        <v>75290000000</v>
      </c>
      <c r="G25" s="31">
        <v>29142572200</v>
      </c>
      <c r="H25" s="31">
        <v>46147427800</v>
      </c>
      <c r="I25" s="31">
        <v>28546108867</v>
      </c>
      <c r="J25" s="31">
        <v>0</v>
      </c>
      <c r="K25" s="31">
        <v>0</v>
      </c>
      <c r="L25" s="32">
        <v>0</v>
      </c>
    </row>
    <row r="26" spans="1:12" ht="56.25" x14ac:dyDescent="0.25">
      <c r="A26" s="27"/>
      <c r="B26" s="28" t="s">
        <v>62</v>
      </c>
      <c r="C26" s="29" t="s">
        <v>42</v>
      </c>
      <c r="D26" s="29" t="s">
        <v>19</v>
      </c>
      <c r="E26" s="30" t="s">
        <v>63</v>
      </c>
      <c r="F26" s="31">
        <v>25000000000</v>
      </c>
      <c r="G26" s="31">
        <v>138069000</v>
      </c>
      <c r="H26" s="31">
        <v>24861931000</v>
      </c>
      <c r="I26" s="31">
        <v>0</v>
      </c>
      <c r="J26" s="31">
        <v>0</v>
      </c>
      <c r="K26" s="31">
        <v>0</v>
      </c>
      <c r="L26" s="32">
        <v>0</v>
      </c>
    </row>
    <row r="27" spans="1:12" ht="67.5" x14ac:dyDescent="0.25">
      <c r="A27" s="27"/>
      <c r="B27" s="28" t="s">
        <v>64</v>
      </c>
      <c r="C27" s="29" t="s">
        <v>18</v>
      </c>
      <c r="D27" s="29" t="s">
        <v>19</v>
      </c>
      <c r="E27" s="30" t="s">
        <v>65</v>
      </c>
      <c r="F27" s="31">
        <v>112170000000</v>
      </c>
      <c r="G27" s="31">
        <v>1274487990</v>
      </c>
      <c r="H27" s="31">
        <v>110895512010</v>
      </c>
      <c r="I27" s="31">
        <v>587860000</v>
      </c>
      <c r="J27" s="31">
        <v>0</v>
      </c>
      <c r="K27" s="31">
        <v>0</v>
      </c>
      <c r="L27" s="32">
        <v>0</v>
      </c>
    </row>
    <row r="28" spans="1:12" ht="67.5" x14ac:dyDescent="0.25">
      <c r="A28" s="27"/>
      <c r="B28" s="28" t="s">
        <v>64</v>
      </c>
      <c r="C28" s="29" t="s">
        <v>42</v>
      </c>
      <c r="D28" s="29" t="s">
        <v>19</v>
      </c>
      <c r="E28" s="30" t="s">
        <v>65</v>
      </c>
      <c r="F28" s="31">
        <v>50000000000</v>
      </c>
      <c r="G28" s="31">
        <v>2295000000</v>
      </c>
      <c r="H28" s="31">
        <v>47705000000</v>
      </c>
      <c r="I28" s="31">
        <v>2295000000</v>
      </c>
      <c r="J28" s="31">
        <v>0</v>
      </c>
      <c r="K28" s="31">
        <v>0</v>
      </c>
      <c r="L28" s="32">
        <v>0</v>
      </c>
    </row>
    <row r="29" spans="1:12" ht="33.75" x14ac:dyDescent="0.25">
      <c r="A29" s="27"/>
      <c r="B29" s="28" t="s">
        <v>66</v>
      </c>
      <c r="C29" s="29" t="s">
        <v>42</v>
      </c>
      <c r="D29" s="29" t="s">
        <v>19</v>
      </c>
      <c r="E29" s="30" t="s">
        <v>67</v>
      </c>
      <c r="F29" s="31">
        <v>1100000000</v>
      </c>
      <c r="G29" s="31">
        <v>675000000</v>
      </c>
      <c r="H29" s="31">
        <v>425000000</v>
      </c>
      <c r="I29" s="31">
        <v>227355780</v>
      </c>
      <c r="J29" s="31">
        <v>0</v>
      </c>
      <c r="K29" s="31">
        <v>0</v>
      </c>
      <c r="L29" s="32">
        <v>0</v>
      </c>
    </row>
    <row r="30" spans="1:12" ht="33.75" x14ac:dyDescent="0.25">
      <c r="A30" s="27"/>
      <c r="B30" s="28" t="s">
        <v>68</v>
      </c>
      <c r="C30" s="29" t="s">
        <v>42</v>
      </c>
      <c r="D30" s="29" t="s">
        <v>19</v>
      </c>
      <c r="E30" s="30" t="s">
        <v>69</v>
      </c>
      <c r="F30" s="31">
        <v>1000000000</v>
      </c>
      <c r="G30" s="31">
        <v>4500000</v>
      </c>
      <c r="H30" s="31">
        <v>995500000</v>
      </c>
      <c r="I30" s="31">
        <v>3734610</v>
      </c>
      <c r="J30" s="31">
        <v>0</v>
      </c>
      <c r="K30" s="31">
        <v>0</v>
      </c>
      <c r="L30" s="32">
        <v>0</v>
      </c>
    </row>
    <row r="31" spans="1:12" ht="56.25" x14ac:dyDescent="0.25">
      <c r="A31" s="27"/>
      <c r="B31" s="28" t="s">
        <v>70</v>
      </c>
      <c r="C31" s="29" t="s">
        <v>42</v>
      </c>
      <c r="D31" s="29" t="s">
        <v>19</v>
      </c>
      <c r="E31" s="30" t="s">
        <v>71</v>
      </c>
      <c r="F31" s="31">
        <v>53000000000</v>
      </c>
      <c r="G31" s="31">
        <v>4915000000</v>
      </c>
      <c r="H31" s="31">
        <v>48085000000</v>
      </c>
      <c r="I31" s="31">
        <v>4675000000</v>
      </c>
      <c r="J31" s="31">
        <v>0</v>
      </c>
      <c r="K31" s="31">
        <v>0</v>
      </c>
      <c r="L31" s="32">
        <v>0</v>
      </c>
    </row>
    <row r="32" spans="1:12" ht="33.75" x14ac:dyDescent="0.25">
      <c r="A32" s="27"/>
      <c r="B32" s="28" t="s">
        <v>72</v>
      </c>
      <c r="C32" s="29" t="s">
        <v>42</v>
      </c>
      <c r="D32" s="29" t="s">
        <v>19</v>
      </c>
      <c r="E32" s="30" t="s">
        <v>73</v>
      </c>
      <c r="F32" s="31">
        <v>3750000000</v>
      </c>
      <c r="G32" s="31">
        <v>1606878478</v>
      </c>
      <c r="H32" s="31">
        <v>2143121522</v>
      </c>
      <c r="I32" s="31">
        <v>57528865</v>
      </c>
      <c r="J32" s="31">
        <v>0</v>
      </c>
      <c r="K32" s="31">
        <v>0</v>
      </c>
      <c r="L32" s="32">
        <v>0</v>
      </c>
    </row>
    <row r="33" spans="1:12" ht="22.5" x14ac:dyDescent="0.25">
      <c r="A33" s="27"/>
      <c r="B33" s="28" t="s">
        <v>74</v>
      </c>
      <c r="C33" s="29" t="s">
        <v>42</v>
      </c>
      <c r="D33" s="29" t="s">
        <v>19</v>
      </c>
      <c r="E33" s="30" t="s">
        <v>75</v>
      </c>
      <c r="F33" s="31">
        <v>3000000000</v>
      </c>
      <c r="G33" s="31">
        <v>0</v>
      </c>
      <c r="H33" s="31">
        <v>3000000000</v>
      </c>
      <c r="I33" s="31">
        <v>0</v>
      </c>
      <c r="J33" s="31">
        <v>0</v>
      </c>
      <c r="K33" s="31">
        <v>0</v>
      </c>
      <c r="L33" s="32">
        <v>0</v>
      </c>
    </row>
    <row r="34" spans="1:12" ht="33.75" x14ac:dyDescent="0.25">
      <c r="A34" s="27"/>
      <c r="B34" s="28" t="s">
        <v>76</v>
      </c>
      <c r="C34" s="29" t="s">
        <v>42</v>
      </c>
      <c r="D34" s="29" t="s">
        <v>19</v>
      </c>
      <c r="E34" s="30" t="s">
        <v>77</v>
      </c>
      <c r="F34" s="31">
        <v>5000000000</v>
      </c>
      <c r="G34" s="31">
        <v>1387988276</v>
      </c>
      <c r="H34" s="31">
        <v>3612011724</v>
      </c>
      <c r="I34" s="31">
        <v>1102833613</v>
      </c>
      <c r="J34" s="31">
        <v>0</v>
      </c>
      <c r="K34" s="31">
        <v>0</v>
      </c>
      <c r="L34" s="32">
        <v>0</v>
      </c>
    </row>
    <row r="35" spans="1:12" ht="67.5" x14ac:dyDescent="0.25">
      <c r="A35" s="27"/>
      <c r="B35" s="28" t="s">
        <v>78</v>
      </c>
      <c r="C35" s="29" t="s">
        <v>42</v>
      </c>
      <c r="D35" s="29" t="s">
        <v>19</v>
      </c>
      <c r="E35" s="30" t="s">
        <v>79</v>
      </c>
      <c r="F35" s="31">
        <v>4000000000</v>
      </c>
      <c r="G35" s="31">
        <v>1018629539.09</v>
      </c>
      <c r="H35" s="31">
        <v>2981370460.9099998</v>
      </c>
      <c r="I35" s="31">
        <v>481779539.08999997</v>
      </c>
      <c r="J35" s="31">
        <v>0</v>
      </c>
      <c r="K35" s="31">
        <v>0</v>
      </c>
      <c r="L35" s="32">
        <v>0</v>
      </c>
    </row>
    <row r="36" spans="1:12" ht="22.5" x14ac:dyDescent="0.25">
      <c r="A36" s="27"/>
      <c r="B36" s="28" t="s">
        <v>80</v>
      </c>
      <c r="C36" s="29" t="s">
        <v>42</v>
      </c>
      <c r="D36" s="29" t="s">
        <v>19</v>
      </c>
      <c r="E36" s="30" t="s">
        <v>81</v>
      </c>
      <c r="F36" s="31">
        <v>8000000000</v>
      </c>
      <c r="G36" s="31">
        <v>4244199517</v>
      </c>
      <c r="H36" s="31">
        <v>3755800483</v>
      </c>
      <c r="I36" s="31">
        <v>1240008473</v>
      </c>
      <c r="J36" s="31">
        <v>0</v>
      </c>
      <c r="K36" s="31">
        <v>0</v>
      </c>
      <c r="L36" s="32">
        <v>0</v>
      </c>
    </row>
    <row r="37" spans="1:12" ht="22.5" x14ac:dyDescent="0.25">
      <c r="A37" s="27"/>
      <c r="B37" s="28" t="s">
        <v>82</v>
      </c>
      <c r="C37" s="29" t="s">
        <v>42</v>
      </c>
      <c r="D37" s="29" t="s">
        <v>19</v>
      </c>
      <c r="E37" s="30" t="s">
        <v>83</v>
      </c>
      <c r="F37" s="31">
        <v>7000000000</v>
      </c>
      <c r="G37" s="31">
        <v>2663980600</v>
      </c>
      <c r="H37" s="31">
        <v>4336019400</v>
      </c>
      <c r="I37" s="31">
        <v>1458924232</v>
      </c>
      <c r="J37" s="31">
        <v>0</v>
      </c>
      <c r="K37" s="31">
        <v>0</v>
      </c>
      <c r="L37" s="32">
        <v>0</v>
      </c>
    </row>
    <row r="38" spans="1:12" ht="15.75" thickBot="1" x14ac:dyDescent="0.3">
      <c r="A38" s="27"/>
      <c r="B38" s="33" t="s">
        <v>0</v>
      </c>
      <c r="C38" s="34" t="s">
        <v>0</v>
      </c>
      <c r="D38" s="34" t="s">
        <v>0</v>
      </c>
      <c r="E38" s="35" t="s">
        <v>0</v>
      </c>
      <c r="F38" s="36">
        <v>676735110160</v>
      </c>
      <c r="G38" s="36">
        <v>92847802135.169998</v>
      </c>
      <c r="H38" s="36">
        <v>583887308024.82996</v>
      </c>
      <c r="I38" s="36">
        <v>73984594580.539993</v>
      </c>
      <c r="J38" s="36">
        <v>2052403225.45</v>
      </c>
      <c r="K38" s="36">
        <v>2052403225.45</v>
      </c>
      <c r="L38" s="37">
        <v>2052403225.45</v>
      </c>
    </row>
    <row r="39" spans="1:12" ht="15.75" thickTop="1" x14ac:dyDescent="0.25">
      <c r="A39" s="38"/>
      <c r="B39" s="39" t="s">
        <v>0</v>
      </c>
      <c r="C39" s="40" t="s">
        <v>0</v>
      </c>
      <c r="D39" s="40" t="s">
        <v>0</v>
      </c>
      <c r="E39" s="41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  <c r="L39" s="42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6"/>
  <sheetViews>
    <sheetView topLeftCell="A6" workbookViewId="0">
      <selection activeCell="K13" sqref="K13"/>
    </sheetView>
  </sheetViews>
  <sheetFormatPr baseColWidth="10" defaultRowHeight="15" x14ac:dyDescent="0.2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 x14ac:dyDescent="0.25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x14ac:dyDescent="0.25">
      <c r="B5" s="5" t="s">
        <v>27</v>
      </c>
      <c r="C5" s="3" t="s">
        <v>18</v>
      </c>
      <c r="D5" s="4" t="s">
        <v>88</v>
      </c>
      <c r="E5" s="9">
        <f>SUM('ACUMULADA A JUNIO 2020'!E8:E9)/1000000</f>
        <v>4340</v>
      </c>
      <c r="F5" s="9">
        <f>SUM('ACUMULADA A JUNIO 2020'!I9)/1000000</f>
        <v>3143.3502928000003</v>
      </c>
      <c r="G5" s="9">
        <f>SUM('ACUMULADA A JUNIO 2020'!J9)/1000000</f>
        <v>1511.2542601700002</v>
      </c>
      <c r="H5" s="9">
        <f>SUM('ACUMULADA A JUNIO 2020'!K9)/1000000</f>
        <v>1511.2542601700002</v>
      </c>
    </row>
    <row r="6" spans="2:8" x14ac:dyDescent="0.25">
      <c r="B6" s="5" t="s">
        <v>84</v>
      </c>
      <c r="C6" s="3" t="s">
        <v>18</v>
      </c>
      <c r="D6" s="4" t="s">
        <v>85</v>
      </c>
      <c r="E6" s="9">
        <f>SUM('ACUMULADA A JUNIO 2020'!E10:E17)/1000000</f>
        <v>17278.952363</v>
      </c>
      <c r="F6" s="9">
        <f>SUM('ACUMULADA A JUNIO 2020'!I10:I17)/1000000</f>
        <v>8699.6837495599993</v>
      </c>
      <c r="G6" s="9">
        <f>SUM('ACUMULADA A JUNIO 2020'!J10:J17)/1000000</f>
        <v>8682.4923305599987</v>
      </c>
      <c r="H6" s="9">
        <f>SUM('ACUMULADA A JUNIO 2020'!K10:K17)/1000000</f>
        <v>8682.4923305599987</v>
      </c>
    </row>
    <row r="7" spans="2:8" x14ac:dyDescent="0.25">
      <c r="B7" s="5" t="s">
        <v>86</v>
      </c>
      <c r="C7" s="3" t="s">
        <v>18</v>
      </c>
      <c r="D7" s="4" t="s">
        <v>87</v>
      </c>
      <c r="E7" s="9">
        <f>SUM('ACUMULADA A JUNIO 2020'!E5:E7)/1000000</f>
        <v>17975</v>
      </c>
      <c r="F7" s="9">
        <f>SUM('ACUMULADA A JUNIO 2020'!I5:I7)/1000000</f>
        <v>8071.4767599999996</v>
      </c>
      <c r="G7" s="9">
        <f>SUM('ACUMULADA A JUNIO 2020'!J5:J7)/1000000</f>
        <v>8070.135174</v>
      </c>
      <c r="H7" s="9">
        <f>SUM('ACUMULADA A JUNIO 2020'!K5:K7)/1000000</f>
        <v>8070.135174</v>
      </c>
    </row>
    <row r="10" spans="2:8" x14ac:dyDescent="0.25">
      <c r="B10" s="5"/>
      <c r="C10" s="3"/>
      <c r="D10" s="4"/>
      <c r="E10" s="6"/>
      <c r="F10" s="6"/>
      <c r="G10" s="6"/>
      <c r="H10" s="6"/>
    </row>
    <row r="11" spans="2:8" x14ac:dyDescent="0.25">
      <c r="B11" s="5"/>
      <c r="C11" s="3"/>
      <c r="D11" s="4"/>
      <c r="E11" s="6"/>
      <c r="F11" s="6"/>
      <c r="G11" s="6"/>
      <c r="H11" s="6"/>
    </row>
    <row r="12" spans="2:8" x14ac:dyDescent="0.25">
      <c r="B12" s="5"/>
      <c r="C12" s="3"/>
      <c r="D12" s="4"/>
      <c r="E12" s="6"/>
      <c r="F12" s="6"/>
      <c r="G12" s="6"/>
      <c r="H12" s="6"/>
    </row>
    <row r="13" spans="2:8" x14ac:dyDescent="0.25">
      <c r="B13" s="5"/>
      <c r="C13" s="3"/>
      <c r="D13" s="4"/>
      <c r="E13" s="6"/>
      <c r="F13" s="6"/>
      <c r="G13" s="6"/>
      <c r="H13" s="6"/>
    </row>
    <row r="14" spans="2:8" x14ac:dyDescent="0.25">
      <c r="B14" s="5"/>
      <c r="C14" s="3"/>
      <c r="D14" s="4"/>
      <c r="E14" s="6"/>
      <c r="F14" s="6"/>
      <c r="G14" s="6"/>
      <c r="H14" s="6"/>
    </row>
    <row r="15" spans="2:8" x14ac:dyDescent="0.25">
      <c r="B15" s="5"/>
      <c r="C15" s="3"/>
      <c r="D15" s="4"/>
      <c r="E15" s="6"/>
      <c r="F15" s="6"/>
      <c r="G15" s="6"/>
      <c r="H15" s="6"/>
    </row>
    <row r="16" spans="2:8" x14ac:dyDescent="0.25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E31" workbookViewId="0">
      <selection activeCell="K13" sqref="K13"/>
    </sheetView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 x14ac:dyDescent="0.25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 x14ac:dyDescent="0.25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 x14ac:dyDescent="0.25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 x14ac:dyDescent="0.25">
      <c r="A5" s="4"/>
      <c r="B5" s="5" t="s">
        <v>47</v>
      </c>
      <c r="C5" s="4" t="s">
        <v>49</v>
      </c>
      <c r="D5" s="6">
        <v>50000000000</v>
      </c>
      <c r="E5" s="6">
        <f>+'ACUMULADA A JUNIO 2020'!I19</f>
        <v>14113303573</v>
      </c>
      <c r="F5" s="6">
        <v>72651628</v>
      </c>
      <c r="G5" s="6">
        <v>72651628</v>
      </c>
    </row>
    <row r="6" spans="1:7" ht="22.5" x14ac:dyDescent="0.2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 x14ac:dyDescent="0.25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 x14ac:dyDescent="0.2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 x14ac:dyDescent="0.2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 x14ac:dyDescent="0.2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 x14ac:dyDescent="0.2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 x14ac:dyDescent="0.2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 x14ac:dyDescent="0.2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 x14ac:dyDescent="0.2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 x14ac:dyDescent="0.2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 x14ac:dyDescent="0.2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 x14ac:dyDescent="0.2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 x14ac:dyDescent="0.2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 x14ac:dyDescent="0.2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 x14ac:dyDescent="0.2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 x14ac:dyDescent="0.25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 x14ac:dyDescent="0.2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 x14ac:dyDescent="0.25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 x14ac:dyDescent="0.25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 x14ac:dyDescent="0.25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 x14ac:dyDescent="0.25">
      <c r="B27" s="5" t="s">
        <v>47</v>
      </c>
      <c r="C27" s="4" t="s">
        <v>49</v>
      </c>
      <c r="D27" s="18">
        <f>+'ACUMULADA A JUNIO 2020'!E19</f>
        <v>50000000000</v>
      </c>
      <c r="E27" s="18">
        <f>+'ACUMULADA A JUNIO 2020'!I19</f>
        <v>14113303573</v>
      </c>
      <c r="F27" s="18">
        <f t="shared" ref="F27:G27" si="1">+F5/1000000</f>
        <v>72.651628000000002</v>
      </c>
      <c r="G27" s="18">
        <f t="shared" si="1"/>
        <v>72.651628000000002</v>
      </c>
    </row>
    <row r="28" spans="1:7" ht="22.5" x14ac:dyDescent="0.25">
      <c r="B28" s="5" t="s">
        <v>50</v>
      </c>
      <c r="C28" s="4" t="s">
        <v>51</v>
      </c>
      <c r="D28" s="18">
        <f>+'ACUMULADA A JUNIO 2020'!E20</f>
        <v>13000000000</v>
      </c>
      <c r="E28" s="18">
        <f>+'ACUMULADA A JUNIO 2020'!I20</f>
        <v>7512448742</v>
      </c>
      <c r="F28" s="18">
        <f t="shared" ref="F28:G28" si="2">+F6/1000000</f>
        <v>53.565900999999997</v>
      </c>
      <c r="G28" s="18">
        <f t="shared" si="2"/>
        <v>53.565900999999997</v>
      </c>
    </row>
    <row r="29" spans="1:7" x14ac:dyDescent="0.25">
      <c r="B29" s="5" t="s">
        <v>52</v>
      </c>
      <c r="C29" s="4" t="s">
        <v>53</v>
      </c>
      <c r="D29" s="18">
        <f>+'ACUMULADA A JUNIO 2020'!E21</f>
        <v>13000000000</v>
      </c>
      <c r="E29" s="18">
        <f>+'ACUMULADA A JUNIO 2020'!I21</f>
        <v>6293356555</v>
      </c>
      <c r="F29" s="18">
        <f t="shared" ref="F29:G29" si="3">+F7/1000000</f>
        <v>38.692320000000002</v>
      </c>
      <c r="G29" s="18">
        <f t="shared" si="3"/>
        <v>38.692320000000002</v>
      </c>
    </row>
    <row r="30" spans="1:7" ht="22.5" x14ac:dyDescent="0.25">
      <c r="B30" s="5" t="s">
        <v>54</v>
      </c>
      <c r="C30" s="4" t="s">
        <v>55</v>
      </c>
      <c r="D30" s="18">
        <f>+'ACUMULADA A JUNIO 2020'!E22</f>
        <v>15000000000</v>
      </c>
      <c r="E30" s="18">
        <f>+'ACUMULADA A JUNIO 2020'!I22</f>
        <v>3335010100</v>
      </c>
      <c r="F30" s="18">
        <f t="shared" ref="F30:G30" si="4">+F8/1000000</f>
        <v>52.712556999999997</v>
      </c>
      <c r="G30" s="18">
        <f t="shared" si="4"/>
        <v>52.712556999999997</v>
      </c>
    </row>
    <row r="31" spans="1:7" ht="22.5" x14ac:dyDescent="0.25">
      <c r="B31" s="5" t="s">
        <v>56</v>
      </c>
      <c r="C31" s="4" t="s">
        <v>57</v>
      </c>
      <c r="D31" s="18">
        <f>+'ACUMULADA A JUNIO 2020'!E23</f>
        <v>15000000000</v>
      </c>
      <c r="E31" s="18">
        <f>+'ACUMULADA A JUNIO 2020'!I23</f>
        <v>6712464637</v>
      </c>
      <c r="F31" s="18">
        <f t="shared" ref="F31:G31" si="5">+F9/1000000</f>
        <v>57.428091000000002</v>
      </c>
      <c r="G31" s="18">
        <f t="shared" si="5"/>
        <v>57.428091000000002</v>
      </c>
    </row>
    <row r="32" spans="1:7" ht="33.75" x14ac:dyDescent="0.25">
      <c r="B32" s="5" t="s">
        <v>58</v>
      </c>
      <c r="C32" s="4" t="s">
        <v>59</v>
      </c>
      <c r="D32" s="18">
        <f>+'ACUMULADA A JUNIO 2020'!E24+'ACUMULADA A JUNIO 2020'!E25</f>
        <v>182831157797</v>
      </c>
      <c r="E32" s="18">
        <f>+'ACUMULADA A JUNIO 2020'!I24+'ACUMULADA A JUNIO 2020'!I25</f>
        <v>35657426021.510002</v>
      </c>
      <c r="F32" s="18">
        <f t="shared" ref="F32:G32" si="6">+F10/1000000</f>
        <v>612.87089300000002</v>
      </c>
      <c r="G32" s="18">
        <f t="shared" si="6"/>
        <v>612.87089300000002</v>
      </c>
    </row>
    <row r="33" spans="2:7" ht="22.5" x14ac:dyDescent="0.25">
      <c r="B33" s="5" t="s">
        <v>60</v>
      </c>
      <c r="C33" s="4" t="s">
        <v>61</v>
      </c>
      <c r="D33" s="18">
        <f>+'ACUMULADA A JUNIO 2020'!E26</f>
        <v>75290000000</v>
      </c>
      <c r="E33" s="18">
        <f>+'ACUMULADA A JUNIO 2020'!I26</f>
        <v>28982452365</v>
      </c>
      <c r="F33" s="18">
        <f t="shared" ref="F33:G33" si="7">+F11/1000000</f>
        <v>37.832026999999997</v>
      </c>
      <c r="G33" s="18">
        <f t="shared" si="7"/>
        <v>37.832026999999997</v>
      </c>
    </row>
    <row r="34" spans="2:7" ht="33.75" x14ac:dyDescent="0.25">
      <c r="B34" s="5" t="s">
        <v>62</v>
      </c>
      <c r="C34" s="4" t="s">
        <v>63</v>
      </c>
      <c r="D34" s="18">
        <f>+'ACUMULADA A JUNIO 2020'!E27</f>
        <v>25000000000</v>
      </c>
      <c r="E34" s="18">
        <f>+'ACUMULADA A JUNIO 2020'!I27</f>
        <v>12753881026.5</v>
      </c>
      <c r="F34" s="18">
        <f t="shared" ref="F34:G34" si="8">+F12/1000000</f>
        <v>4340.611312</v>
      </c>
      <c r="G34" s="18">
        <f t="shared" si="8"/>
        <v>4340.611312</v>
      </c>
    </row>
    <row r="35" spans="2:7" ht="33.75" x14ac:dyDescent="0.25">
      <c r="B35" s="5" t="s">
        <v>64</v>
      </c>
      <c r="C35" s="4" t="s">
        <v>65</v>
      </c>
      <c r="D35" s="18">
        <f>+'ACUMULADA A JUNIO 2020'!E28+'ACUMULADA A JUNIO 2020'!E29</f>
        <v>162170000000</v>
      </c>
      <c r="E35" s="18">
        <f>+'ACUMULADA A JUNIO 2020'!I28+'ACUMULADA A JUNIO 2020'!I29</f>
        <v>72433885062</v>
      </c>
      <c r="F35" s="18">
        <f t="shared" ref="F35:G35" si="9">+F13/1000000</f>
        <v>15745.006864000001</v>
      </c>
      <c r="G35" s="18">
        <f t="shared" si="9"/>
        <v>15742.272516000001</v>
      </c>
    </row>
    <row r="36" spans="2:7" ht="22.5" x14ac:dyDescent="0.25">
      <c r="B36" s="5" t="s">
        <v>66</v>
      </c>
      <c r="C36" s="4" t="s">
        <v>67</v>
      </c>
      <c r="D36" s="18">
        <f>+'ACUMULADA A JUNIO 2020'!E30</f>
        <v>1100000000</v>
      </c>
      <c r="E36" s="18">
        <f>+'ACUMULADA A JUNIO 2020'!I30</f>
        <v>593374185</v>
      </c>
      <c r="F36" s="18">
        <f t="shared" ref="F36:G36" si="10">+F14/1000000</f>
        <v>61.566754000000003</v>
      </c>
      <c r="G36" s="18">
        <f t="shared" si="10"/>
        <v>61.566754000000003</v>
      </c>
    </row>
    <row r="37" spans="2:7" ht="22.5" x14ac:dyDescent="0.25">
      <c r="B37" s="5" t="s">
        <v>68</v>
      </c>
      <c r="C37" s="4" t="s">
        <v>69</v>
      </c>
      <c r="D37" s="18">
        <f>+'ACUMULADA A JUNIO 2020'!E31</f>
        <v>1000000000</v>
      </c>
      <c r="E37" s="18">
        <f>+'ACUMULADA A JUNIO 2020'!I31</f>
        <v>259500000</v>
      </c>
      <c r="F37" s="18">
        <f t="shared" ref="F37:G37" si="11">+F15/1000000</f>
        <v>6.5</v>
      </c>
      <c r="G37" s="18">
        <f t="shared" si="11"/>
        <v>6.5</v>
      </c>
    </row>
    <row r="38" spans="2:7" ht="33.75" x14ac:dyDescent="0.25">
      <c r="B38" s="5" t="s">
        <v>70</v>
      </c>
      <c r="C38" s="4" t="s">
        <v>71</v>
      </c>
      <c r="D38" s="18">
        <f>+'ACUMULADA A JUNIO 2020'!E32</f>
        <v>53000000000</v>
      </c>
      <c r="E38" s="18">
        <f>+'ACUMULADA A JUNIO 2020'!I32</f>
        <v>21787204575</v>
      </c>
      <c r="F38" s="18">
        <f t="shared" ref="F38:G38" si="12">+F16/1000000</f>
        <v>4070.1758629999999</v>
      </c>
      <c r="G38" s="18">
        <f t="shared" si="12"/>
        <v>4070.1758629999999</v>
      </c>
    </row>
    <row r="39" spans="2:7" ht="22.5" x14ac:dyDescent="0.25">
      <c r="B39" s="5" t="s">
        <v>72</v>
      </c>
      <c r="C39" s="4" t="s">
        <v>73</v>
      </c>
      <c r="D39" s="18">
        <f>+'ACUMULADA A JUNIO 2020'!E33</f>
        <v>3750000000</v>
      </c>
      <c r="E39" s="18">
        <f>+'ACUMULADA A JUNIO 2020'!I33</f>
        <v>3171413947</v>
      </c>
      <c r="F39" s="18">
        <f t="shared" ref="F39:G39" si="13">+F17/1000000</f>
        <v>149.186408</v>
      </c>
      <c r="G39" s="18">
        <f t="shared" si="13"/>
        <v>149.186408</v>
      </c>
    </row>
    <row r="40" spans="2:7" ht="22.5" x14ac:dyDescent="0.25">
      <c r="B40" s="5" t="s">
        <v>74</v>
      </c>
      <c r="C40" s="4" t="s">
        <v>75</v>
      </c>
      <c r="D40" s="18">
        <f>+'ACUMULADA A JUNIO 2020'!E34</f>
        <v>3000000000</v>
      </c>
      <c r="E40" s="18">
        <f>+'ACUMULADA A JUNIO 2020'!I34</f>
        <v>2273674723</v>
      </c>
      <c r="F40" s="18">
        <f t="shared" ref="F40:G40" si="14">+F18/1000000</f>
        <v>150</v>
      </c>
      <c r="G40" s="18">
        <f t="shared" si="14"/>
        <v>150</v>
      </c>
    </row>
    <row r="41" spans="2:7" ht="22.5" x14ac:dyDescent="0.25">
      <c r="B41" s="5" t="s">
        <v>76</v>
      </c>
      <c r="C41" s="4" t="s">
        <v>77</v>
      </c>
      <c r="D41" s="18">
        <f>+'ACUMULADA A JUNIO 2020'!E35</f>
        <v>5000000000</v>
      </c>
      <c r="E41" s="18">
        <f>+'ACUMULADA A JUNIO 2020'!I35</f>
        <v>1634930422</v>
      </c>
      <c r="F41" s="18">
        <f t="shared" ref="F41:G41" si="15">+F19/1000000</f>
        <v>93.069896999999997</v>
      </c>
      <c r="G41" s="18">
        <f t="shared" si="15"/>
        <v>93.069896999999997</v>
      </c>
    </row>
    <row r="42" spans="2:7" ht="33.75" x14ac:dyDescent="0.25">
      <c r="B42" s="5" t="s">
        <v>78</v>
      </c>
      <c r="C42" s="4" t="s">
        <v>79</v>
      </c>
      <c r="D42" s="18">
        <f>+'ACUMULADA A JUNIO 2020'!E36</f>
        <v>4000000000</v>
      </c>
      <c r="E42" s="18">
        <f>+'ACUMULADA A JUNIO 2020'!I36</f>
        <v>1542755939.0899999</v>
      </c>
      <c r="F42" s="18">
        <f t="shared" ref="F42:G42" si="16">+F20/1000000</f>
        <v>94.251222839999997</v>
      </c>
      <c r="G42" s="18">
        <f t="shared" si="16"/>
        <v>94.251222839999997</v>
      </c>
    </row>
    <row r="43" spans="2:7" x14ac:dyDescent="0.25">
      <c r="B43" s="5" t="s">
        <v>80</v>
      </c>
      <c r="C43" s="4" t="s">
        <v>81</v>
      </c>
      <c r="D43" s="18">
        <f>+'ACUMULADA A JUNIO 2020'!E37</f>
        <v>8000000000</v>
      </c>
      <c r="E43" s="18">
        <f>+'ACUMULADA A JUNIO 2020'!I37</f>
        <v>3559546344.2600002</v>
      </c>
      <c r="F43" s="18">
        <f t="shared" ref="F43:G43" si="17">+F21/1000000</f>
        <v>134.57078300000001</v>
      </c>
      <c r="G43" s="18">
        <f t="shared" si="17"/>
        <v>134.57078300000001</v>
      </c>
    </row>
    <row r="44" spans="2:7" ht="22.5" x14ac:dyDescent="0.25">
      <c r="B44" s="5" t="s">
        <v>82</v>
      </c>
      <c r="C44" s="4" t="s">
        <v>83</v>
      </c>
      <c r="D44" s="18">
        <f>+'ACUMULADA A JUNIO 2020'!E38</f>
        <v>7000000000</v>
      </c>
      <c r="E44" s="18">
        <f>+'ACUMULADA A JUNIO 2020'!I38</f>
        <v>3487111902</v>
      </c>
      <c r="F44" s="18">
        <f t="shared" ref="F44:G44" si="18">+F22/1000000</f>
        <v>258.22689600000001</v>
      </c>
      <c r="G44" s="18">
        <f t="shared" si="18"/>
        <v>258.22689600000001</v>
      </c>
    </row>
    <row r="45" spans="2:7" x14ac:dyDescent="0.25">
      <c r="D45" s="18">
        <f>SUM(D27:D44)</f>
        <v>637141157797</v>
      </c>
      <c r="E45" s="18">
        <f>SUM(E27:E44)</f>
        <v>226103740119.36002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A13" workbookViewId="0">
      <selection activeCell="K13" sqref="K13"/>
    </sheetView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56.25" x14ac:dyDescent="0.2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 x14ac:dyDescent="0.25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 x14ac:dyDescent="0.25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 x14ac:dyDescent="0.25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 x14ac:dyDescent="0.25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 x14ac:dyDescent="0.25"/>
    <row r="15" spans="1:12" x14ac:dyDescent="0.25">
      <c r="C15" s="12" t="s">
        <v>96</v>
      </c>
      <c r="D15" s="73">
        <v>39593952363</v>
      </c>
    </row>
    <row r="16" spans="1:12" x14ac:dyDescent="0.25">
      <c r="C16" s="12" t="s">
        <v>89</v>
      </c>
      <c r="D16" s="73">
        <v>467141157797</v>
      </c>
    </row>
    <row r="17" spans="3:4" x14ac:dyDescent="0.25">
      <c r="C17" s="72" t="s">
        <v>102</v>
      </c>
      <c r="D17" s="73">
        <v>170000000000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7"/>
  <sheetViews>
    <sheetView topLeftCell="A4" workbookViewId="0">
      <selection activeCell="K13" sqref="K13"/>
    </sheetView>
  </sheetViews>
  <sheetFormatPr baseColWidth="10" defaultRowHeight="15" x14ac:dyDescent="0.25"/>
  <cols>
    <col min="3" max="3" width="52.28515625" customWidth="1"/>
    <col min="4" max="7" width="14.7109375" customWidth="1"/>
    <col min="8" max="8" width="20.85546875" customWidth="1"/>
  </cols>
  <sheetData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90</v>
      </c>
      <c r="C4" s="4" t="s">
        <v>91</v>
      </c>
      <c r="D4" s="9">
        <f>SUM('ACUMULADA A JUNIO 2020'!E19:E23)</f>
        <v>106000000000</v>
      </c>
      <c r="E4" s="9">
        <f>SUM('ACUMULADA A JUNIO 2020'!I19:I23)</f>
        <v>37966583607</v>
      </c>
      <c r="F4" s="9">
        <f>SUM('ACUMULADA A JUNIO 2020'!J19:J23)</f>
        <v>22743849516</v>
      </c>
      <c r="G4" s="9">
        <f>SUM('ACUMULADA A JUNIO 2020'!K19:K23)</f>
        <v>22743849516</v>
      </c>
    </row>
    <row r="5" spans="2:8" x14ac:dyDescent="0.25">
      <c r="B5" s="5" t="s">
        <v>92</v>
      </c>
      <c r="C5" s="4" t="s">
        <v>93</v>
      </c>
      <c r="D5" s="9">
        <f>SUM('ACUMULADA A JUNIO 2020'!E27:E29)+'ACUMULADA A JUNIO 2020'!E32+'ACUMULADA A JUNIO 2020'!E34</f>
        <v>243170000000</v>
      </c>
      <c r="E5" s="9">
        <f>SUM('ACUMULADA A JUNIO 2020'!I27:I29)+'ACUMULADA A JUNIO 2020'!I32+'ACUMULADA A JUNIO 2020'!I34</f>
        <v>109248645386.5</v>
      </c>
      <c r="F5" s="9">
        <f>SUM('ACUMULADA A JUNIO 2020'!J27:J29)+'ACUMULADA A JUNIO 2020'!J32+'ACUMULADA A JUNIO 2020'!J34</f>
        <v>50680778942.400002</v>
      </c>
      <c r="G5" s="9">
        <f>SUM('ACUMULADA A JUNIO 2020'!K27:K29)+'ACUMULADA A JUNIO 2020'!K32+'ACUMULADA A JUNIO 2020'!K34</f>
        <v>50680778942.400002</v>
      </c>
      <c r="H5" s="16">
        <f>+F5-G5</f>
        <v>0</v>
      </c>
    </row>
    <row r="6" spans="2:8" x14ac:dyDescent="0.25">
      <c r="B6" s="5" t="s">
        <v>92</v>
      </c>
      <c r="C6" s="67" t="s">
        <v>101</v>
      </c>
      <c r="D6" s="9">
        <f>+'ACUMULADA A JUNIO 2020'!E24+'ACUMULADA A JUNIO 2020'!E25+'ACUMULADA A JUNIO 2020'!E26+'ACUMULADA A JUNIO 2020'!E35</f>
        <v>263121157797</v>
      </c>
      <c r="E6" s="9">
        <f>SUM('ACUMULADA A JUNIO 2020'!I24:I26)+'ACUMULADA A JUNIO 2020'!I35</f>
        <v>66274808808.510002</v>
      </c>
      <c r="F6" s="9">
        <f>SUM('ACUMULADA A JUNIO 2020'!J24:J26)+'ACUMULADA A JUNIO 2020'!J35</f>
        <v>2651551928.5100002</v>
      </c>
      <c r="G6" s="9">
        <f>SUM('ACUMULADA A JUNIO 2020'!K24:K26)+'ACUMULADA A JUNIO 2020'!K35</f>
        <v>2651551928.5100002</v>
      </c>
      <c r="H6" s="16"/>
    </row>
    <row r="7" spans="2:8" ht="22.5" x14ac:dyDescent="0.25">
      <c r="B7" s="5" t="s">
        <v>94</v>
      </c>
      <c r="C7" s="4" t="s">
        <v>95</v>
      </c>
      <c r="D7" s="9">
        <f>+'ACUMULADA A JUNIO 2020'!E30+'ACUMULADA A JUNIO 2020'!E31+'ACUMULADA A JUNIO 2020'!E33+'ACUMULADA A JUNIO 2020'!E36+'ACUMULADA A JUNIO 2020'!E37+'ACUMULADA A JUNIO 2020'!E38</f>
        <v>24850000000</v>
      </c>
      <c r="E7" s="9">
        <f>+'ACUMULADA A JUNIO 2020'!I30+'ACUMULADA A JUNIO 2020'!I31+'ACUMULADA A JUNIO 2020'!I33+'ACUMULADA A JUNIO 2020'!I36+'ACUMULADA A JUNIO 2020'!I37+'ACUMULADA A JUNIO 2020'!I38</f>
        <v>12613702317.35</v>
      </c>
      <c r="F7" s="9">
        <f>+'ACUMULADA A JUNIO 2020'!J30+'ACUMULADA A JUNIO 2020'!J31+'ACUMULADA A JUNIO 2020'!J33+'ACUMULADA A JUNIO 2020'!J36+'ACUMULADA A JUNIO 2020'!J37+'ACUMULADA A JUNIO 2020'!J38</f>
        <v>3391597659.6100001</v>
      </c>
      <c r="G7" s="9">
        <f>+'ACUMULADA A JUNIO 2020'!K30+'ACUMULADA A JUNIO 2020'!K31+'ACUMULADA A JUNIO 2020'!K33+'ACUMULADA A JUNIO 2020'!K36+'ACUMULADA A JUNIO 2020'!K37+'ACUMULADA A JUNIO 2020'!K38</f>
        <v>3391597659.6100001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3" sqref="G13"/>
    </sheetView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97dcfb7b-20ce-4dca-87fc-ece9d20015ea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3a14fa5d-3eed-415c-a6d0-4ab8ecb1b3f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RESUMEN EJECUCION JUNIO 2020</vt:lpstr>
      <vt:lpstr>ACUMULADA A JUNIO 2020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Hoja6</vt:lpstr>
      <vt:lpstr>Hoja7</vt:lpstr>
      <vt:lpstr>Hoja8</vt:lpstr>
      <vt:lpstr>Hoja9</vt:lpstr>
      <vt:lpstr>Hoja2</vt:lpstr>
      <vt:lpstr>Hoja3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André</cp:lastModifiedBy>
  <dcterms:created xsi:type="dcterms:W3CDTF">2020-04-09T00:19:09Z</dcterms:created>
  <dcterms:modified xsi:type="dcterms:W3CDTF">2020-07-02T21:24:47Z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