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E:\CUARENTENA\2020\INFORMES\"/>
    </mc:Choice>
  </mc:AlternateContent>
  <xr:revisionPtr revIDLastSave="0" documentId="13_ncr:1_{5A278623-E148-48CD-9BAE-C6046CB1FCB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SUMEN EJECUCION MAYO 2020" sheetId="3" r:id="rId1"/>
    <sheet name="ACUMULADO A MAYO  2020" sheetId="1" r:id="rId2"/>
    <sheet name="ESPECIFICO MAYO" sheetId="12" r:id="rId3"/>
    <sheet name="ESPECIFICO ABRIL" sheetId="11" r:id="rId4"/>
    <sheet name="ESPECIFICO MARZO 2020" sheetId="6" r:id="rId5"/>
    <sheet name="ESPECIFICO FEBRERO 2020" sheetId="5" r:id="rId6"/>
    <sheet name="ESPECIFICO ENERO 2020" sheetId="4" r:id="rId7"/>
    <sheet name="Hoja6" sheetId="2" state="hidden" r:id="rId8"/>
    <sheet name="Hoja9" sheetId="10" state="hidden" r:id="rId9"/>
    <sheet name="Hoja8" sheetId="9" state="hidden" r:id="rId10"/>
    <sheet name="Hoja7" sheetId="8" state="hidden" r:id="rId11"/>
    <sheet name="Hoja2" sheetId="13" r:id="rId12"/>
    <sheet name="Hoja3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5" i="8" l="1"/>
  <c r="E44" i="8"/>
  <c r="E43" i="8"/>
  <c r="E42" i="8"/>
  <c r="E41" i="8"/>
  <c r="E40" i="8"/>
  <c r="E39" i="8"/>
  <c r="E38" i="8"/>
  <c r="E37" i="8"/>
  <c r="E36" i="8"/>
  <c r="E35" i="8"/>
  <c r="E34" i="8"/>
  <c r="E33" i="8"/>
  <c r="D44" i="8"/>
  <c r="D43" i="8"/>
  <c r="D42" i="8"/>
  <c r="D41" i="8"/>
  <c r="D40" i="8"/>
  <c r="D39" i="8"/>
  <c r="D38" i="8"/>
  <c r="D37" i="8"/>
  <c r="D36" i="8"/>
  <c r="D35" i="8"/>
  <c r="D34" i="8"/>
  <c r="D33" i="8"/>
  <c r="D32" i="8"/>
  <c r="D31" i="8"/>
  <c r="D30" i="8"/>
  <c r="D29" i="8"/>
  <c r="D28" i="8"/>
  <c r="D27" i="8"/>
  <c r="E32" i="8"/>
  <c r="E31" i="8"/>
  <c r="E30" i="8"/>
  <c r="E29" i="8"/>
  <c r="E28" i="8"/>
  <c r="E27" i="8"/>
  <c r="G7" i="10"/>
  <c r="G6" i="10"/>
  <c r="G5" i="10"/>
  <c r="G4" i="10"/>
  <c r="F7" i="10"/>
  <c r="F6" i="10"/>
  <c r="F5" i="10"/>
  <c r="F4" i="10"/>
  <c r="E7" i="10"/>
  <c r="E6" i="10"/>
  <c r="E5" i="10"/>
  <c r="E4" i="10"/>
  <c r="D7" i="10"/>
  <c r="D6" i="10"/>
  <c r="D5" i="10"/>
  <c r="D4" i="10"/>
  <c r="D45" i="8" l="1"/>
  <c r="E5" i="2" l="1"/>
  <c r="F5" i="2"/>
  <c r="G5" i="2"/>
  <c r="H5" i="2"/>
  <c r="E6" i="2"/>
  <c r="F6" i="2"/>
  <c r="G6" i="2"/>
  <c r="H6" i="2"/>
  <c r="E7" i="2"/>
  <c r="F7" i="2"/>
  <c r="G7" i="2"/>
  <c r="H7" i="2"/>
  <c r="J40" i="1"/>
  <c r="J39" i="1"/>
  <c r="F40" i="1"/>
  <c r="E40" i="1"/>
  <c r="I39" i="1"/>
  <c r="I40" i="1" s="1"/>
  <c r="H39" i="1"/>
  <c r="H40" i="1" s="1"/>
  <c r="G39" i="1"/>
  <c r="G40" i="1" s="1"/>
  <c r="F39" i="1"/>
  <c r="E39" i="1"/>
  <c r="D40" i="1"/>
  <c r="D39" i="1"/>
  <c r="J18" i="1"/>
  <c r="I18" i="1"/>
  <c r="H18" i="1"/>
  <c r="G18" i="1"/>
  <c r="F18" i="1"/>
  <c r="E18" i="1"/>
  <c r="D18" i="1"/>
  <c r="K40" i="12"/>
  <c r="J40" i="12"/>
  <c r="I40" i="12"/>
  <c r="H40" i="12"/>
  <c r="G40" i="12"/>
  <c r="F40" i="12"/>
  <c r="E40" i="12"/>
  <c r="K39" i="12"/>
  <c r="J39" i="12"/>
  <c r="I39" i="12"/>
  <c r="H39" i="12"/>
  <c r="G39" i="12"/>
  <c r="F39" i="12"/>
  <c r="E39" i="12"/>
  <c r="D39" i="12"/>
  <c r="D40" i="12" s="1"/>
  <c r="K18" i="12"/>
  <c r="J18" i="12"/>
  <c r="I18" i="12"/>
  <c r="H18" i="12"/>
  <c r="G18" i="12"/>
  <c r="F18" i="12"/>
  <c r="E18" i="12"/>
  <c r="D18" i="12"/>
  <c r="E22" i="8" l="1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E5" i="8"/>
  <c r="G23" i="8"/>
  <c r="F23" i="8"/>
  <c r="D23" i="8"/>
  <c r="E23" i="8" l="1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G44" i="8"/>
  <c r="F44" i="8"/>
  <c r="G43" i="8"/>
  <c r="F43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G32" i="8"/>
  <c r="F32" i="8"/>
  <c r="G31" i="8"/>
  <c r="F31" i="8"/>
  <c r="G30" i="8"/>
  <c r="F30" i="8"/>
  <c r="G29" i="8"/>
  <c r="F29" i="8"/>
  <c r="G28" i="8"/>
  <c r="F28" i="8"/>
  <c r="G27" i="8"/>
  <c r="F27" i="8"/>
  <c r="D24" i="8"/>
  <c r="H5" i="10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<sst xmlns="http://schemas.openxmlformats.org/spreadsheetml/2006/main" count="1056" uniqueCount="105">
  <si>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</si>
  <si>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</si>
  <si>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</si>
  <si>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</si>
  <si>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</si>
  <si>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</si>
  <si>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</si>
  <si>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</si>
  <si>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</si>
  <si>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</si>
  <si>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</si>
  <si>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</si>
  <si>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</si>
  <si>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</si>
  <si>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</si>
  <si>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</si>
  <si>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</si>
  <si>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</si>
  <si>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</si>
  <si>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</si>
  <si>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</si>
  <si>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</si>
  <si>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</si>
  <si>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</si>
  <si>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</si>
  <si>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</si>
  <si>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</si>
  <si>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</si>
  <si>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</si>
  <si>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</si>
  <si>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</si>
  <si>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</si>
  <si>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</si>
  <si>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</si>
  <si>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</si>
  <si>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</si>
  <si>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</si>
  <si>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</si>
  <si>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</si>
  <si>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</si>
  <si>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</si>
  <si>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</si>
  <si>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</si>
  <si>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</si>
  <si>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</si>
  <si>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</si>
  <si>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</si>
  <si>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</si>
  <si>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</si>
  <si>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</si>
  <si>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</si>
  <si>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</si>
  <si>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</si>
  <si>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</si>
  <si>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</si>
  <si>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</si>
  <si>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</si>
  <si>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</si>
  <si>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</si>
  <si>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</si>
  <si>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</si>
  <si>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</si>
  <si>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</si>
  <si>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</si>
  <si>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</si>
  <si>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</si>
  <si>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</si>
  <si>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</si>
  <si>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</si>
  <si>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</si>
  <si>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</si>
  <si>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</si>
  <si>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</si>
  <si>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</si>
  <si>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</si>
  <si>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</si>
  <si>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</si>
  <si>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</si>
  <si>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</si>
  <si>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</si>
  <si>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</si>
  <si>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</si>
  <si>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</si>
  <si>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</si>
  <si>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A-03-03-</t>
  </si>
  <si>
    <t>TRANSFERENCIAS CORRIENTES</t>
  </si>
  <si>
    <t>A-01-01-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</si>
  <si>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</si>
  <si>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</si>
  <si>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</si>
  <si>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</si>
  <si>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</si>
  <si>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</si>
  <si>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</si>
  <si>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</si>
  <si>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</si>
  <si>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</si>
  <si>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</si>
  <si>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</si>
  <si>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</si>
  <si>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</si>
  <si>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</si>
  <si>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</si>
  <si>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</si>
  <si>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Enero-Mayo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</si>
</sst>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[$-1240A]&quot;$&quot;\ #,##0.00;\(&quot;$&quot;\ #,##0.00\)"/>
    <numFmt numFmtId="165" formatCode="&quot;$&quot;\ #,##0.00"/>
    <numFmt numFmtId="166" formatCode="[$-1240A]&quot;$&quot;\ #,##0;\(&quot;$&quot;\ #,##0\)"/>
    <numFmt numFmtId="167" formatCode="[$-1240A]&quot;$&quot;#,##0.00;\(&quot;$&quot;#,##0.00\)"/>
    <numFmt numFmtId="168" formatCode="[$-1240A]&quot;$&quot;#,##0;\(&quot;$&quot;#,##0\)"/>
  </numFmts>
  <fonts count="14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</font>
    <font>
      <sz val="11"/>
      <name val="Calibri"/>
    </font>
    <font>
      <sz val="8"/>
      <color rgb="FF000000"/>
      <name val="Times New Roman"/>
    </font>
    <font>
      <b/>
      <sz val="8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42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2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6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4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7" fontId="4" fillId="0" borderId="1" xfId="0" applyNumberFormat="1" applyFont="1" applyFill="1" applyBorder="1" applyAlignment="1">
      <alignment horizontal="right" vertical="center" wrapText="1" readingOrder="1"/>
    </xf>
    <xf numFmtId="165" fontId="1" fillId="0" borderId="0" xfId="0" applyNumberFormat="1" applyFont="1" applyFill="1" applyBorder="1"/>
    <xf numFmtId="165" fontId="4" fillId="0" borderId="1" xfId="0" applyNumberFormat="1" applyFont="1" applyFill="1" applyBorder="1" applyAlignment="1">
      <alignment horizontal="right" vertical="center" wrapText="1" readingOrder="1"/>
    </xf>
    <xf numFmtId="43" fontId="1" fillId="0" borderId="0" xfId="1" applyFont="1" applyFill="1" applyBorder="1"/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0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/>
    <xf numFmtId="0" fontId="6" fillId="0" borderId="2" xfId="0" applyNumberFormat="1" applyFont="1" applyFill="1" applyBorder="1" applyAlignment="1">
      <alignment horizontal="center" vertical="center" wrapText="1" readingOrder="1"/>
    </xf>
    <xf numFmtId="0" fontId="6" fillId="0" borderId="3" xfId="0" applyNumberFormat="1" applyFont="1" applyFill="1" applyBorder="1" applyAlignment="1">
      <alignment horizontal="center" vertical="center" wrapText="1" readingOrder="1"/>
    </xf>
    <xf numFmtId="0" fontId="6" fillId="0" borderId="4" xfId="0" applyNumberFormat="1" applyFont="1" applyFill="1" applyBorder="1" applyAlignment="1">
      <alignment horizontal="center" vertical="center" wrapText="1" readingOrder="1"/>
    </xf>
    <xf numFmtId="0" fontId="6" fillId="0" borderId="5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8" fillId="0" borderId="3" xfId="0" applyNumberFormat="1" applyFont="1" applyFill="1" applyBorder="1" applyAlignment="1">
      <alignment horizontal="center" vertical="center" wrapText="1" readingOrder="1"/>
    </xf>
    <xf numFmtId="0" fontId="8" fillId="0" borderId="7" xfId="0" applyNumberFormat="1" applyFont="1" applyFill="1" applyBorder="1" applyAlignment="1">
      <alignment vertical="center" wrapText="1" readingOrder="1"/>
    </xf>
    <xf numFmtId="0" fontId="8" fillId="0" borderId="8" xfId="0" applyNumberFormat="1" applyFont="1" applyFill="1" applyBorder="1" applyAlignment="1">
      <alignment horizontal="center" vertical="center" wrapText="1" readingOrder="1"/>
    </xf>
    <xf numFmtId="0" fontId="8" fillId="0" borderId="8" xfId="0" applyNumberFormat="1" applyFont="1" applyFill="1" applyBorder="1" applyAlignment="1">
      <alignment horizontal="left" vertical="center" wrapText="1" readingOrder="1"/>
    </xf>
    <xf numFmtId="164" fontId="8" fillId="0" borderId="8" xfId="0" applyNumberFormat="1" applyFont="1" applyFill="1" applyBorder="1" applyAlignment="1">
      <alignment horizontal="right" vertical="center" wrapText="1" readingOrder="1"/>
    </xf>
    <xf numFmtId="164" fontId="8" fillId="0" borderId="9" xfId="0" applyNumberFormat="1" applyFont="1" applyFill="1" applyBorder="1" applyAlignment="1">
      <alignment horizontal="right" vertical="center" wrapText="1" readingOrder="1"/>
    </xf>
    <xf numFmtId="0" fontId="8" fillId="0" borderId="10" xfId="0" applyNumberFormat="1" applyFont="1" applyFill="1" applyBorder="1" applyAlignment="1">
      <alignment vertical="center" wrapText="1" readingOrder="1"/>
    </xf>
    <xf numFmtId="0" fontId="8" fillId="0" borderId="11" xfId="0" applyNumberFormat="1" applyFont="1" applyFill="1" applyBorder="1" applyAlignment="1">
      <alignment horizontal="center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164" fontId="8" fillId="0" borderId="11" xfId="0" applyNumberFormat="1" applyFont="1" applyFill="1" applyBorder="1" applyAlignment="1">
      <alignment horizontal="right" vertical="center" wrapText="1" readingOrder="1"/>
    </xf>
    <xf numFmtId="164" fontId="8" fillId="0" borderId="12" xfId="0" applyNumberFormat="1" applyFont="1" applyFill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vertical="center" wrapText="1" readingOrder="1"/>
    </xf>
    <xf numFmtId="0" fontId="8" fillId="0" borderId="13" xfId="0" applyNumberFormat="1" applyFont="1" applyFill="1" applyBorder="1" applyAlignment="1">
      <alignment horizontal="center" vertical="center" wrapText="1" readingOrder="1"/>
    </xf>
    <xf numFmtId="0" fontId="8" fillId="0" borderId="13" xfId="0" applyNumberFormat="1" applyFont="1" applyFill="1" applyBorder="1" applyAlignment="1">
      <alignment horizontal="left" vertical="center" wrapText="1" readingOrder="1"/>
    </xf>
    <xf numFmtId="0" fontId="9" fillId="0" borderId="13" xfId="0" applyNumberFormat="1" applyFont="1" applyFill="1" applyBorder="1" applyAlignment="1">
      <alignment horizontal="righ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0" xfId="0" applyFont="1"/>
    <xf numFmtId="0" fontId="8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8" fillId="0" borderId="3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vertical="center" wrapText="1" readingOrder="1"/>
    </xf>
    <xf numFmtId="0" fontId="8" fillId="0" borderId="13" xfId="0" applyFont="1" applyBorder="1" applyAlignment="1">
      <alignment horizontal="center" vertical="center" wrapText="1" readingOrder="1"/>
    </xf>
    <xf numFmtId="0" fontId="8" fillId="0" borderId="13" xfId="0" applyFont="1" applyBorder="1" applyAlignment="1">
      <alignment horizontal="left" vertical="center" wrapText="1" readingOrder="1"/>
    </xf>
    <xf numFmtId="0" fontId="9" fillId="0" borderId="13" xfId="0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8" fillId="0" borderId="7" xfId="0" applyFont="1" applyBorder="1" applyAlignment="1">
      <alignment vertical="center" wrapText="1" readingOrder="1"/>
    </xf>
    <xf numFmtId="0" fontId="8" fillId="0" borderId="8" xfId="0" applyFont="1" applyBorder="1" applyAlignment="1">
      <alignment horizontal="center" vertical="center" wrapText="1" readingOrder="1"/>
    </xf>
    <xf numFmtId="0" fontId="8" fillId="0" borderId="8" xfId="0" applyFont="1" applyBorder="1" applyAlignment="1">
      <alignment horizontal="left" vertical="center" wrapText="1" readingOrder="1"/>
    </xf>
    <xf numFmtId="164" fontId="8" fillId="0" borderId="8" xfId="0" applyNumberFormat="1" applyFont="1" applyBorder="1" applyAlignment="1">
      <alignment horizontal="right" vertical="center" wrapText="1" readingOrder="1"/>
    </xf>
    <xf numFmtId="164" fontId="8" fillId="0" borderId="9" xfId="0" applyNumberFormat="1" applyFont="1" applyBorder="1" applyAlignment="1">
      <alignment horizontal="right" vertical="center" wrapText="1" readingOrder="1"/>
    </xf>
    <xf numFmtId="0" fontId="8" fillId="0" borderId="10" xfId="0" applyFont="1" applyBorder="1" applyAlignment="1">
      <alignment vertical="center" wrapText="1" readingOrder="1"/>
    </xf>
    <xf numFmtId="0" fontId="8" fillId="0" borderId="11" xfId="0" applyFont="1" applyBorder="1" applyAlignment="1">
      <alignment horizontal="center" vertical="center" wrapText="1" readingOrder="1"/>
    </xf>
    <xf numFmtId="0" fontId="8" fillId="0" borderId="11" xfId="0" applyFont="1" applyBorder="1" applyAlignment="1">
      <alignment horizontal="left" vertical="center" wrapText="1" readingOrder="1"/>
    </xf>
    <xf numFmtId="164" fontId="8" fillId="0" borderId="11" xfId="0" applyNumberFormat="1" applyFont="1" applyBorder="1" applyAlignment="1">
      <alignment horizontal="right" vertical="center" wrapText="1" readingOrder="1"/>
    </xf>
    <xf numFmtId="164" fontId="8" fillId="0" borderId="12" xfId="0" applyNumberFormat="1" applyFont="1" applyBorder="1" applyAlignment="1">
      <alignment horizontal="right" vertical="center" wrapText="1" readingOrder="1"/>
    </xf>
    <xf numFmtId="0" fontId="8" fillId="0" borderId="1" xfId="0" applyNumberFormat="1" applyFont="1" applyFill="1" applyBorder="1" applyAlignment="1">
      <alignment horizontal="left" vertical="center" wrapText="1" readingOrder="1"/>
    </xf>
    <xf numFmtId="0" fontId="8" fillId="2" borderId="7" xfId="0" applyFont="1" applyFill="1" applyBorder="1" applyAlignment="1">
      <alignment vertical="center" wrapText="1" readingOrder="1"/>
    </xf>
    <xf numFmtId="0" fontId="8" fillId="2" borderId="8" xfId="0" applyFont="1" applyFill="1" applyBorder="1" applyAlignment="1">
      <alignment horizontal="center" vertical="center" wrapText="1" readingOrder="1"/>
    </xf>
    <xf numFmtId="0" fontId="8" fillId="2" borderId="8" xfId="0" applyFont="1" applyFill="1" applyBorder="1" applyAlignment="1">
      <alignment horizontal="left" vertical="center" wrapText="1" readingOrder="1"/>
    </xf>
    <xf numFmtId="164" fontId="8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168" fontId="1" fillId="0" borderId="0" xfId="0" applyNumberFormat="1" applyFont="1" applyFill="1" applyBorder="1"/>
    <xf numFmtId="0" fontId="10" fillId="0" borderId="1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 readingOrder="1"/>
    </xf>
    <xf numFmtId="0" fontId="11" fillId="0" borderId="0" xfId="0" applyFont="1"/>
    <xf numFmtId="0" fontId="10" fillId="0" borderId="3" xfId="0" applyFont="1" applyBorder="1" applyAlignment="1">
      <alignment horizontal="center" vertical="center" wrapText="1" readingOrder="1"/>
    </xf>
    <xf numFmtId="0" fontId="12" fillId="0" borderId="3" xfId="0" applyFont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 readingOrder="1"/>
    </xf>
    <xf numFmtId="0" fontId="12" fillId="0" borderId="7" xfId="0" applyFont="1" applyBorder="1" applyAlignment="1">
      <alignment vertical="center" wrapText="1" readingOrder="1"/>
    </xf>
    <xf numFmtId="0" fontId="12" fillId="0" borderId="8" xfId="0" applyFont="1" applyBorder="1" applyAlignment="1">
      <alignment horizontal="left" vertical="center" wrapText="1" readingOrder="1"/>
    </xf>
    <xf numFmtId="164" fontId="12" fillId="0" borderId="8" xfId="0" applyNumberFormat="1" applyFont="1" applyBorder="1" applyAlignment="1">
      <alignment horizontal="right" vertical="center" wrapText="1" readingOrder="1"/>
    </xf>
    <xf numFmtId="164" fontId="12" fillId="0" borderId="9" xfId="0" applyNumberFormat="1" applyFont="1" applyBorder="1" applyAlignment="1">
      <alignment horizontal="right" vertical="center" wrapText="1" readingOrder="1"/>
    </xf>
    <xf numFmtId="0" fontId="10" fillId="0" borderId="14" xfId="0" applyFont="1" applyBorder="1" applyAlignment="1">
      <alignment horizontal="center" vertical="center" wrapText="1" readingOrder="1"/>
    </xf>
    <xf numFmtId="0" fontId="10" fillId="0" borderId="15" xfId="0" applyFont="1" applyBorder="1" applyAlignment="1">
      <alignment horizontal="center" vertical="center" wrapText="1" readingOrder="1"/>
    </xf>
    <xf numFmtId="0" fontId="10" fillId="0" borderId="16" xfId="0" applyFont="1" applyBorder="1" applyAlignment="1">
      <alignment horizontal="center" vertical="center" wrapText="1" readingOrder="1"/>
    </xf>
    <xf numFmtId="0" fontId="12" fillId="0" borderId="17" xfId="0" applyFont="1" applyBorder="1" applyAlignment="1">
      <alignment vertical="center" wrapText="1" readingOrder="1"/>
    </xf>
    <xf numFmtId="0" fontId="12" fillId="0" borderId="18" xfId="0" applyFont="1" applyBorder="1" applyAlignment="1">
      <alignment horizontal="left" vertical="center" wrapText="1" readingOrder="1"/>
    </xf>
    <xf numFmtId="164" fontId="12" fillId="0" borderId="18" xfId="0" applyNumberFormat="1" applyFont="1" applyBorder="1" applyAlignment="1">
      <alignment horizontal="right" vertical="center" wrapText="1" readingOrder="1"/>
    </xf>
    <xf numFmtId="164" fontId="12" fillId="0" borderId="19" xfId="0" applyNumberFormat="1" applyFont="1" applyBorder="1" applyAlignment="1">
      <alignment horizontal="right" vertical="center" wrapText="1" readingOrder="1"/>
    </xf>
    <xf numFmtId="0" fontId="12" fillId="0" borderId="20" xfId="0" applyFont="1" applyBorder="1" applyAlignment="1">
      <alignment vertical="center" wrapText="1" readingOrder="1"/>
    </xf>
    <xf numFmtId="0" fontId="12" fillId="0" borderId="21" xfId="0" applyFont="1" applyBorder="1" applyAlignment="1">
      <alignment horizontal="left" vertical="center" wrapText="1" readingOrder="1"/>
    </xf>
    <xf numFmtId="164" fontId="12" fillId="0" borderId="21" xfId="0" applyNumberFormat="1" applyFont="1" applyBorder="1" applyAlignment="1">
      <alignment horizontal="right" vertical="center" wrapText="1" readingOrder="1"/>
    </xf>
    <xf numFmtId="164" fontId="12" fillId="0" borderId="22" xfId="0" applyNumberFormat="1" applyFont="1" applyBorder="1" applyAlignment="1">
      <alignment horizontal="right" vertical="center" wrapText="1" readingOrder="1"/>
    </xf>
    <xf numFmtId="0" fontId="12" fillId="2" borderId="23" xfId="0" applyFont="1" applyFill="1" applyBorder="1" applyAlignment="1">
      <alignment vertical="center" wrapText="1" readingOrder="1"/>
    </xf>
    <xf numFmtId="0" fontId="12" fillId="2" borderId="24" xfId="0" applyFont="1" applyFill="1" applyBorder="1" applyAlignment="1">
      <alignment horizontal="left" vertical="center" wrapText="1" readingOrder="1"/>
    </xf>
    <xf numFmtId="164" fontId="12" fillId="2" borderId="24" xfId="0" applyNumberFormat="1" applyFont="1" applyFill="1" applyBorder="1" applyAlignment="1">
      <alignment horizontal="right" vertical="center" wrapText="1" readingOrder="1"/>
    </xf>
    <xf numFmtId="0" fontId="12" fillId="2" borderId="28" xfId="0" applyFont="1" applyFill="1" applyBorder="1" applyAlignment="1">
      <alignment vertical="center" wrapText="1" readingOrder="1"/>
    </xf>
    <xf numFmtId="0" fontId="12" fillId="2" borderId="29" xfId="0" applyFont="1" applyFill="1" applyBorder="1" applyAlignment="1">
      <alignment horizontal="left" vertical="center" wrapText="1" readingOrder="1"/>
    </xf>
    <xf numFmtId="164" fontId="12" fillId="2" borderId="29" xfId="0" applyNumberFormat="1" applyFont="1" applyFill="1" applyBorder="1" applyAlignment="1">
      <alignment horizontal="right" vertical="center" wrapText="1" readingOrder="1"/>
    </xf>
    <xf numFmtId="164" fontId="12" fillId="2" borderId="30" xfId="0" applyNumberFormat="1" applyFont="1" applyFill="1" applyBorder="1" applyAlignment="1">
      <alignment horizontal="right" vertical="center" wrapText="1" readingOrder="1"/>
    </xf>
    <xf numFmtId="0" fontId="12" fillId="3" borderId="25" xfId="0" applyFont="1" applyFill="1" applyBorder="1" applyAlignment="1">
      <alignment vertical="center" wrapText="1" readingOrder="1"/>
    </xf>
    <xf numFmtId="0" fontId="12" fillId="3" borderId="26" xfId="0" applyFont="1" applyFill="1" applyBorder="1" applyAlignment="1">
      <alignment horizontal="left" vertical="center" wrapText="1" readingOrder="1"/>
    </xf>
    <xf numFmtId="165" fontId="13" fillId="3" borderId="26" xfId="0" applyNumberFormat="1" applyFont="1" applyFill="1" applyBorder="1" applyAlignment="1">
      <alignment horizontal="right" vertical="center" wrapText="1" readingOrder="1"/>
    </xf>
    <xf numFmtId="165" fontId="13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164" fontId="3" fillId="0" borderId="8" xfId="0" applyNumberFormat="1" applyFont="1" applyBorder="1" applyAlignment="1">
      <alignment horizontal="right" vertical="center" wrapText="1" readingOrder="1"/>
    </xf>
    <xf numFmtId="164" fontId="3" fillId="0" borderId="9" xfId="0" applyNumberFormat="1" applyFont="1" applyBorder="1" applyAlignment="1">
      <alignment horizontal="right" vertical="center" wrapText="1" readingOrder="1"/>
    </xf>
    <xf numFmtId="0" fontId="3" fillId="2" borderId="7" xfId="0" applyFont="1" applyFill="1" applyBorder="1" applyAlignment="1">
      <alignment vertical="center" wrapText="1" readingOrder="1"/>
    </xf>
    <xf numFmtId="0" fontId="3" fillId="2" borderId="8" xfId="0" applyFont="1" applyFill="1" applyBorder="1" applyAlignment="1">
      <alignment horizontal="left" vertical="center" wrapText="1" readingOrder="1"/>
    </xf>
    <xf numFmtId="164" fontId="3" fillId="2" borderId="8" xfId="0" applyNumberFormat="1" applyFont="1" applyFill="1" applyBorder="1" applyAlignment="1">
      <alignment horizontal="right" vertical="center" wrapText="1" readingOrder="1"/>
    </xf>
    <xf numFmtId="164" fontId="3" fillId="2" borderId="9" xfId="0" applyNumberFormat="1" applyFont="1" applyFill="1" applyBorder="1" applyAlignment="1">
      <alignment horizontal="right" vertical="center" wrapText="1" readingOrder="1"/>
    </xf>
    <xf numFmtId="0" fontId="3" fillId="3" borderId="10" xfId="0" applyFont="1" applyFill="1" applyBorder="1" applyAlignment="1">
      <alignment vertical="center" wrapText="1" readingOrder="1"/>
    </xf>
    <xf numFmtId="0" fontId="3" fillId="3" borderId="11" xfId="0" applyFont="1" applyFill="1" applyBorder="1" applyAlignment="1">
      <alignment horizontal="left" vertical="center" wrapText="1" readingOrder="1"/>
    </xf>
    <xf numFmtId="165" fontId="4" fillId="3" borderId="11" xfId="0" applyNumberFormat="1" applyFont="1" applyFill="1" applyBorder="1" applyAlignment="1">
      <alignment horizontal="right" vertical="center" wrapText="1" readingOrder="1"/>
    </xf>
    <xf numFmtId="165" fontId="4" fillId="3" borderId="12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3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35" xfId="0" applyFont="1" applyBorder="1" applyAlignment="1">
      <alignment horizontal="left" vertical="center" wrapText="1" readingOrder="1"/>
    </xf>
    <xf numFmtId="0" fontId="3" fillId="0" borderId="36" xfId="0" applyFont="1" applyBorder="1" applyAlignment="1">
      <alignment horizontal="left" vertical="center" wrapText="1" readingOrder="1"/>
    </xf>
    <xf numFmtId="0" fontId="3" fillId="0" borderId="37" xfId="0" applyFont="1" applyBorder="1" applyAlignment="1">
      <alignment horizontal="left" vertical="center" wrapText="1" readingOrder="1"/>
    </xf>
    <xf numFmtId="0" fontId="3" fillId="0" borderId="38" xfId="0" applyFont="1" applyBorder="1" applyAlignment="1">
      <alignment horizontal="left" vertical="center" wrapText="1" readingOrder="1"/>
    </xf>
    <xf numFmtId="0" fontId="3" fillId="0" borderId="39" xfId="0" applyFont="1" applyBorder="1" applyAlignment="1">
      <alignment horizontal="left" vertical="center" wrapText="1" readingOrder="1"/>
    </xf>
    <xf numFmtId="0" fontId="3" fillId="0" borderId="40" xfId="0" applyFont="1" applyBorder="1" applyAlignment="1">
      <alignment horizontal="left" vertical="center" wrapText="1" readingOrder="1"/>
    </xf>
    <xf numFmtId="0" fontId="3" fillId="0" borderId="41" xfId="0" applyFont="1" applyBorder="1" applyAlignment="1">
      <alignment horizontal="lef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A MAYO</a:t>
            </a:r>
            <a:r>
              <a:rPr lang="es-CO" baseline="0"/>
              <a:t> - </a:t>
            </a:r>
            <a:r>
              <a:rPr lang="es-CO"/>
              <a:t>EN MILES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1932-4BEA-8951-B401EE3E1C7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1932-4BEA-8951-B401EE3E1C7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1932-4BEA-8951-B401EE3E1C7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1932-4BEA-8951-B401EE3E1C7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1932-4BEA-8951-B401EE3E1C7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1932-4BEA-8951-B401EE3E1C72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32-4BEA-8951-B401EE3E1C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MAYO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A-02-01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313-4B5A-8449-2BE6DEBBBD84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313-4B5A-8449-2BE6DEBBBD84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313-4B5A-8449-2BE6DEBBBD84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313-4B5A-8449-2BE6DEBBBD84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3061.2640352800004</c:v>
                </c:pt>
                <c:pt idx="2">
                  <c:v>1292.89801917</c:v>
                </c:pt>
                <c:pt idx="3">
                  <c:v>1292.89801917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13-4B5A-8449-2BE6DEBBBD84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313-4B5A-8449-2BE6DEBBBD84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313-4B5A-8449-2BE6DEBBBD84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313-4B5A-8449-2BE6DEBBBD84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313-4B5A-8449-2BE6DEBBBD84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6704.5955835599998</c:v>
                </c:pt>
                <c:pt idx="2">
                  <c:v>6682.4923305599996</c:v>
                </c:pt>
                <c:pt idx="3">
                  <c:v>6682.4923305599996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313-4B5A-8449-2BE6DEBBBD84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313-4B5A-8449-2BE6DEBBBD84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5313-4B5A-8449-2BE6DEBBBD84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313-4B5A-8449-2BE6DEBBBD84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6093.4753579999997</c:v>
                </c:pt>
                <c:pt idx="2">
                  <c:v>6088.4671509999998</c:v>
                </c:pt>
                <c:pt idx="3">
                  <c:v>6088.4671509999998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313-4B5A-8449-2BE6DEBBBD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8080904"/>
        <c:axId val="378082216"/>
        <c:axId val="384218192"/>
      </c:bar3DChart>
      <c:catAx>
        <c:axId val="378080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  <c:auto val="1"/>
        <c:lblAlgn val="ctr"/>
        <c:lblOffset val="100"/>
        <c:noMultiLvlLbl val="0"/>
      </c:catAx>
      <c:valAx>
        <c:axId val="378082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0904"/>
        <c:crosses val="autoZero"/>
        <c:crossBetween val="between"/>
      </c:valAx>
      <c:serAx>
        <c:axId val="384218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MAYO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254020000000</c:v>
                </c:pt>
                <c:pt idx="1">
                  <c:v>78974059538.5</c:v>
                </c:pt>
                <c:pt idx="2">
                  <c:v>39495839419.730003</c:v>
                </c:pt>
                <c:pt idx="3">
                  <c:v>39179959598.790001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3E-4FF4-8016-3F003616F5D1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33137539219</c:v>
                </c:pt>
                <c:pt idx="2">
                  <c:v>11210057441</c:v>
                </c:pt>
                <c:pt idx="3">
                  <c:v>11210057441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C3E-4FF4-8016-3F003616F5D1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7561281658.46</c:v>
                </c:pt>
                <c:pt idx="2">
                  <c:v>1521324409.9400001</c:v>
                </c:pt>
                <c:pt idx="3">
                  <c:v>1521324409.9400001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C3E-4FF4-8016-3F003616F5D1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33137539219</c:v>
                </c:pt>
                <c:pt idx="2">
                  <c:v>11210057441</c:v>
                </c:pt>
                <c:pt idx="3">
                  <c:v>11210057441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C3E-4FF4-8016-3F003616F5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2276760"/>
        <c:axId val="372274464"/>
        <c:axId val="0"/>
      </c:bar3DChart>
      <c:catAx>
        <c:axId val="372276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4464"/>
        <c:crosses val="autoZero"/>
        <c:auto val="1"/>
        <c:lblAlgn val="ctr"/>
        <c:lblOffset val="100"/>
        <c:noMultiLvlLbl val="0"/>
      </c:catAx>
      <c:valAx>
        <c:axId val="3722744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76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MAYO 20202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8158640226628894"/>
          <c:y val="1.6890998859857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_(* #,##0.00_);_(* \(#,##0.00\);_(* "-"??_);_(@_)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E01-4933-B874-82B6448D2423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_(* #,##0.00_);_(* \(#,##0.00\);_(* "-"??_);_(@_)</c:formatCode>
                <c:ptCount val="18"/>
                <c:pt idx="0">
                  <c:v>13853.303572999999</c:v>
                </c:pt>
                <c:pt idx="1">
                  <c:v>6171.45183</c:v>
                </c:pt>
                <c:pt idx="2">
                  <c:v>5105.9149360000001</c:v>
                </c:pt>
                <c:pt idx="3">
                  <c:v>2916.5823700000001</c:v>
                </c:pt>
                <c:pt idx="4">
                  <c:v>5090.2865099999999</c:v>
                </c:pt>
                <c:pt idx="5">
                  <c:v>33960.650640510001</c:v>
                </c:pt>
                <c:pt idx="6">
                  <c:v>28952.552365</c:v>
                </c:pt>
                <c:pt idx="7">
                  <c:v>10705.301454</c:v>
                </c:pt>
                <c:pt idx="8">
                  <c:v>56905.484161499997</c:v>
                </c:pt>
                <c:pt idx="9">
                  <c:v>593.37418500000001</c:v>
                </c:pt>
                <c:pt idx="10">
                  <c:v>259.5</c:v>
                </c:pt>
                <c:pt idx="11">
                  <c:v>5730.8158869999997</c:v>
                </c:pt>
                <c:pt idx="12">
                  <c:v>2877.1392470000001</c:v>
                </c:pt>
                <c:pt idx="13">
                  <c:v>370.6934</c:v>
                </c:pt>
                <c:pt idx="14">
                  <c:v>1531.7512039999999</c:v>
                </c:pt>
                <c:pt idx="15">
                  <c:v>1257.6440100899999</c:v>
                </c:pt>
                <c:pt idx="16">
                  <c:v>3271.52574637</c:v>
                </c:pt>
                <c:pt idx="17">
                  <c:v>3032.1119020000001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E01-4933-B874-82B6448D2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72276104"/>
        <c:axId val="372277088"/>
      </c:barChart>
      <c:catAx>
        <c:axId val="372276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7088"/>
        <c:crosses val="autoZero"/>
        <c:auto val="1"/>
        <c:lblAlgn val="ctr"/>
        <c:lblOffset val="100"/>
        <c:noMultiLvlLbl val="0"/>
      </c:catAx>
      <c:valAx>
        <c:axId val="37227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GASTOS FUNCIONAMIENTO MAYO 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Hoja6!$B$5:$D$5</c:f>
              <c:strCache>
                <c:ptCount val="3"/>
                <c:pt idx="0">
                  <c:v>A-02-01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B6B-4376-9490-6C9586FC580B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B6B-4376-9490-6C9586FC580B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B6B-4376-9490-6C9586FC580B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3061.2640352800004</c:v>
                </c:pt>
                <c:pt idx="2">
                  <c:v>1292.89801917</c:v>
                </c:pt>
                <c:pt idx="3">
                  <c:v>1292.89801917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1"/>
          <c:order val="1"/>
          <c:tx>
            <c:strRef>
              <c:f>Hoja6!$B$6:$D$6</c:f>
              <c:strCache>
                <c:ptCount val="3"/>
                <c:pt idx="0">
                  <c:v>A-03-03-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9323671497584564E-2"/>
                  <c:y val="7.66073761384827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B6B-4376-9490-6C9586FC580B}"/>
                </c:ext>
              </c:extLst>
            </c:dLbl>
            <c:dLbl>
              <c:idx val="1"/>
              <c:layout>
                <c:manualLayout>
                  <c:x val="-2.4154589371980675E-3"/>
                  <c:y val="3.283173263077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5B6B-4376-9490-6C9586FC580B}"/>
                </c:ext>
              </c:extLst>
            </c:dLbl>
            <c:dLbl>
              <c:idx val="2"/>
              <c:layout>
                <c:manualLayout>
                  <c:x val="-2.4154589371980675E-3"/>
                  <c:y val="4.74236138000130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5B6B-4376-9490-6C9586FC580B}"/>
                </c:ext>
              </c:extLst>
            </c:dLbl>
            <c:dLbl>
              <c:idx val="3"/>
              <c:layout>
                <c:manualLayout>
                  <c:x val="2.4154589371980675E-3"/>
                  <c:y val="5.10715840923217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5B6B-4376-9490-6C9586FC580B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17278.952363</c:v>
                </c:pt>
                <c:pt idx="1">
                  <c:v>6704.5955835599998</c:v>
                </c:pt>
                <c:pt idx="2">
                  <c:v>6682.4923305599996</c:v>
                </c:pt>
                <c:pt idx="3">
                  <c:v>6682.4923305599996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2"/>
          <c:tx>
            <c:strRef>
              <c:f>Hoja6!$B$7:$D$7</c:f>
              <c:strCache>
                <c:ptCount val="3"/>
                <c:pt idx="0">
                  <c:v>A-01-01-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A4D-4D66-A706-BE2A65AEA0B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A4D-4D66-A706-BE2A65AEA0B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A4D-4D66-A706-BE2A65AEA0B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6093.4753579999997</c:v>
                </c:pt>
                <c:pt idx="2">
                  <c:v>6088.4671509999998</c:v>
                </c:pt>
                <c:pt idx="3">
                  <c:v>6088.4671509999998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8080904"/>
        <c:axId val="378082216"/>
        <c:axId val="384218192"/>
      </c:bar3DChart>
      <c:catAx>
        <c:axId val="378080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  <c:auto val="1"/>
        <c:lblAlgn val="ctr"/>
        <c:lblOffset val="100"/>
        <c:noMultiLvlLbl val="0"/>
      </c:catAx>
      <c:valAx>
        <c:axId val="378082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0904"/>
        <c:crosses val="autoZero"/>
        <c:crossBetween val="between"/>
      </c:valAx>
      <c:serAx>
        <c:axId val="384218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8082216"/>
        <c:crosses val="autoZero"/>
      </c:ser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 POR PROGRAMAS DE INVERSIO A MAYO 2020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002021683217251"/>
          <c:y val="0.12567554443759058"/>
          <c:w val="0.79747434555189378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[$-1240A]"$"\ #,##0;\("$"\ #,##0\)</c:formatCode>
                <c:ptCount val="4"/>
                <c:pt idx="0">
                  <c:v>254020000000</c:v>
                </c:pt>
                <c:pt idx="1">
                  <c:v>78974059538.5</c:v>
                </c:pt>
                <c:pt idx="2">
                  <c:v>39495839419.730003</c:v>
                </c:pt>
                <c:pt idx="3">
                  <c:v>39179959598.790001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33137539219</c:v>
                </c:pt>
                <c:pt idx="2">
                  <c:v>11210057441</c:v>
                </c:pt>
                <c:pt idx="3">
                  <c:v>11210057441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[$-1240A]"$"\ #,##0;\("$"\ #,##0\)</c:formatCode>
                <c:ptCount val="4"/>
                <c:pt idx="0">
                  <c:v>19000000000</c:v>
                </c:pt>
                <c:pt idx="1">
                  <c:v>7561281658.46</c:v>
                </c:pt>
                <c:pt idx="2">
                  <c:v>1521324409.9400001</c:v>
                </c:pt>
                <c:pt idx="3">
                  <c:v>1521324409.9400001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[$-1240A]"$"\ #,##0;\("$"\ #,##0\)</c:formatCode>
                <c:ptCount val="4"/>
                <c:pt idx="0">
                  <c:v>106000000000</c:v>
                </c:pt>
                <c:pt idx="1">
                  <c:v>33137539219</c:v>
                </c:pt>
                <c:pt idx="2">
                  <c:v>11210057441</c:v>
                </c:pt>
                <c:pt idx="3">
                  <c:v>11210057441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72276760"/>
        <c:axId val="372274464"/>
        <c:axId val="0"/>
      </c:bar3DChart>
      <c:catAx>
        <c:axId val="372276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4464"/>
        <c:crosses val="autoZero"/>
        <c:auto val="1"/>
        <c:lblAlgn val="ctr"/>
        <c:lblOffset val="100"/>
        <c:noMultiLvlLbl val="0"/>
      </c:catAx>
      <c:valAx>
        <c:axId val="37227446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760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8988569879691213"/>
          <c:y val="0.16121878701971096"/>
          <c:w val="0.44482280122436635"/>
          <c:h val="0.5679823952906121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DESPUES DE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fld id="{0351D99D-BC7E-4E1C-83CA-9649341028F8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    </a:t>
                    </a:r>
                    <a:fld id="{843ED026-BFF7-477B-AF09-4178E965FABA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5A2E4BD-8114-474C-84C3-E45DFAF9AB90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           </a:t>
                    </a:r>
                    <a:fld id="{2011CEA4-2537-4B27-910E-57F1E6BDB90C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41C038A5-4E74-47A3-874C-8CD731E3D7C2}" type="VALUE">
                      <a:rPr lang="en-US"/>
                      <a:pPr/>
                      <a:t>[VALOR]</a:t>
                    </a:fld>
                    <a:r>
                      <a:rPr lang="en-US" baseline="0"/>
                      <a:t>;           </a:t>
                    </a:r>
                    <a:fld id="{4DDCC776-2CCA-4541-8774-CDDB5C3FCA17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showLegendKey val="0"/>
              <c:showVal val="1"/>
              <c:showCatName val="1"/>
              <c:showSerName val="1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1"/>
            <c:showSerName val="1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[$-1240A]"$"#,##0;\("$"#,##0\)</c:formatCode>
                <c:ptCount val="3"/>
                <c:pt idx="0">
                  <c:v>39593952363</c:v>
                </c:pt>
                <c:pt idx="1">
                  <c:v>467141157797</c:v>
                </c:pt>
                <c:pt idx="2">
                  <c:v>170000000000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MAYO 20202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0.18158640226628894"/>
          <c:y val="1.6890998859857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883711419925202"/>
          <c:y val="0.11439428977838544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Hoja7!$D$26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Hoja7!$D$27:$D$44</c:f>
              <c:numCache>
                <c:formatCode>_(* #,##0.00_);_(* \(#,##0.00\);_(* "-"??_);_(@_)</c:formatCode>
                <c:ptCount val="18"/>
                <c:pt idx="0">
                  <c:v>50000</c:v>
                </c:pt>
                <c:pt idx="1">
                  <c:v>13000</c:v>
                </c:pt>
                <c:pt idx="2">
                  <c:v>12485</c:v>
                </c:pt>
                <c:pt idx="3">
                  <c:v>14909</c:v>
                </c:pt>
                <c:pt idx="4">
                  <c:v>15000</c:v>
                </c:pt>
                <c:pt idx="5">
                  <c:v>62176.157797</c:v>
                </c:pt>
                <c:pt idx="6">
                  <c:v>50290</c:v>
                </c:pt>
                <c:pt idx="7">
                  <c:v>24200</c:v>
                </c:pt>
                <c:pt idx="8">
                  <c:v>139231</c:v>
                </c:pt>
                <c:pt idx="9">
                  <c:v>1100</c:v>
                </c:pt>
                <c:pt idx="10">
                  <c:v>1000</c:v>
                </c:pt>
                <c:pt idx="11">
                  <c:v>53000</c:v>
                </c:pt>
                <c:pt idx="12">
                  <c:v>3750</c:v>
                </c:pt>
                <c:pt idx="13">
                  <c:v>3000</c:v>
                </c:pt>
                <c:pt idx="14">
                  <c:v>5000</c:v>
                </c:pt>
                <c:pt idx="15">
                  <c:v>4000</c:v>
                </c:pt>
                <c:pt idx="16">
                  <c:v>8000</c:v>
                </c:pt>
                <c:pt idx="17">
                  <c:v>7000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Hoja7!$E$26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Hoja7!$B$27:$C$44</c15:sqref>
                  </c15:fullRef>
                  <c15:levelRef>
                    <c15:sqref>Hoja7!$B$27:$B$44</c15:sqref>
                  </c15:levelRef>
                </c:ext>
              </c:extLst>
              <c:f>Hoja7!$B$27:$B$44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Hoja7!$E$27:$E$44</c:f>
              <c:numCache>
                <c:formatCode>_(* #,##0.00_);_(* \(#,##0.00\);_(* "-"??_);_(@_)</c:formatCode>
                <c:ptCount val="18"/>
                <c:pt idx="0">
                  <c:v>13853.303572999999</c:v>
                </c:pt>
                <c:pt idx="1">
                  <c:v>6171.45183</c:v>
                </c:pt>
                <c:pt idx="2">
                  <c:v>5105.9149360000001</c:v>
                </c:pt>
                <c:pt idx="3">
                  <c:v>2916.5823700000001</c:v>
                </c:pt>
                <c:pt idx="4">
                  <c:v>5090.2865099999999</c:v>
                </c:pt>
                <c:pt idx="5">
                  <c:v>33960.650640510001</c:v>
                </c:pt>
                <c:pt idx="6">
                  <c:v>28952.552365</c:v>
                </c:pt>
                <c:pt idx="7">
                  <c:v>10705.301454</c:v>
                </c:pt>
                <c:pt idx="8">
                  <c:v>56905.484161499997</c:v>
                </c:pt>
                <c:pt idx="9">
                  <c:v>593.37418500000001</c:v>
                </c:pt>
                <c:pt idx="10">
                  <c:v>259.5</c:v>
                </c:pt>
                <c:pt idx="11">
                  <c:v>5730.8158869999997</c:v>
                </c:pt>
                <c:pt idx="12">
                  <c:v>2877.1392470000001</c:v>
                </c:pt>
                <c:pt idx="13">
                  <c:v>370.6934</c:v>
                </c:pt>
                <c:pt idx="14">
                  <c:v>1531.7512039999999</c:v>
                </c:pt>
                <c:pt idx="15">
                  <c:v>1257.6440100899999</c:v>
                </c:pt>
                <c:pt idx="16">
                  <c:v>3271.52574637</c:v>
                </c:pt>
                <c:pt idx="17">
                  <c:v>3032.1119020000001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72276104"/>
        <c:axId val="372277088"/>
      </c:barChart>
      <c:catAx>
        <c:axId val="372276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7088"/>
        <c:crosses val="autoZero"/>
        <c:auto val="1"/>
        <c:lblAlgn val="ctr"/>
        <c:lblOffset val="100"/>
        <c:noMultiLvlLbl val="0"/>
      </c:catAx>
      <c:valAx>
        <c:axId val="372277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227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533400</xdr:colOff>
      <xdr:row>23</xdr:row>
      <xdr:rowOff>123825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66D2263E-CC88-4D77-A401-6F3D6BF562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1</xdr:row>
      <xdr:rowOff>0</xdr:rowOff>
    </xdr:from>
    <xdr:to>
      <xdr:col>16</xdr:col>
      <xdr:colOff>609600</xdr:colOff>
      <xdr:row>24</xdr:row>
      <xdr:rowOff>42863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534661A6-03AA-4B75-8ED9-B085857969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12</xdr:col>
      <xdr:colOff>142875</xdr:colOff>
      <xdr:row>50</xdr:row>
      <xdr:rowOff>90489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3195DD30-FD31-49CA-8923-689726FDFE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228600</xdr:colOff>
      <xdr:row>25</xdr:row>
      <xdr:rowOff>0</xdr:rowOff>
    </xdr:from>
    <xdr:to>
      <xdr:col>22</xdr:col>
      <xdr:colOff>95250</xdr:colOff>
      <xdr:row>69</xdr:row>
      <xdr:rowOff>123825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A25C6001-4535-44CA-8473-A06113A75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1762125</xdr:colOff>
      <xdr:row>8</xdr:row>
      <xdr:rowOff>52386</xdr:rowOff>
    </xdr:from>
    <xdr:to>
      <xdr:col>9</xdr:col>
      <xdr:colOff>238125</xdr:colOff>
      <xdr:row>31</xdr:row>
      <xdr:rowOff>95249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7093B485-C9FD-4827-82C8-02ACE5E4D8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714374</xdr:colOff>
      <xdr:row>7</xdr:row>
      <xdr:rowOff>42861</xdr:rowOff>
    </xdr:from>
    <xdr:to>
      <xdr:col>6</xdr:col>
      <xdr:colOff>457200</xdr:colOff>
      <xdr:row>32</xdr:row>
      <xdr:rowOff>133350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51E07B-DBC0-4064-84F1-009DC09EE7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8828526-29AE-497B-97F7-B46D0F5D4D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361950</xdr:colOff>
      <xdr:row>31</xdr:row>
      <xdr:rowOff>185736</xdr:rowOff>
    </xdr:from>
    <xdr:to>
      <xdr:col>18</xdr:col>
      <xdr:colOff>228600</xdr:colOff>
      <xdr:row>59</xdr:row>
      <xdr:rowOff>66674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E9AC8091-96D3-43E1-B031-F2FE1441445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D0AC4-A1D1-4429-B8FE-72EA92176913}">
  <dimension ref="B53:N73"/>
  <sheetViews>
    <sheetView tabSelected="1" topLeftCell="A17" workbookViewId="0"/>
  </sheetViews>
  <sheetFormatPr baseColWidth="10" defaultRowHeight="15"/>
  <cols>
    <col min="2" max="2" width="14.7109375" customWidth="1"/>
  </cols>
  <sheetData>
    <row r="53" spans="2:14" ht="15.75" thickBot="1"/>
    <row r="54" spans="2:14" ht="25.5" customHeight="1">
      <c r="B54" s="129" t="s">
        <v>47</v>
      </c>
      <c r="C54" s="136" t="s">
        <v>49</v>
      </c>
      <c r="D54" s="137"/>
      <c r="E54" s="137"/>
      <c r="F54" s="137"/>
      <c r="G54" s="137"/>
      <c r="H54" s="137"/>
      <c r="I54" s="137"/>
      <c r="J54" s="137"/>
      <c r="K54" s="137"/>
      <c r="L54" s="137"/>
      <c r="M54" s="138"/>
      <c r="N54" s="127"/>
    </row>
    <row r="55" spans="2:14" ht="15" customHeight="1">
      <c r="B55" s="130" t="s">
        <v>50</v>
      </c>
      <c r="C55" s="139" t="s">
        <v>51</v>
      </c>
      <c r="D55" s="140"/>
      <c r="E55" s="140"/>
      <c r="F55" s="140"/>
      <c r="G55" s="140"/>
      <c r="H55" s="140"/>
      <c r="I55" s="140"/>
      <c r="J55" s="140"/>
      <c r="K55" s="140"/>
      <c r="L55" s="140"/>
      <c r="M55" s="141"/>
      <c r="N55" s="128"/>
    </row>
    <row r="56" spans="2:14" ht="15" customHeight="1">
      <c r="B56" s="130" t="s">
        <v>52</v>
      </c>
      <c r="C56" s="139" t="s">
        <v>53</v>
      </c>
      <c r="D56" s="140"/>
      <c r="E56" s="140"/>
      <c r="F56" s="140"/>
      <c r="G56" s="140"/>
      <c r="H56" s="140"/>
      <c r="I56" s="140"/>
      <c r="J56" s="140"/>
      <c r="K56" s="140"/>
      <c r="L56" s="140"/>
      <c r="M56" s="141"/>
      <c r="N56" s="127"/>
    </row>
    <row r="57" spans="2:14" ht="15" customHeight="1">
      <c r="B57" s="130" t="s">
        <v>54</v>
      </c>
      <c r="C57" s="139" t="s">
        <v>55</v>
      </c>
      <c r="D57" s="140"/>
      <c r="E57" s="140"/>
      <c r="F57" s="140"/>
      <c r="G57" s="140"/>
      <c r="H57" s="140"/>
      <c r="I57" s="140"/>
      <c r="J57" s="140"/>
      <c r="K57" s="140"/>
      <c r="L57" s="140"/>
      <c r="M57" s="141"/>
      <c r="N57" s="127"/>
    </row>
    <row r="58" spans="2:14">
      <c r="B58" s="130" t="s">
        <v>56</v>
      </c>
      <c r="C58" s="131" t="s">
        <v>57</v>
      </c>
      <c r="D58" s="131"/>
      <c r="E58" s="131"/>
      <c r="F58" s="131"/>
      <c r="G58" s="131"/>
      <c r="H58" s="131"/>
      <c r="I58" s="131"/>
      <c r="J58" s="131"/>
      <c r="K58" s="131"/>
      <c r="L58" s="131"/>
      <c r="M58" s="132"/>
      <c r="N58" s="127"/>
    </row>
    <row r="59" spans="2:14">
      <c r="B59" s="130" t="s">
        <v>58</v>
      </c>
      <c r="C59" s="131" t="s">
        <v>59</v>
      </c>
      <c r="D59" s="131"/>
      <c r="E59" s="131"/>
      <c r="F59" s="131"/>
      <c r="G59" s="131"/>
      <c r="H59" s="131"/>
      <c r="I59" s="131"/>
      <c r="J59" s="131"/>
      <c r="K59" s="131"/>
      <c r="L59" s="131"/>
      <c r="M59" s="132"/>
      <c r="N59" s="127"/>
    </row>
    <row r="60" spans="2:14">
      <c r="B60" s="130" t="s">
        <v>58</v>
      </c>
      <c r="C60" s="131" t="s">
        <v>59</v>
      </c>
      <c r="D60" s="131"/>
      <c r="E60" s="131"/>
      <c r="F60" s="131"/>
      <c r="G60" s="131"/>
      <c r="H60" s="131"/>
      <c r="I60" s="131"/>
      <c r="J60" s="131"/>
      <c r="K60" s="131"/>
      <c r="L60" s="131"/>
      <c r="M60" s="132"/>
      <c r="N60" s="127"/>
    </row>
    <row r="61" spans="2:14">
      <c r="B61" s="130" t="s">
        <v>60</v>
      </c>
      <c r="C61" s="131" t="s">
        <v>61</v>
      </c>
      <c r="D61" s="131"/>
      <c r="E61" s="131"/>
      <c r="F61" s="131"/>
      <c r="G61" s="131"/>
      <c r="H61" s="131"/>
      <c r="I61" s="131"/>
      <c r="J61" s="131"/>
      <c r="K61" s="131"/>
      <c r="L61" s="131"/>
      <c r="M61" s="132"/>
      <c r="N61" s="127"/>
    </row>
    <row r="62" spans="2:14">
      <c r="B62" s="130" t="s">
        <v>62</v>
      </c>
      <c r="C62" s="131" t="s">
        <v>63</v>
      </c>
      <c r="D62" s="131"/>
      <c r="E62" s="131"/>
      <c r="F62" s="131"/>
      <c r="G62" s="131"/>
      <c r="H62" s="131"/>
      <c r="I62" s="131"/>
      <c r="J62" s="131"/>
      <c r="K62" s="131"/>
      <c r="L62" s="131"/>
      <c r="M62" s="132"/>
      <c r="N62" s="127"/>
    </row>
    <row r="63" spans="2:14">
      <c r="B63" s="130" t="s">
        <v>64</v>
      </c>
      <c r="C63" s="131" t="s">
        <v>65</v>
      </c>
      <c r="D63" s="131"/>
      <c r="E63" s="131"/>
      <c r="F63" s="131"/>
      <c r="G63" s="131"/>
      <c r="H63" s="131"/>
      <c r="I63" s="131"/>
      <c r="J63" s="131"/>
      <c r="K63" s="131"/>
      <c r="L63" s="131"/>
      <c r="M63" s="132"/>
      <c r="N63" s="127"/>
    </row>
    <row r="64" spans="2:14">
      <c r="B64" s="130" t="s">
        <v>64</v>
      </c>
      <c r="C64" s="131" t="s">
        <v>65</v>
      </c>
      <c r="D64" s="131"/>
      <c r="E64" s="131"/>
      <c r="F64" s="131"/>
      <c r="G64" s="131"/>
      <c r="H64" s="131"/>
      <c r="I64" s="131"/>
      <c r="J64" s="131"/>
      <c r="K64" s="131"/>
      <c r="L64" s="131"/>
      <c r="M64" s="132"/>
      <c r="N64" s="127"/>
    </row>
    <row r="65" spans="2:14">
      <c r="B65" s="130" t="s">
        <v>66</v>
      </c>
      <c r="C65" s="131" t="s">
        <v>67</v>
      </c>
      <c r="D65" s="131"/>
      <c r="E65" s="131"/>
      <c r="F65" s="131"/>
      <c r="G65" s="131"/>
      <c r="H65" s="131"/>
      <c r="I65" s="131"/>
      <c r="J65" s="131"/>
      <c r="K65" s="131"/>
      <c r="L65" s="131"/>
      <c r="M65" s="132"/>
      <c r="N65" s="127"/>
    </row>
    <row r="66" spans="2:14">
      <c r="B66" s="130" t="s">
        <v>68</v>
      </c>
      <c r="C66" s="131" t="s">
        <v>69</v>
      </c>
      <c r="D66" s="131"/>
      <c r="E66" s="131"/>
      <c r="F66" s="131"/>
      <c r="G66" s="131"/>
      <c r="H66" s="131"/>
      <c r="I66" s="131"/>
      <c r="J66" s="131"/>
      <c r="K66" s="131"/>
      <c r="L66" s="131"/>
      <c r="M66" s="132"/>
      <c r="N66" s="127"/>
    </row>
    <row r="67" spans="2:14">
      <c r="B67" s="130" t="s">
        <v>70</v>
      </c>
      <c r="C67" s="131" t="s">
        <v>71</v>
      </c>
      <c r="D67" s="131"/>
      <c r="E67" s="131"/>
      <c r="F67" s="131"/>
      <c r="G67" s="131"/>
      <c r="H67" s="131"/>
      <c r="I67" s="131"/>
      <c r="J67" s="131"/>
      <c r="K67" s="131"/>
      <c r="L67" s="131"/>
      <c r="M67" s="132"/>
      <c r="N67" s="127"/>
    </row>
    <row r="68" spans="2:14">
      <c r="B68" s="130" t="s">
        <v>72</v>
      </c>
      <c r="C68" s="131" t="s">
        <v>73</v>
      </c>
      <c r="D68" s="131"/>
      <c r="E68" s="131"/>
      <c r="F68" s="131"/>
      <c r="G68" s="131"/>
      <c r="H68" s="131"/>
      <c r="I68" s="131"/>
      <c r="J68" s="131"/>
      <c r="K68" s="131"/>
      <c r="L68" s="131"/>
      <c r="M68" s="132"/>
      <c r="N68" s="127"/>
    </row>
    <row r="69" spans="2:14">
      <c r="B69" s="130" t="s">
        <v>74</v>
      </c>
      <c r="C69" s="131" t="s">
        <v>75</v>
      </c>
      <c r="D69" s="131"/>
      <c r="E69" s="131"/>
      <c r="F69" s="131"/>
      <c r="G69" s="131"/>
      <c r="H69" s="131"/>
      <c r="I69" s="131"/>
      <c r="J69" s="131"/>
      <c r="K69" s="131"/>
      <c r="L69" s="131"/>
      <c r="M69" s="132"/>
      <c r="N69" s="127"/>
    </row>
    <row r="70" spans="2:14">
      <c r="B70" s="130" t="s">
        <v>76</v>
      </c>
      <c r="C70" s="131" t="s">
        <v>77</v>
      </c>
      <c r="D70" s="131"/>
      <c r="E70" s="131"/>
      <c r="F70" s="131"/>
      <c r="G70" s="131"/>
      <c r="H70" s="131"/>
      <c r="I70" s="131"/>
      <c r="J70" s="131"/>
      <c r="K70" s="131"/>
      <c r="L70" s="131"/>
      <c r="M70" s="132"/>
      <c r="N70" s="127"/>
    </row>
    <row r="71" spans="2:14">
      <c r="B71" s="130" t="s">
        <v>78</v>
      </c>
      <c r="C71" s="131" t="s">
        <v>79</v>
      </c>
      <c r="D71" s="131"/>
      <c r="E71" s="131"/>
      <c r="F71" s="131"/>
      <c r="G71" s="131"/>
      <c r="H71" s="131"/>
      <c r="I71" s="131"/>
      <c r="J71" s="131"/>
      <c r="K71" s="131"/>
      <c r="L71" s="131"/>
      <c r="M71" s="132"/>
      <c r="N71" s="127"/>
    </row>
    <row r="72" spans="2:14">
      <c r="B72" s="130" t="s">
        <v>80</v>
      </c>
      <c r="C72" s="131" t="s">
        <v>81</v>
      </c>
      <c r="D72" s="131"/>
      <c r="E72" s="131"/>
      <c r="F72" s="131"/>
      <c r="G72" s="131"/>
      <c r="H72" s="131"/>
      <c r="I72" s="131"/>
      <c r="J72" s="131"/>
      <c r="K72" s="131"/>
      <c r="L72" s="131"/>
      <c r="M72" s="132"/>
      <c r="N72" s="127"/>
    </row>
    <row r="73" spans="2:14" ht="15.75" thickBot="1">
      <c r="B73" s="133" t="s">
        <v>82</v>
      </c>
      <c r="C73" s="134" t="s">
        <v>83</v>
      </c>
      <c r="D73" s="134"/>
      <c r="E73" s="134"/>
      <c r="F73" s="134"/>
      <c r="G73" s="134"/>
      <c r="H73" s="134"/>
      <c r="I73" s="134"/>
      <c r="J73" s="134"/>
      <c r="K73" s="134"/>
      <c r="L73" s="134"/>
      <c r="M73" s="135"/>
      <c r="N73" s="127"/>
    </row>
  </sheetData>
  <mergeCells count="20">
    <mergeCell ref="C72:M72"/>
    <mergeCell ref="C73:M73"/>
    <mergeCell ref="C54:M54"/>
    <mergeCell ref="C55:M55"/>
    <mergeCell ref="C56:M56"/>
    <mergeCell ref="C57:M57"/>
    <mergeCell ref="C66:M66"/>
    <mergeCell ref="C67:M67"/>
    <mergeCell ref="C68:M68"/>
    <mergeCell ref="C69:M69"/>
    <mergeCell ref="C70:M70"/>
    <mergeCell ref="C71:M71"/>
    <mergeCell ref="C60:M60"/>
    <mergeCell ref="C61:M61"/>
    <mergeCell ref="C62:M62"/>
    <mergeCell ref="C63:M63"/>
    <mergeCell ref="C64:M64"/>
    <mergeCell ref="C65:M65"/>
    <mergeCell ref="C58:M58"/>
    <mergeCell ref="C59:M5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1"/>
  <sheetViews>
    <sheetView showGridLines="0" topLeftCell="A4" workbookViewId="0">
      <pane ySplit="930" topLeftCell="A33" activePane="bottomLeft"/>
      <selection activeCell="A3" sqref="A3"/>
      <selection pane="bottomLeft" activeCell="B19" sqref="B19:C38"/>
    </sheetView>
  </sheetViews>
  <sheetFormatPr baseColWidth="10" defaultRowHeight="15"/>
  <cols>
    <col min="1" max="1" width="13.42578125" style="108" customWidth="1"/>
    <col min="2" max="2" width="15.140625" style="108" customWidth="1"/>
    <col min="3" max="3" width="27.5703125" style="108" customWidth="1"/>
    <col min="4" max="10" width="18.85546875" style="108" customWidth="1"/>
    <col min="11" max="11" width="0" style="108" hidden="1" customWidth="1"/>
    <col min="12" max="12" width="6.42578125" style="108" customWidth="1"/>
    <col min="13" max="16384" width="11.42578125" style="108"/>
  </cols>
  <sheetData>
    <row r="1" spans="1:10">
      <c r="A1" s="106"/>
      <c r="B1" s="106">
        <v>2020</v>
      </c>
      <c r="C1" s="107" t="s">
        <v>0</v>
      </c>
      <c r="D1" s="107" t="s">
        <v>0</v>
      </c>
      <c r="E1" s="107" t="s">
        <v>0</v>
      </c>
      <c r="F1" s="107" t="s">
        <v>0</v>
      </c>
      <c r="G1" s="107" t="s">
        <v>0</v>
      </c>
      <c r="H1" s="107" t="s">
        <v>0</v>
      </c>
      <c r="I1" s="107" t="s">
        <v>0</v>
      </c>
      <c r="J1" s="107" t="s">
        <v>0</v>
      </c>
    </row>
    <row r="2" spans="1:10">
      <c r="A2" s="106"/>
      <c r="B2" s="106" t="s">
        <v>1</v>
      </c>
      <c r="C2" s="107" t="s">
        <v>0</v>
      </c>
      <c r="D2" s="107" t="s">
        <v>0</v>
      </c>
      <c r="E2" s="107" t="s">
        <v>0</v>
      </c>
      <c r="F2" s="107" t="s">
        <v>0</v>
      </c>
      <c r="G2" s="107" t="s">
        <v>0</v>
      </c>
      <c r="H2" s="107" t="s">
        <v>0</v>
      </c>
      <c r="I2" s="107" t="s">
        <v>0</v>
      </c>
      <c r="J2" s="107" t="s">
        <v>0</v>
      </c>
    </row>
    <row r="3" spans="1:10" ht="15.75" thickBot="1">
      <c r="A3" s="106"/>
      <c r="B3" s="111" t="s">
        <v>104</v>
      </c>
      <c r="C3" s="107" t="s">
        <v>0</v>
      </c>
      <c r="D3" s="107" t="s">
        <v>0</v>
      </c>
      <c r="E3" s="107" t="s">
        <v>0</v>
      </c>
      <c r="F3" s="107" t="s">
        <v>0</v>
      </c>
      <c r="G3" s="107" t="s">
        <v>0</v>
      </c>
      <c r="H3" s="107" t="s">
        <v>0</v>
      </c>
      <c r="I3" s="107" t="s">
        <v>0</v>
      </c>
      <c r="J3" s="107" t="s">
        <v>0</v>
      </c>
    </row>
    <row r="4" spans="1:10" ht="15.75" thickTop="1">
      <c r="A4" s="109"/>
      <c r="B4" s="112" t="s">
        <v>3</v>
      </c>
      <c r="C4" s="113" t="s">
        <v>6</v>
      </c>
      <c r="D4" s="113" t="s">
        <v>8</v>
      </c>
      <c r="E4" s="113" t="s">
        <v>10</v>
      </c>
      <c r="F4" s="113" t="s">
        <v>11</v>
      </c>
      <c r="G4" s="113" t="s">
        <v>12</v>
      </c>
      <c r="H4" s="113" t="s">
        <v>13</v>
      </c>
      <c r="I4" s="113" t="s">
        <v>14</v>
      </c>
      <c r="J4" s="114" t="s">
        <v>15</v>
      </c>
    </row>
    <row r="5" spans="1:10">
      <c r="A5" s="110"/>
      <c r="B5" s="115" t="s">
        <v>16</v>
      </c>
      <c r="C5" s="116" t="s">
        <v>20</v>
      </c>
      <c r="D5" s="117">
        <v>12190000000</v>
      </c>
      <c r="E5" s="117">
        <v>4088460790</v>
      </c>
      <c r="F5" s="117">
        <v>8101539210</v>
      </c>
      <c r="G5" s="117">
        <v>4088460790</v>
      </c>
      <c r="H5" s="117">
        <v>4085133574</v>
      </c>
      <c r="I5" s="117">
        <v>4085133574</v>
      </c>
      <c r="J5" s="118">
        <v>4085133574</v>
      </c>
    </row>
    <row r="6" spans="1:10" ht="22.5">
      <c r="A6" s="110"/>
      <c r="B6" s="115" t="s">
        <v>21</v>
      </c>
      <c r="C6" s="116" t="s">
        <v>22</v>
      </c>
      <c r="D6" s="117">
        <v>4261000000</v>
      </c>
      <c r="E6" s="117">
        <v>1595196116</v>
      </c>
      <c r="F6" s="117">
        <v>2665803884</v>
      </c>
      <c r="G6" s="117">
        <v>1595196116</v>
      </c>
      <c r="H6" s="117">
        <v>1595196116</v>
      </c>
      <c r="I6" s="117">
        <v>1595196116</v>
      </c>
      <c r="J6" s="118">
        <v>1595196116</v>
      </c>
    </row>
    <row r="7" spans="1:10" ht="33.75">
      <c r="A7" s="110"/>
      <c r="B7" s="115" t="s">
        <v>23</v>
      </c>
      <c r="C7" s="116" t="s">
        <v>24</v>
      </c>
      <c r="D7" s="117">
        <v>1524000000</v>
      </c>
      <c r="E7" s="117">
        <v>410027214</v>
      </c>
      <c r="F7" s="117">
        <v>1113972786</v>
      </c>
      <c r="G7" s="117">
        <v>409818452</v>
      </c>
      <c r="H7" s="117">
        <v>408137461</v>
      </c>
      <c r="I7" s="117">
        <v>408137461</v>
      </c>
      <c r="J7" s="118">
        <v>408137461</v>
      </c>
    </row>
    <row r="8" spans="1:10" ht="22.5">
      <c r="A8" s="110"/>
      <c r="B8" s="115" t="s">
        <v>25</v>
      </c>
      <c r="C8" s="116" t="s">
        <v>26</v>
      </c>
      <c r="D8" s="117">
        <v>11000000</v>
      </c>
      <c r="E8" s="117">
        <v>0</v>
      </c>
      <c r="F8" s="117">
        <v>11000000</v>
      </c>
      <c r="G8" s="117">
        <v>0</v>
      </c>
      <c r="H8" s="117">
        <v>0</v>
      </c>
      <c r="I8" s="117">
        <v>0</v>
      </c>
      <c r="J8" s="118">
        <v>0</v>
      </c>
    </row>
    <row r="9" spans="1:10" ht="22.5">
      <c r="A9" s="110"/>
      <c r="B9" s="115" t="s">
        <v>27</v>
      </c>
      <c r="C9" s="116" t="s">
        <v>28</v>
      </c>
      <c r="D9" s="117">
        <v>4329000000</v>
      </c>
      <c r="E9" s="117">
        <v>4028811137.0799999</v>
      </c>
      <c r="F9" s="117">
        <v>300188862.92000002</v>
      </c>
      <c r="G9" s="117">
        <v>3061264035.2800002</v>
      </c>
      <c r="H9" s="117">
        <v>1292898019.1700001</v>
      </c>
      <c r="I9" s="117">
        <v>1292898019.1700001</v>
      </c>
      <c r="J9" s="118">
        <v>1292898019.1700001</v>
      </c>
    </row>
    <row r="10" spans="1:10" ht="33.75">
      <c r="A10" s="110"/>
      <c r="B10" s="115" t="s">
        <v>29</v>
      </c>
      <c r="C10" s="116" t="s">
        <v>30</v>
      </c>
      <c r="D10" s="117">
        <v>13311842203</v>
      </c>
      <c r="E10" s="117">
        <v>5854997203.0200005</v>
      </c>
      <c r="F10" s="117">
        <v>7456844999.9799995</v>
      </c>
      <c r="G10" s="117">
        <v>5854997203.0200005</v>
      </c>
      <c r="H10" s="117">
        <v>5854997203.0200005</v>
      </c>
      <c r="I10" s="117">
        <v>5854997203.0200005</v>
      </c>
      <c r="J10" s="118">
        <v>5854997203.0200005</v>
      </c>
    </row>
    <row r="11" spans="1:10" ht="22.5">
      <c r="A11" s="110"/>
      <c r="B11" s="115" t="s">
        <v>31</v>
      </c>
      <c r="C11" s="116" t="s">
        <v>32</v>
      </c>
      <c r="D11" s="117">
        <v>2807110160</v>
      </c>
      <c r="E11" s="117">
        <v>395619415.98000002</v>
      </c>
      <c r="F11" s="117">
        <v>2411490744.02</v>
      </c>
      <c r="G11" s="117">
        <v>167106049.97999999</v>
      </c>
      <c r="H11" s="117">
        <v>145002796.97999999</v>
      </c>
      <c r="I11" s="117">
        <v>145002796.97999999</v>
      </c>
      <c r="J11" s="118">
        <v>145002796.97999999</v>
      </c>
    </row>
    <row r="12" spans="1:10" ht="33.75">
      <c r="A12" s="110"/>
      <c r="B12" s="115" t="s">
        <v>33</v>
      </c>
      <c r="C12" s="116" t="s">
        <v>34</v>
      </c>
      <c r="D12" s="117">
        <v>58000000</v>
      </c>
      <c r="E12" s="117">
        <v>52773073</v>
      </c>
      <c r="F12" s="117">
        <v>5226927</v>
      </c>
      <c r="G12" s="117">
        <v>52773073</v>
      </c>
      <c r="H12" s="117">
        <v>52773073</v>
      </c>
      <c r="I12" s="117">
        <v>52773073</v>
      </c>
      <c r="J12" s="118">
        <v>52773073</v>
      </c>
    </row>
    <row r="13" spans="1:10">
      <c r="A13" s="110"/>
      <c r="B13" s="115" t="s">
        <v>35</v>
      </c>
      <c r="C13" s="116" t="s">
        <v>36</v>
      </c>
      <c r="D13" s="117">
        <v>94000000</v>
      </c>
      <c r="E13" s="117">
        <v>0</v>
      </c>
      <c r="F13" s="117">
        <v>94000000</v>
      </c>
      <c r="G13" s="117">
        <v>0</v>
      </c>
      <c r="H13" s="117">
        <v>0</v>
      </c>
      <c r="I13" s="117">
        <v>0</v>
      </c>
      <c r="J13" s="118">
        <v>0</v>
      </c>
    </row>
    <row r="14" spans="1:10">
      <c r="A14" s="110"/>
      <c r="B14" s="115" t="s">
        <v>37</v>
      </c>
      <c r="C14" s="116" t="s">
        <v>38</v>
      </c>
      <c r="D14" s="117">
        <v>20000000</v>
      </c>
      <c r="E14" s="117">
        <v>0</v>
      </c>
      <c r="F14" s="117">
        <v>20000000</v>
      </c>
      <c r="G14" s="117">
        <v>0</v>
      </c>
      <c r="H14" s="117">
        <v>0</v>
      </c>
      <c r="I14" s="117">
        <v>0</v>
      </c>
      <c r="J14" s="118">
        <v>0</v>
      </c>
    </row>
    <row r="15" spans="1:10" ht="22.5">
      <c r="A15" s="110"/>
      <c r="B15" s="115" t="s">
        <v>39</v>
      </c>
      <c r="C15" s="116" t="s">
        <v>40</v>
      </c>
      <c r="D15" s="117">
        <v>11000000</v>
      </c>
      <c r="E15" s="117">
        <v>0</v>
      </c>
      <c r="F15" s="117">
        <v>11000000</v>
      </c>
      <c r="G15" s="117">
        <v>0</v>
      </c>
      <c r="H15" s="117">
        <v>0</v>
      </c>
      <c r="I15" s="117">
        <v>0</v>
      </c>
      <c r="J15" s="118">
        <v>0</v>
      </c>
    </row>
    <row r="16" spans="1:10" ht="22.5">
      <c r="A16" s="110"/>
      <c r="B16" s="115" t="s">
        <v>41</v>
      </c>
      <c r="C16" s="116" t="s">
        <v>44</v>
      </c>
      <c r="D16" s="117">
        <v>975000000</v>
      </c>
      <c r="E16" s="117">
        <v>629719257.55999994</v>
      </c>
      <c r="F16" s="117">
        <v>345280742.44</v>
      </c>
      <c r="G16" s="117">
        <v>629719257.55999994</v>
      </c>
      <c r="H16" s="117">
        <v>629719257.55999994</v>
      </c>
      <c r="I16" s="117">
        <v>629719257.55999994</v>
      </c>
      <c r="J16" s="118">
        <v>629719257.55999994</v>
      </c>
    </row>
    <row r="17" spans="1:10" ht="22.5">
      <c r="A17" s="110"/>
      <c r="B17" s="115" t="s">
        <v>45</v>
      </c>
      <c r="C17" s="116" t="s">
        <v>46</v>
      </c>
      <c r="D17" s="117">
        <v>2000000</v>
      </c>
      <c r="E17" s="117">
        <v>0</v>
      </c>
      <c r="F17" s="117">
        <v>2000000</v>
      </c>
      <c r="G17" s="117">
        <v>0</v>
      </c>
      <c r="H17" s="117">
        <v>0</v>
      </c>
      <c r="I17" s="117">
        <v>0</v>
      </c>
      <c r="J17" s="118">
        <v>0</v>
      </c>
    </row>
    <row r="18" spans="1:10">
      <c r="A18" s="110"/>
      <c r="B18" s="119"/>
      <c r="C18" s="120"/>
      <c r="D18" s="121">
        <f>SUM(D5:D17)</f>
        <v>39593952363</v>
      </c>
      <c r="E18" s="121">
        <f t="shared" ref="E18:J18" si="0">SUM(E5:E17)</f>
        <v>17055604206.639999</v>
      </c>
      <c r="F18" s="121">
        <f t="shared" si="0"/>
        <v>22538348156.360001</v>
      </c>
      <c r="G18" s="121">
        <f t="shared" si="0"/>
        <v>15859334976.84</v>
      </c>
      <c r="H18" s="121">
        <f t="shared" si="0"/>
        <v>14063857500.73</v>
      </c>
      <c r="I18" s="121">
        <f t="shared" si="0"/>
        <v>14063857500.73</v>
      </c>
      <c r="J18" s="121">
        <f t="shared" si="0"/>
        <v>14063857500.73</v>
      </c>
    </row>
    <row r="19" spans="1:10" ht="56.25">
      <c r="A19" s="110"/>
      <c r="B19" s="115" t="s">
        <v>47</v>
      </c>
      <c r="C19" s="116" t="s">
        <v>49</v>
      </c>
      <c r="D19" s="117">
        <v>50000000000</v>
      </c>
      <c r="E19" s="117">
        <v>45524755955</v>
      </c>
      <c r="F19" s="117">
        <v>4475244045</v>
      </c>
      <c r="G19" s="117">
        <v>13853303573</v>
      </c>
      <c r="H19" s="117">
        <v>7532720187</v>
      </c>
      <c r="I19" s="117">
        <v>7532720187</v>
      </c>
      <c r="J19" s="118">
        <v>7532720187</v>
      </c>
    </row>
    <row r="20" spans="1:10" ht="45">
      <c r="A20" s="110"/>
      <c r="B20" s="115" t="s">
        <v>50</v>
      </c>
      <c r="C20" s="116" t="s">
        <v>51</v>
      </c>
      <c r="D20" s="117">
        <v>13000000000</v>
      </c>
      <c r="E20" s="117">
        <v>11790299398</v>
      </c>
      <c r="F20" s="117">
        <v>1209700602</v>
      </c>
      <c r="G20" s="117">
        <v>6171451830</v>
      </c>
      <c r="H20" s="117">
        <v>1433795003</v>
      </c>
      <c r="I20" s="117">
        <v>1433795003</v>
      </c>
      <c r="J20" s="118">
        <v>1433795003</v>
      </c>
    </row>
    <row r="21" spans="1:10" ht="22.5">
      <c r="A21" s="110"/>
      <c r="B21" s="115" t="s">
        <v>52</v>
      </c>
      <c r="C21" s="116" t="s">
        <v>53</v>
      </c>
      <c r="D21" s="117">
        <v>13000000000</v>
      </c>
      <c r="E21" s="117">
        <v>11095520151</v>
      </c>
      <c r="F21" s="117">
        <v>1389479849</v>
      </c>
      <c r="G21" s="117">
        <v>5105914936</v>
      </c>
      <c r="H21" s="117">
        <v>905883011</v>
      </c>
      <c r="I21" s="117">
        <v>905883011</v>
      </c>
      <c r="J21" s="118">
        <v>905883011</v>
      </c>
    </row>
    <row r="22" spans="1:10" ht="33.75">
      <c r="A22" s="110"/>
      <c r="B22" s="115" t="s">
        <v>54</v>
      </c>
      <c r="C22" s="116" t="s">
        <v>55</v>
      </c>
      <c r="D22" s="117">
        <v>15000000000</v>
      </c>
      <c r="E22" s="117">
        <v>8475560940</v>
      </c>
      <c r="F22" s="117">
        <v>6433439060</v>
      </c>
      <c r="G22" s="117">
        <v>2916582370</v>
      </c>
      <c r="H22" s="117">
        <v>575151906</v>
      </c>
      <c r="I22" s="117">
        <v>575151906</v>
      </c>
      <c r="J22" s="118">
        <v>575151906</v>
      </c>
    </row>
    <row r="23" spans="1:10" ht="45">
      <c r="A23" s="110"/>
      <c r="B23" s="115" t="s">
        <v>56</v>
      </c>
      <c r="C23" s="116" t="s">
        <v>57</v>
      </c>
      <c r="D23" s="117">
        <v>15000000000</v>
      </c>
      <c r="E23" s="117">
        <v>11021516300</v>
      </c>
      <c r="F23" s="117">
        <v>3978483700</v>
      </c>
      <c r="G23" s="117">
        <v>5090286510</v>
      </c>
      <c r="H23" s="117">
        <v>762507334</v>
      </c>
      <c r="I23" s="117">
        <v>762507334</v>
      </c>
      <c r="J23" s="118">
        <v>762507334</v>
      </c>
    </row>
    <row r="24" spans="1:10" ht="45">
      <c r="A24" s="110"/>
      <c r="B24" s="115" t="s">
        <v>58</v>
      </c>
      <c r="C24" s="116" t="s">
        <v>59</v>
      </c>
      <c r="D24" s="117">
        <v>17750000000</v>
      </c>
      <c r="E24" s="117">
        <v>16869183151.51</v>
      </c>
      <c r="F24" s="117">
        <v>880816848.49000001</v>
      </c>
      <c r="G24" s="117">
        <v>5664026585.5100002</v>
      </c>
      <c r="H24" s="117">
        <v>1575615689.27</v>
      </c>
      <c r="I24" s="117">
        <v>1575615689.27</v>
      </c>
      <c r="J24" s="118">
        <v>1575615689.27</v>
      </c>
    </row>
    <row r="25" spans="1:10" ht="45">
      <c r="A25" s="110"/>
      <c r="B25" s="115" t="s">
        <v>58</v>
      </c>
      <c r="C25" s="116" t="s">
        <v>59</v>
      </c>
      <c r="D25" s="117">
        <v>165081157797</v>
      </c>
      <c r="E25" s="117">
        <v>36164631241</v>
      </c>
      <c r="F25" s="117">
        <v>8261526556</v>
      </c>
      <c r="G25" s="117">
        <v>28296624055</v>
      </c>
      <c r="H25" s="117">
        <v>0</v>
      </c>
      <c r="I25" s="117">
        <v>0</v>
      </c>
      <c r="J25" s="118">
        <v>0</v>
      </c>
    </row>
    <row r="26" spans="1:10" ht="33.75">
      <c r="A26" s="110"/>
      <c r="B26" s="115" t="s">
        <v>60</v>
      </c>
      <c r="C26" s="116" t="s">
        <v>61</v>
      </c>
      <c r="D26" s="117">
        <v>75290000000</v>
      </c>
      <c r="E26" s="117">
        <v>29557888933</v>
      </c>
      <c r="F26" s="117">
        <v>20732111067</v>
      </c>
      <c r="G26" s="117">
        <v>28952552365</v>
      </c>
      <c r="H26" s="117">
        <v>110969912</v>
      </c>
      <c r="I26" s="117">
        <v>110969912</v>
      </c>
      <c r="J26" s="118">
        <v>110969912</v>
      </c>
    </row>
    <row r="27" spans="1:10" ht="45">
      <c r="A27" s="110"/>
      <c r="B27" s="115" t="s">
        <v>62</v>
      </c>
      <c r="C27" s="116" t="s">
        <v>63</v>
      </c>
      <c r="D27" s="117">
        <v>25000000000</v>
      </c>
      <c r="E27" s="117">
        <v>21753883129.330002</v>
      </c>
      <c r="F27" s="117">
        <v>2446116870.6700001</v>
      </c>
      <c r="G27" s="117">
        <v>10705301454</v>
      </c>
      <c r="H27" s="117">
        <v>6172296131</v>
      </c>
      <c r="I27" s="117">
        <v>6172296131</v>
      </c>
      <c r="J27" s="118">
        <v>6172296131</v>
      </c>
    </row>
    <row r="28" spans="1:10" ht="56.25">
      <c r="A28" s="110"/>
      <c r="B28" s="115" t="s">
        <v>64</v>
      </c>
      <c r="C28" s="116" t="s">
        <v>65</v>
      </c>
      <c r="D28" s="117">
        <v>112170000000</v>
      </c>
      <c r="E28" s="117">
        <v>62380167561.330002</v>
      </c>
      <c r="F28" s="117">
        <v>26850832438.669998</v>
      </c>
      <c r="G28" s="117">
        <v>21901385810</v>
      </c>
      <c r="H28" s="117">
        <v>8549917698.3999996</v>
      </c>
      <c r="I28" s="117">
        <v>8536128784.3999996</v>
      </c>
      <c r="J28" s="118">
        <v>8536128784.3999996</v>
      </c>
    </row>
    <row r="29" spans="1:10" ht="56.25">
      <c r="A29" s="110"/>
      <c r="B29" s="115" t="s">
        <v>64</v>
      </c>
      <c r="C29" s="116" t="s">
        <v>65</v>
      </c>
      <c r="D29" s="117">
        <v>50000000000</v>
      </c>
      <c r="E29" s="117">
        <v>45999999967</v>
      </c>
      <c r="F29" s="117">
        <v>4000000033</v>
      </c>
      <c r="G29" s="117">
        <v>35004098351.5</v>
      </c>
      <c r="H29" s="117">
        <v>18890931326.5</v>
      </c>
      <c r="I29" s="117">
        <v>18886542311.5</v>
      </c>
      <c r="J29" s="118">
        <v>18886542311.5</v>
      </c>
    </row>
    <row r="30" spans="1:10" ht="33.75">
      <c r="A30" s="110"/>
      <c r="B30" s="115" t="s">
        <v>66</v>
      </c>
      <c r="C30" s="116" t="s">
        <v>67</v>
      </c>
      <c r="D30" s="117">
        <v>1100000000</v>
      </c>
      <c r="E30" s="117">
        <v>675000000</v>
      </c>
      <c r="F30" s="117">
        <v>425000000</v>
      </c>
      <c r="G30" s="117">
        <v>593374185</v>
      </c>
      <c r="H30" s="117">
        <v>177081873</v>
      </c>
      <c r="I30" s="117">
        <v>177081873</v>
      </c>
      <c r="J30" s="118">
        <v>177081873</v>
      </c>
    </row>
    <row r="31" spans="1:10" ht="33.75">
      <c r="A31" s="110"/>
      <c r="B31" s="115" t="s">
        <v>68</v>
      </c>
      <c r="C31" s="116" t="s">
        <v>69</v>
      </c>
      <c r="D31" s="117">
        <v>1000000000</v>
      </c>
      <c r="E31" s="117">
        <v>409500000</v>
      </c>
      <c r="F31" s="117">
        <v>590500000</v>
      </c>
      <c r="G31" s="117">
        <v>259500000</v>
      </c>
      <c r="H31" s="117">
        <v>31497873</v>
      </c>
      <c r="I31" s="117">
        <v>31497873</v>
      </c>
      <c r="J31" s="118">
        <v>31497873</v>
      </c>
    </row>
    <row r="32" spans="1:10" ht="56.25">
      <c r="A32" s="110"/>
      <c r="B32" s="115" t="s">
        <v>70</v>
      </c>
      <c r="C32" s="116" t="s">
        <v>71</v>
      </c>
      <c r="D32" s="117">
        <v>53000000000</v>
      </c>
      <c r="E32" s="117">
        <v>32796051261</v>
      </c>
      <c r="F32" s="117">
        <v>20203948739</v>
      </c>
      <c r="G32" s="117">
        <v>5730815887</v>
      </c>
      <c r="H32" s="117">
        <v>4291055651</v>
      </c>
      <c r="I32" s="117">
        <v>4291055651</v>
      </c>
      <c r="J32" s="118">
        <v>4291055651</v>
      </c>
    </row>
    <row r="33" spans="1:10" ht="33.75">
      <c r="A33" s="110"/>
      <c r="B33" s="115" t="s">
        <v>72</v>
      </c>
      <c r="C33" s="116" t="s">
        <v>73</v>
      </c>
      <c r="D33" s="117">
        <v>3750000000</v>
      </c>
      <c r="E33" s="117">
        <v>3351394930</v>
      </c>
      <c r="F33" s="117">
        <v>398605070</v>
      </c>
      <c r="G33" s="117">
        <v>2877139247</v>
      </c>
      <c r="H33" s="117">
        <v>615460773.88999999</v>
      </c>
      <c r="I33" s="117">
        <v>615460773.88999999</v>
      </c>
      <c r="J33" s="118">
        <v>615460773.88999999</v>
      </c>
    </row>
    <row r="34" spans="1:10" ht="22.5">
      <c r="A34" s="110"/>
      <c r="B34" s="115" t="s">
        <v>74</v>
      </c>
      <c r="C34" s="116" t="s">
        <v>75</v>
      </c>
      <c r="D34" s="117">
        <v>3000000000</v>
      </c>
      <c r="E34" s="117">
        <v>2870981300</v>
      </c>
      <c r="F34" s="117">
        <v>129018700</v>
      </c>
      <c r="G34" s="117">
        <v>370693400</v>
      </c>
      <c r="H34" s="117">
        <v>214610200</v>
      </c>
      <c r="I34" s="117">
        <v>214610200</v>
      </c>
      <c r="J34" s="118">
        <v>214610200</v>
      </c>
    </row>
    <row r="35" spans="1:10" ht="33.75">
      <c r="A35" s="110"/>
      <c r="B35" s="115" t="s">
        <v>76</v>
      </c>
      <c r="C35" s="116" t="s">
        <v>77</v>
      </c>
      <c r="D35" s="117">
        <v>5000000000</v>
      </c>
      <c r="E35" s="117">
        <v>4526297062</v>
      </c>
      <c r="F35" s="117">
        <v>473702938</v>
      </c>
      <c r="G35" s="117">
        <v>1531751204</v>
      </c>
      <c r="H35" s="117">
        <v>255286001</v>
      </c>
      <c r="I35" s="117">
        <v>255286001</v>
      </c>
      <c r="J35" s="118">
        <v>255286001</v>
      </c>
    </row>
    <row r="36" spans="1:10" ht="56.25">
      <c r="A36" s="110"/>
      <c r="B36" s="115" t="s">
        <v>78</v>
      </c>
      <c r="C36" s="116" t="s">
        <v>79</v>
      </c>
      <c r="D36" s="117">
        <v>4000000000</v>
      </c>
      <c r="E36" s="117">
        <v>1764842197.0899999</v>
      </c>
      <c r="F36" s="117">
        <v>2235157802.9099998</v>
      </c>
      <c r="G36" s="117">
        <v>1257644010.0899999</v>
      </c>
      <c r="H36" s="117">
        <v>297701891.94</v>
      </c>
      <c r="I36" s="117">
        <v>297701891.94</v>
      </c>
      <c r="J36" s="118">
        <v>297701891.94</v>
      </c>
    </row>
    <row r="37" spans="1:10" ht="22.5">
      <c r="A37" s="110"/>
      <c r="B37" s="115" t="s">
        <v>80</v>
      </c>
      <c r="C37" s="116" t="s">
        <v>81</v>
      </c>
      <c r="D37" s="117">
        <v>8000000000</v>
      </c>
      <c r="E37" s="117">
        <v>6159700000</v>
      </c>
      <c r="F37" s="117">
        <v>1840300000</v>
      </c>
      <c r="G37" s="117">
        <v>3271525746.3699999</v>
      </c>
      <c r="H37" s="117">
        <v>468354751</v>
      </c>
      <c r="I37" s="117">
        <v>468354751</v>
      </c>
      <c r="J37" s="118">
        <v>468354751</v>
      </c>
    </row>
    <row r="38" spans="1:10" ht="22.5">
      <c r="A38" s="110"/>
      <c r="B38" s="115" t="s">
        <v>82</v>
      </c>
      <c r="C38" s="116" t="s">
        <v>83</v>
      </c>
      <c r="D38" s="117">
        <v>7000000000</v>
      </c>
      <c r="E38" s="117">
        <v>4304211009</v>
      </c>
      <c r="F38" s="117">
        <v>2695788991</v>
      </c>
      <c r="G38" s="117">
        <v>3032111902</v>
      </c>
      <c r="H38" s="117">
        <v>755267767</v>
      </c>
      <c r="I38" s="117">
        <v>755267767</v>
      </c>
      <c r="J38" s="118">
        <v>755267767</v>
      </c>
    </row>
    <row r="39" spans="1:10">
      <c r="A39" s="110"/>
      <c r="B39" s="119" t="s">
        <v>0</v>
      </c>
      <c r="C39" s="120" t="s">
        <v>0</v>
      </c>
      <c r="D39" s="121">
        <f>SUM(D19:D38)</f>
        <v>637141157797</v>
      </c>
      <c r="E39" s="121">
        <f t="shared" ref="E39:I39" si="1">SUM(E19:E38)</f>
        <v>357491384486.26007</v>
      </c>
      <c r="F39" s="121">
        <f t="shared" si="1"/>
        <v>109649773310.74001</v>
      </c>
      <c r="G39" s="121">
        <f t="shared" si="1"/>
        <v>182586083421.47</v>
      </c>
      <c r="H39" s="121">
        <f t="shared" si="1"/>
        <v>53616104980</v>
      </c>
      <c r="I39" s="121">
        <f t="shared" si="1"/>
        <v>53597927051</v>
      </c>
      <c r="J39" s="122">
        <f>SUM(J19:J38)</f>
        <v>53597927051</v>
      </c>
    </row>
    <row r="40" spans="1:10" ht="15.75" thickBot="1">
      <c r="A40" s="110"/>
      <c r="B40" s="123" t="s">
        <v>0</v>
      </c>
      <c r="C40" s="124" t="s">
        <v>0</v>
      </c>
      <c r="D40" s="125">
        <f>+D39+D18</f>
        <v>676735110160</v>
      </c>
      <c r="E40" s="125">
        <f t="shared" ref="E40:I40" si="2">+E39+E18</f>
        <v>374546988692.90009</v>
      </c>
      <c r="F40" s="125">
        <f t="shared" si="2"/>
        <v>132188121467.10001</v>
      </c>
      <c r="G40" s="125">
        <f t="shared" si="2"/>
        <v>198445418398.31</v>
      </c>
      <c r="H40" s="125">
        <f t="shared" si="2"/>
        <v>67679962480.729996</v>
      </c>
      <c r="I40" s="125">
        <f t="shared" si="2"/>
        <v>67661784551.729996</v>
      </c>
      <c r="J40" s="126">
        <f>+J39+J18</f>
        <v>67661784551.729996</v>
      </c>
    </row>
    <row r="41" spans="1:10" ht="33.950000000000003" customHeight="1" thickTop="1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5F2E5-2D0B-468F-8AEF-952FEE203853}">
  <dimension ref="A1:K41"/>
  <sheetViews>
    <sheetView topLeftCell="A31" workbookViewId="0">
      <selection activeCell="D24" sqref="D24"/>
    </sheetView>
  </sheetViews>
  <sheetFormatPr baseColWidth="10" defaultRowHeight="15"/>
  <cols>
    <col min="1" max="1" width="13.42578125" style="76" customWidth="1"/>
    <col min="2" max="2" width="16.140625" style="76" customWidth="1"/>
    <col min="3" max="3" width="34.28515625" style="76" customWidth="1"/>
    <col min="4" max="11" width="16.5703125" style="76" customWidth="1"/>
    <col min="12" max="12" width="0" style="76" hidden="1" customWidth="1"/>
    <col min="13" max="13" width="6.42578125" style="76" customWidth="1"/>
    <col min="14" max="16384" width="11.42578125" style="76"/>
  </cols>
  <sheetData>
    <row r="1" spans="1:11">
      <c r="A1" s="74"/>
      <c r="B1" s="74">
        <v>2020</v>
      </c>
      <c r="C1" s="75" t="s">
        <v>0</v>
      </c>
      <c r="D1" s="75" t="s">
        <v>0</v>
      </c>
      <c r="E1" s="75" t="s">
        <v>0</v>
      </c>
      <c r="F1" s="75" t="s">
        <v>0</v>
      </c>
      <c r="G1" s="75" t="s">
        <v>0</v>
      </c>
      <c r="H1" s="75" t="s">
        <v>0</v>
      </c>
      <c r="I1" s="75" t="s">
        <v>0</v>
      </c>
      <c r="J1" s="75" t="s">
        <v>0</v>
      </c>
      <c r="K1" s="75" t="s">
        <v>0</v>
      </c>
    </row>
    <row r="2" spans="1:11">
      <c r="A2" s="74"/>
      <c r="B2" s="74" t="s">
        <v>1</v>
      </c>
      <c r="C2" s="75" t="s">
        <v>0</v>
      </c>
      <c r="D2" s="75" t="s">
        <v>0</v>
      </c>
      <c r="E2" s="75" t="s">
        <v>0</v>
      </c>
      <c r="F2" s="75" t="s">
        <v>0</v>
      </c>
      <c r="G2" s="75" t="s">
        <v>0</v>
      </c>
      <c r="H2" s="75" t="s">
        <v>0</v>
      </c>
      <c r="I2" s="75" t="s">
        <v>0</v>
      </c>
      <c r="J2" s="75" t="s">
        <v>0</v>
      </c>
      <c r="K2" s="75" t="s">
        <v>0</v>
      </c>
    </row>
    <row r="3" spans="1:11" ht="15.75" thickBot="1">
      <c r="A3" s="74"/>
      <c r="B3" s="79" t="s">
        <v>103</v>
      </c>
      <c r="C3" s="75" t="s">
        <v>0</v>
      </c>
      <c r="D3" s="75" t="s">
        <v>0</v>
      </c>
      <c r="E3" s="75" t="s">
        <v>0</v>
      </c>
      <c r="F3" s="75" t="s">
        <v>0</v>
      </c>
      <c r="G3" s="75" t="s">
        <v>0</v>
      </c>
      <c r="H3" s="75" t="s">
        <v>0</v>
      </c>
      <c r="I3" s="75" t="s">
        <v>0</v>
      </c>
      <c r="J3" s="75" t="s">
        <v>0</v>
      </c>
      <c r="K3" s="75" t="s">
        <v>0</v>
      </c>
    </row>
    <row r="4" spans="1:11" ht="16.5" thickTop="1" thickBot="1">
      <c r="A4" s="77"/>
      <c r="B4" s="84" t="s">
        <v>3</v>
      </c>
      <c r="C4" s="85" t="s">
        <v>6</v>
      </c>
      <c r="D4" s="85" t="s">
        <v>8</v>
      </c>
      <c r="E4" s="85" t="s">
        <v>9</v>
      </c>
      <c r="F4" s="85" t="s">
        <v>10</v>
      </c>
      <c r="G4" s="85" t="s">
        <v>11</v>
      </c>
      <c r="H4" s="85" t="s">
        <v>12</v>
      </c>
      <c r="I4" s="85" t="s">
        <v>13</v>
      </c>
      <c r="J4" s="85" t="s">
        <v>14</v>
      </c>
      <c r="K4" s="86" t="s">
        <v>15</v>
      </c>
    </row>
    <row r="5" spans="1:11">
      <c r="A5" s="78"/>
      <c r="B5" s="87" t="s">
        <v>16</v>
      </c>
      <c r="C5" s="88" t="s">
        <v>20</v>
      </c>
      <c r="D5" s="89">
        <v>12190000000</v>
      </c>
      <c r="E5" s="89">
        <v>0</v>
      </c>
      <c r="F5" s="89">
        <v>914998667</v>
      </c>
      <c r="G5" s="89">
        <v>11275001333</v>
      </c>
      <c r="H5" s="89">
        <v>914998667</v>
      </c>
      <c r="I5" s="89">
        <v>912920837</v>
      </c>
      <c r="J5" s="89">
        <v>912920837</v>
      </c>
      <c r="K5" s="90">
        <v>912920837</v>
      </c>
    </row>
    <row r="6" spans="1:11" ht="22.5">
      <c r="A6" s="78"/>
      <c r="B6" s="80" t="s">
        <v>21</v>
      </c>
      <c r="C6" s="81" t="s">
        <v>22</v>
      </c>
      <c r="D6" s="82">
        <v>4261000000</v>
      </c>
      <c r="E6" s="82">
        <v>0</v>
      </c>
      <c r="F6" s="82">
        <v>361478774</v>
      </c>
      <c r="G6" s="82">
        <v>3899521226</v>
      </c>
      <c r="H6" s="82">
        <v>361478774</v>
      </c>
      <c r="I6" s="82">
        <v>361478774</v>
      </c>
      <c r="J6" s="82">
        <v>361478774</v>
      </c>
      <c r="K6" s="83">
        <v>361478774</v>
      </c>
    </row>
    <row r="7" spans="1:11" ht="22.5">
      <c r="A7" s="78"/>
      <c r="B7" s="80" t="s">
        <v>23</v>
      </c>
      <c r="C7" s="81" t="s">
        <v>24</v>
      </c>
      <c r="D7" s="82">
        <v>1524000000</v>
      </c>
      <c r="E7" s="82">
        <v>0</v>
      </c>
      <c r="F7" s="82">
        <v>97221188</v>
      </c>
      <c r="G7" s="82">
        <v>1426778812</v>
      </c>
      <c r="H7" s="82">
        <v>97012426</v>
      </c>
      <c r="I7" s="82">
        <v>95331435</v>
      </c>
      <c r="J7" s="82">
        <v>95331435</v>
      </c>
      <c r="K7" s="83">
        <v>95331435</v>
      </c>
    </row>
    <row r="8" spans="1:11" ht="22.5">
      <c r="A8" s="78"/>
      <c r="B8" s="80" t="s">
        <v>25</v>
      </c>
      <c r="C8" s="81" t="s">
        <v>26</v>
      </c>
      <c r="D8" s="82">
        <v>11000000</v>
      </c>
      <c r="E8" s="82">
        <v>0</v>
      </c>
      <c r="F8" s="82">
        <v>0</v>
      </c>
      <c r="G8" s="82">
        <v>11000000</v>
      </c>
      <c r="H8" s="82">
        <v>0</v>
      </c>
      <c r="I8" s="82">
        <v>0</v>
      </c>
      <c r="J8" s="82">
        <v>0</v>
      </c>
      <c r="K8" s="83">
        <v>0</v>
      </c>
    </row>
    <row r="9" spans="1:11">
      <c r="A9" s="78"/>
      <c r="B9" s="80" t="s">
        <v>27</v>
      </c>
      <c r="C9" s="81" t="s">
        <v>28</v>
      </c>
      <c r="D9" s="82">
        <v>4329000000</v>
      </c>
      <c r="E9" s="82">
        <v>0</v>
      </c>
      <c r="F9" s="82">
        <v>63410950</v>
      </c>
      <c r="G9" s="82">
        <v>4265589050</v>
      </c>
      <c r="H9" s="82">
        <v>14914155.43</v>
      </c>
      <c r="I9" s="82">
        <v>328992571.43000001</v>
      </c>
      <c r="J9" s="82">
        <v>328992571.43000001</v>
      </c>
      <c r="K9" s="83">
        <v>328992571.43000001</v>
      </c>
    </row>
    <row r="10" spans="1:11" ht="22.5">
      <c r="A10" s="78"/>
      <c r="B10" s="80" t="s">
        <v>29</v>
      </c>
      <c r="C10" s="81" t="s">
        <v>30</v>
      </c>
      <c r="D10" s="82">
        <v>13311842203</v>
      </c>
      <c r="E10" s="82">
        <v>0</v>
      </c>
      <c r="F10" s="82">
        <v>1472153709</v>
      </c>
      <c r="G10" s="82">
        <v>11839688494</v>
      </c>
      <c r="H10" s="82">
        <v>1472153709</v>
      </c>
      <c r="I10" s="82">
        <v>1472153709</v>
      </c>
      <c r="J10" s="82">
        <v>1472153709</v>
      </c>
      <c r="K10" s="83">
        <v>1472153709</v>
      </c>
    </row>
    <row r="11" spans="1:11">
      <c r="A11" s="78"/>
      <c r="B11" s="80" t="s">
        <v>31</v>
      </c>
      <c r="C11" s="81" t="s">
        <v>32</v>
      </c>
      <c r="D11" s="82">
        <v>2807110160</v>
      </c>
      <c r="E11" s="82">
        <v>0</v>
      </c>
      <c r="F11" s="82">
        <v>0</v>
      </c>
      <c r="G11" s="82">
        <v>2807110160</v>
      </c>
      <c r="H11" s="82">
        <v>25390374</v>
      </c>
      <c r="I11" s="82">
        <v>27846291</v>
      </c>
      <c r="J11" s="82">
        <v>27846291</v>
      </c>
      <c r="K11" s="83">
        <v>27846291</v>
      </c>
    </row>
    <row r="12" spans="1:11" ht="33.75">
      <c r="A12" s="78"/>
      <c r="B12" s="80" t="s">
        <v>33</v>
      </c>
      <c r="C12" s="81" t="s">
        <v>34</v>
      </c>
      <c r="D12" s="82">
        <v>58000000</v>
      </c>
      <c r="E12" s="82">
        <v>0</v>
      </c>
      <c r="F12" s="82">
        <v>7309531</v>
      </c>
      <c r="G12" s="82">
        <v>50690469</v>
      </c>
      <c r="H12" s="82">
        <v>7309531</v>
      </c>
      <c r="I12" s="82">
        <v>7309531</v>
      </c>
      <c r="J12" s="82">
        <v>7309531</v>
      </c>
      <c r="K12" s="83">
        <v>7309531</v>
      </c>
    </row>
    <row r="13" spans="1:11">
      <c r="A13" s="78"/>
      <c r="B13" s="80" t="s">
        <v>35</v>
      </c>
      <c r="C13" s="81" t="s">
        <v>36</v>
      </c>
      <c r="D13" s="82">
        <v>94000000</v>
      </c>
      <c r="E13" s="82">
        <v>0</v>
      </c>
      <c r="F13" s="82">
        <v>0</v>
      </c>
      <c r="G13" s="82">
        <v>94000000</v>
      </c>
      <c r="H13" s="82">
        <v>0</v>
      </c>
      <c r="I13" s="82">
        <v>0</v>
      </c>
      <c r="J13" s="82">
        <v>0</v>
      </c>
      <c r="K13" s="83">
        <v>0</v>
      </c>
    </row>
    <row r="14" spans="1:11">
      <c r="A14" s="78"/>
      <c r="B14" s="80" t="s">
        <v>37</v>
      </c>
      <c r="C14" s="81" t="s">
        <v>38</v>
      </c>
      <c r="D14" s="82">
        <v>20000000</v>
      </c>
      <c r="E14" s="82">
        <v>0</v>
      </c>
      <c r="F14" s="82">
        <v>0</v>
      </c>
      <c r="G14" s="82">
        <v>20000000</v>
      </c>
      <c r="H14" s="82">
        <v>0</v>
      </c>
      <c r="I14" s="82">
        <v>0</v>
      </c>
      <c r="J14" s="82">
        <v>0</v>
      </c>
      <c r="K14" s="83">
        <v>0</v>
      </c>
    </row>
    <row r="15" spans="1:11">
      <c r="A15" s="78"/>
      <c r="B15" s="80" t="s">
        <v>39</v>
      </c>
      <c r="C15" s="81" t="s">
        <v>40</v>
      </c>
      <c r="D15" s="82">
        <v>11000000</v>
      </c>
      <c r="E15" s="82">
        <v>0</v>
      </c>
      <c r="F15" s="82">
        <v>0</v>
      </c>
      <c r="G15" s="82">
        <v>11000000</v>
      </c>
      <c r="H15" s="82">
        <v>0</v>
      </c>
      <c r="I15" s="82">
        <v>0</v>
      </c>
      <c r="J15" s="82">
        <v>0</v>
      </c>
      <c r="K15" s="83">
        <v>0</v>
      </c>
    </row>
    <row r="16" spans="1:11">
      <c r="A16" s="78"/>
      <c r="B16" s="80" t="s">
        <v>41</v>
      </c>
      <c r="C16" s="81" t="s">
        <v>44</v>
      </c>
      <c r="D16" s="82">
        <v>975000000</v>
      </c>
      <c r="E16" s="82">
        <v>0</v>
      </c>
      <c r="F16" s="82">
        <v>0</v>
      </c>
      <c r="G16" s="82">
        <v>975000000</v>
      </c>
      <c r="H16" s="82">
        <v>0</v>
      </c>
      <c r="I16" s="82">
        <v>0</v>
      </c>
      <c r="J16" s="82">
        <v>0</v>
      </c>
      <c r="K16" s="83">
        <v>0</v>
      </c>
    </row>
    <row r="17" spans="1:11" ht="23.25" thickBot="1">
      <c r="A17" s="78"/>
      <c r="B17" s="91" t="s">
        <v>45</v>
      </c>
      <c r="C17" s="92" t="s">
        <v>46</v>
      </c>
      <c r="D17" s="93">
        <v>2000000</v>
      </c>
      <c r="E17" s="93">
        <v>0</v>
      </c>
      <c r="F17" s="93">
        <v>0</v>
      </c>
      <c r="G17" s="93">
        <v>2000000</v>
      </c>
      <c r="H17" s="93">
        <v>0</v>
      </c>
      <c r="I17" s="93">
        <v>0</v>
      </c>
      <c r="J17" s="93">
        <v>0</v>
      </c>
      <c r="K17" s="94">
        <v>0</v>
      </c>
    </row>
    <row r="18" spans="1:11" ht="15.75" thickBot="1">
      <c r="A18" s="78"/>
      <c r="B18" s="95"/>
      <c r="C18" s="96"/>
      <c r="D18" s="97">
        <f>SUM(D5:D17)</f>
        <v>39593952363</v>
      </c>
      <c r="E18" s="97">
        <f t="shared" ref="E18:K18" si="0">SUM(E5:E17)</f>
        <v>0</v>
      </c>
      <c r="F18" s="97">
        <f t="shared" si="0"/>
        <v>2916572819</v>
      </c>
      <c r="G18" s="97">
        <f t="shared" si="0"/>
        <v>36677379544</v>
      </c>
      <c r="H18" s="97">
        <f t="shared" si="0"/>
        <v>2893257636.4300003</v>
      </c>
      <c r="I18" s="97">
        <f t="shared" si="0"/>
        <v>3206033148.4300003</v>
      </c>
      <c r="J18" s="97">
        <f t="shared" si="0"/>
        <v>3206033148.4300003</v>
      </c>
      <c r="K18" s="97">
        <f t="shared" si="0"/>
        <v>3206033148.4300003</v>
      </c>
    </row>
    <row r="19" spans="1:11" ht="56.25">
      <c r="A19" s="78"/>
      <c r="B19" s="87" t="s">
        <v>47</v>
      </c>
      <c r="C19" s="88" t="s">
        <v>49</v>
      </c>
      <c r="D19" s="89">
        <v>50000000000</v>
      </c>
      <c r="E19" s="89">
        <v>0</v>
      </c>
      <c r="F19" s="89">
        <v>16341650940</v>
      </c>
      <c r="G19" s="89">
        <v>33658349060</v>
      </c>
      <c r="H19" s="89">
        <v>12221812316</v>
      </c>
      <c r="I19" s="89">
        <v>7348048342</v>
      </c>
      <c r="J19" s="89">
        <v>7348048342</v>
      </c>
      <c r="K19" s="90">
        <v>7348048342</v>
      </c>
    </row>
    <row r="20" spans="1:11" ht="33.75">
      <c r="A20" s="78"/>
      <c r="B20" s="80" t="s">
        <v>50</v>
      </c>
      <c r="C20" s="81" t="s">
        <v>51</v>
      </c>
      <c r="D20" s="82">
        <v>13000000000</v>
      </c>
      <c r="E20" s="82">
        <v>0</v>
      </c>
      <c r="F20" s="82">
        <v>622982124</v>
      </c>
      <c r="G20" s="82">
        <v>12377017876</v>
      </c>
      <c r="H20" s="82">
        <v>3278149060</v>
      </c>
      <c r="I20" s="82">
        <v>1257344864</v>
      </c>
      <c r="J20" s="82">
        <v>1257344864</v>
      </c>
      <c r="K20" s="83">
        <v>1257344864</v>
      </c>
    </row>
    <row r="21" spans="1:11" ht="22.5">
      <c r="A21" s="78"/>
      <c r="B21" s="80" t="s">
        <v>52</v>
      </c>
      <c r="C21" s="81" t="s">
        <v>53</v>
      </c>
      <c r="D21" s="82">
        <v>13000000000</v>
      </c>
      <c r="E21" s="82">
        <v>515000000</v>
      </c>
      <c r="F21" s="82">
        <v>-230745449</v>
      </c>
      <c r="G21" s="82">
        <v>12715745449</v>
      </c>
      <c r="H21" s="82">
        <v>4371313731</v>
      </c>
      <c r="I21" s="82">
        <v>821531673</v>
      </c>
      <c r="J21" s="82">
        <v>821531673</v>
      </c>
      <c r="K21" s="83">
        <v>821531673</v>
      </c>
    </row>
    <row r="22" spans="1:11" ht="22.5">
      <c r="A22" s="78"/>
      <c r="B22" s="80" t="s">
        <v>54</v>
      </c>
      <c r="C22" s="81" t="s">
        <v>55</v>
      </c>
      <c r="D22" s="82">
        <v>15000000000</v>
      </c>
      <c r="E22" s="82">
        <v>91000000</v>
      </c>
      <c r="F22" s="82">
        <v>-4279269060</v>
      </c>
      <c r="G22" s="82">
        <v>19188269060</v>
      </c>
      <c r="H22" s="82">
        <v>1450401605</v>
      </c>
      <c r="I22" s="82">
        <v>452306049</v>
      </c>
      <c r="J22" s="82">
        <v>452306049</v>
      </c>
      <c r="K22" s="83">
        <v>452306049</v>
      </c>
    </row>
    <row r="23" spans="1:11" ht="33.75">
      <c r="A23" s="78"/>
      <c r="B23" s="80" t="s">
        <v>56</v>
      </c>
      <c r="C23" s="81" t="s">
        <v>57</v>
      </c>
      <c r="D23" s="82">
        <v>15000000000</v>
      </c>
      <c r="E23" s="82">
        <v>0</v>
      </c>
      <c r="F23" s="82">
        <v>143713300</v>
      </c>
      <c r="G23" s="82">
        <v>14856286700</v>
      </c>
      <c r="H23" s="82">
        <v>3751841001</v>
      </c>
      <c r="I23" s="82">
        <v>639439910</v>
      </c>
      <c r="J23" s="82">
        <v>639439910</v>
      </c>
      <c r="K23" s="83">
        <v>639439910</v>
      </c>
    </row>
    <row r="24" spans="1:11" ht="33.75">
      <c r="A24" s="78"/>
      <c r="B24" s="80" t="s">
        <v>58</v>
      </c>
      <c r="C24" s="81" t="s">
        <v>59</v>
      </c>
      <c r="D24" s="82">
        <v>17750000000</v>
      </c>
      <c r="E24" s="82">
        <v>0</v>
      </c>
      <c r="F24" s="82">
        <v>924648621</v>
      </c>
      <c r="G24" s="82">
        <v>16825351379</v>
      </c>
      <c r="H24" s="82">
        <v>405058000</v>
      </c>
      <c r="I24" s="82">
        <v>452092853.26999998</v>
      </c>
      <c r="J24" s="82">
        <v>452092853.26999998</v>
      </c>
      <c r="K24" s="83">
        <v>452092853.26999998</v>
      </c>
    </row>
    <row r="25" spans="1:11" ht="33.75">
      <c r="A25" s="78"/>
      <c r="B25" s="80" t="s">
        <v>58</v>
      </c>
      <c r="C25" s="81" t="s">
        <v>59</v>
      </c>
      <c r="D25" s="82">
        <v>165081157797</v>
      </c>
      <c r="E25" s="82">
        <v>120655000000</v>
      </c>
      <c r="F25" s="82">
        <v>1768007186</v>
      </c>
      <c r="G25" s="82">
        <v>42658150611</v>
      </c>
      <c r="H25" s="82">
        <v>0</v>
      </c>
      <c r="I25" s="82">
        <v>0</v>
      </c>
      <c r="J25" s="82">
        <v>0</v>
      </c>
      <c r="K25" s="83">
        <v>0</v>
      </c>
    </row>
    <row r="26" spans="1:11" ht="22.5">
      <c r="A26" s="78"/>
      <c r="B26" s="80" t="s">
        <v>60</v>
      </c>
      <c r="C26" s="81" t="s">
        <v>61</v>
      </c>
      <c r="D26" s="82">
        <v>75290000000</v>
      </c>
      <c r="E26" s="82">
        <v>25000000000</v>
      </c>
      <c r="F26" s="82">
        <v>9200000</v>
      </c>
      <c r="G26" s="82">
        <v>50280800000</v>
      </c>
      <c r="H26" s="82">
        <v>0</v>
      </c>
      <c r="I26" s="82">
        <v>36674885</v>
      </c>
      <c r="J26" s="82">
        <v>36674885</v>
      </c>
      <c r="K26" s="83">
        <v>36674885</v>
      </c>
    </row>
    <row r="27" spans="1:11" ht="45">
      <c r="A27" s="78"/>
      <c r="B27" s="80" t="s">
        <v>62</v>
      </c>
      <c r="C27" s="81" t="s">
        <v>63</v>
      </c>
      <c r="D27" s="82">
        <v>25000000000</v>
      </c>
      <c r="E27" s="82">
        <v>800000000</v>
      </c>
      <c r="F27" s="82">
        <v>-96784236</v>
      </c>
      <c r="G27" s="82">
        <v>24296784236</v>
      </c>
      <c r="H27" s="82">
        <v>545867548.5</v>
      </c>
      <c r="I27" s="82">
        <v>637147472.5</v>
      </c>
      <c r="J27" s="82">
        <v>643292093.5</v>
      </c>
      <c r="K27" s="83">
        <v>643292093.5</v>
      </c>
    </row>
    <row r="28" spans="1:11" ht="45">
      <c r="A28" s="78"/>
      <c r="B28" s="80" t="s">
        <v>64</v>
      </c>
      <c r="C28" s="81" t="s">
        <v>65</v>
      </c>
      <c r="D28" s="82">
        <v>112170000000</v>
      </c>
      <c r="E28" s="82">
        <v>22939000000</v>
      </c>
      <c r="F28" s="82">
        <v>-1299144433</v>
      </c>
      <c r="G28" s="82">
        <v>90530144433</v>
      </c>
      <c r="H28" s="82">
        <v>5406704004</v>
      </c>
      <c r="I28" s="82">
        <v>3398742967.4000001</v>
      </c>
      <c r="J28" s="82">
        <v>3386321227.4000001</v>
      </c>
      <c r="K28" s="83">
        <v>3386321227.4000001</v>
      </c>
    </row>
    <row r="29" spans="1:11" ht="45">
      <c r="A29" s="78"/>
      <c r="B29" s="80" t="s">
        <v>64</v>
      </c>
      <c r="C29" s="81" t="s">
        <v>65</v>
      </c>
      <c r="D29" s="82">
        <v>50000000000</v>
      </c>
      <c r="E29" s="82">
        <v>0</v>
      </c>
      <c r="F29" s="82">
        <v>0</v>
      </c>
      <c r="G29" s="82">
        <v>50000000000</v>
      </c>
      <c r="H29" s="82">
        <v>834351751.5</v>
      </c>
      <c r="I29" s="82">
        <v>3160497545.5</v>
      </c>
      <c r="J29" s="82">
        <v>3162253151.5</v>
      </c>
      <c r="K29" s="83">
        <v>3162253151.5</v>
      </c>
    </row>
    <row r="30" spans="1:11" ht="33.75">
      <c r="A30" s="78"/>
      <c r="B30" s="80" t="s">
        <v>66</v>
      </c>
      <c r="C30" s="81" t="s">
        <v>67</v>
      </c>
      <c r="D30" s="82">
        <v>1100000000</v>
      </c>
      <c r="E30" s="82">
        <v>0</v>
      </c>
      <c r="F30" s="82">
        <v>0</v>
      </c>
      <c r="G30" s="82">
        <v>1100000000</v>
      </c>
      <c r="H30" s="82">
        <v>0</v>
      </c>
      <c r="I30" s="82">
        <v>54560575</v>
      </c>
      <c r="J30" s="82">
        <v>54560575</v>
      </c>
      <c r="K30" s="83">
        <v>54560575</v>
      </c>
    </row>
    <row r="31" spans="1:11" ht="33.75">
      <c r="A31" s="78"/>
      <c r="B31" s="80" t="s">
        <v>68</v>
      </c>
      <c r="C31" s="81" t="s">
        <v>69</v>
      </c>
      <c r="D31" s="82">
        <v>1000000000</v>
      </c>
      <c r="E31" s="82">
        <v>0</v>
      </c>
      <c r="F31" s="82">
        <v>0</v>
      </c>
      <c r="G31" s="82">
        <v>1000000000</v>
      </c>
      <c r="H31" s="82">
        <v>0</v>
      </c>
      <c r="I31" s="82">
        <v>18497873</v>
      </c>
      <c r="J31" s="82">
        <v>18497873</v>
      </c>
      <c r="K31" s="83">
        <v>18497873</v>
      </c>
    </row>
    <row r="32" spans="1:11" ht="45">
      <c r="A32" s="78"/>
      <c r="B32" s="80" t="s">
        <v>70</v>
      </c>
      <c r="C32" s="81" t="s">
        <v>71</v>
      </c>
      <c r="D32" s="82">
        <v>53000000000</v>
      </c>
      <c r="E32" s="82">
        <v>0</v>
      </c>
      <c r="F32" s="82">
        <v>-10266278739</v>
      </c>
      <c r="G32" s="82">
        <v>63266278739</v>
      </c>
      <c r="H32" s="82">
        <v>134580527</v>
      </c>
      <c r="I32" s="82">
        <v>38182134</v>
      </c>
      <c r="J32" s="82">
        <v>38182134</v>
      </c>
      <c r="K32" s="83">
        <v>38182134</v>
      </c>
    </row>
    <row r="33" spans="1:11" ht="22.5">
      <c r="A33" s="78"/>
      <c r="B33" s="80" t="s">
        <v>72</v>
      </c>
      <c r="C33" s="81" t="s">
        <v>73</v>
      </c>
      <c r="D33" s="82">
        <v>3750000000</v>
      </c>
      <c r="E33" s="82">
        <v>0</v>
      </c>
      <c r="F33" s="82">
        <v>65460000</v>
      </c>
      <c r="G33" s="82">
        <v>3684540000</v>
      </c>
      <c r="H33" s="82">
        <v>96660000</v>
      </c>
      <c r="I33" s="82">
        <v>249883396.88999999</v>
      </c>
      <c r="J33" s="82">
        <v>249883396.88999999</v>
      </c>
      <c r="K33" s="83">
        <v>249883396.88999999</v>
      </c>
    </row>
    <row r="34" spans="1:11" ht="22.5">
      <c r="A34" s="78"/>
      <c r="B34" s="80" t="s">
        <v>74</v>
      </c>
      <c r="C34" s="81" t="s">
        <v>75</v>
      </c>
      <c r="D34" s="82">
        <v>3000000000</v>
      </c>
      <c r="E34" s="82">
        <v>0</v>
      </c>
      <c r="F34" s="82">
        <v>25589400</v>
      </c>
      <c r="G34" s="82">
        <v>2974410600</v>
      </c>
      <c r="H34" s="82">
        <v>25589400</v>
      </c>
      <c r="I34" s="82">
        <v>45099800</v>
      </c>
      <c r="J34" s="82">
        <v>45099800</v>
      </c>
      <c r="K34" s="83">
        <v>45099800</v>
      </c>
    </row>
    <row r="35" spans="1:11" ht="22.5">
      <c r="A35" s="78"/>
      <c r="B35" s="80" t="s">
        <v>76</v>
      </c>
      <c r="C35" s="81" t="s">
        <v>77</v>
      </c>
      <c r="D35" s="82">
        <v>5000000000</v>
      </c>
      <c r="E35" s="82">
        <v>0</v>
      </c>
      <c r="F35" s="82">
        <v>-92174612</v>
      </c>
      <c r="G35" s="82">
        <v>5092174612</v>
      </c>
      <c r="H35" s="82">
        <v>5000023</v>
      </c>
      <c r="I35" s="82">
        <v>80708052</v>
      </c>
      <c r="J35" s="82">
        <v>80708052</v>
      </c>
      <c r="K35" s="83">
        <v>80708052</v>
      </c>
    </row>
    <row r="36" spans="1:11" ht="45">
      <c r="A36" s="78"/>
      <c r="B36" s="80" t="s">
        <v>78</v>
      </c>
      <c r="C36" s="81" t="s">
        <v>79</v>
      </c>
      <c r="D36" s="82">
        <v>4000000000</v>
      </c>
      <c r="E36" s="82">
        <v>0</v>
      </c>
      <c r="F36" s="82">
        <v>244142192</v>
      </c>
      <c r="G36" s="82">
        <v>3755857808</v>
      </c>
      <c r="H36" s="82">
        <v>140513740</v>
      </c>
      <c r="I36" s="82">
        <v>94408326.670000002</v>
      </c>
      <c r="J36" s="82">
        <v>94408326.670000002</v>
      </c>
      <c r="K36" s="83">
        <v>94408326.670000002</v>
      </c>
    </row>
    <row r="37" spans="1:11" ht="22.5">
      <c r="A37" s="78"/>
      <c r="B37" s="80" t="s">
        <v>80</v>
      </c>
      <c r="C37" s="81" t="s">
        <v>81</v>
      </c>
      <c r="D37" s="82">
        <v>8000000000</v>
      </c>
      <c r="E37" s="82">
        <v>0</v>
      </c>
      <c r="F37" s="82">
        <v>18594000</v>
      </c>
      <c r="G37" s="82">
        <v>7981406000</v>
      </c>
      <c r="H37" s="82">
        <v>191406407</v>
      </c>
      <c r="I37" s="82">
        <v>106910401</v>
      </c>
      <c r="J37" s="82">
        <v>106910401</v>
      </c>
      <c r="K37" s="83">
        <v>106910401</v>
      </c>
    </row>
    <row r="38" spans="1:11" ht="23.25" thickBot="1">
      <c r="A38" s="78"/>
      <c r="B38" s="91" t="s">
        <v>82</v>
      </c>
      <c r="C38" s="92" t="s">
        <v>83</v>
      </c>
      <c r="D38" s="93">
        <v>7000000000</v>
      </c>
      <c r="E38" s="93">
        <v>0</v>
      </c>
      <c r="F38" s="93">
        <v>-897798477</v>
      </c>
      <c r="G38" s="93">
        <v>7897798477</v>
      </c>
      <c r="H38" s="93">
        <v>170435203</v>
      </c>
      <c r="I38" s="93">
        <v>246186288</v>
      </c>
      <c r="J38" s="93">
        <v>246186288</v>
      </c>
      <c r="K38" s="94">
        <v>246186288</v>
      </c>
    </row>
    <row r="39" spans="1:11" ht="15.75" thickBot="1">
      <c r="A39" s="78"/>
      <c r="B39" s="98" t="s">
        <v>0</v>
      </c>
      <c r="C39" s="99" t="s">
        <v>0</v>
      </c>
      <c r="D39" s="100">
        <f>SUM(D19:D38)</f>
        <v>637141157797</v>
      </c>
      <c r="E39" s="100">
        <f t="shared" ref="E39:J39" si="1">SUM(E19:E38)</f>
        <v>170000000000</v>
      </c>
      <c r="F39" s="100">
        <f t="shared" si="1"/>
        <v>3001792757</v>
      </c>
      <c r="G39" s="100">
        <f t="shared" si="1"/>
        <v>464139365040</v>
      </c>
      <c r="H39" s="100">
        <f t="shared" si="1"/>
        <v>33029684317</v>
      </c>
      <c r="I39" s="100">
        <f t="shared" si="1"/>
        <v>19138263408.229996</v>
      </c>
      <c r="J39" s="100">
        <f t="shared" si="1"/>
        <v>19133741895.229996</v>
      </c>
      <c r="K39" s="101">
        <f>SUM(K19:K38)</f>
        <v>19133741895.229996</v>
      </c>
    </row>
    <row r="40" spans="1:11" ht="15.75" thickBot="1">
      <c r="A40" s="78"/>
      <c r="B40" s="102" t="s">
        <v>0</v>
      </c>
      <c r="C40" s="103" t="s">
        <v>0</v>
      </c>
      <c r="D40" s="104">
        <f>+D39+D18</f>
        <v>676735110160</v>
      </c>
      <c r="E40" s="104">
        <f t="shared" ref="E40:J40" si="2">+E39+E18</f>
        <v>170000000000</v>
      </c>
      <c r="F40" s="104">
        <f t="shared" si="2"/>
        <v>5918365576</v>
      </c>
      <c r="G40" s="104">
        <f t="shared" si="2"/>
        <v>500816744584</v>
      </c>
      <c r="H40" s="104">
        <f t="shared" si="2"/>
        <v>35922941953.43</v>
      </c>
      <c r="I40" s="104">
        <f t="shared" si="2"/>
        <v>22344296556.659996</v>
      </c>
      <c r="J40" s="104">
        <f t="shared" si="2"/>
        <v>22339775043.659996</v>
      </c>
      <c r="K40" s="105">
        <f>+K39+K18</f>
        <v>22339775043.659996</v>
      </c>
    </row>
    <row r="41" spans="1:11" ht="15.75" thickTop="1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35E1B-6002-40FD-A868-8EBCEA37B2FD}">
  <dimension ref="A1:L41"/>
  <sheetViews>
    <sheetView workbookViewId="0">
      <selection activeCell="E43" sqref="E43"/>
    </sheetView>
  </sheetViews>
  <sheetFormatPr baseColWidth="10" defaultRowHeight="15"/>
  <cols>
    <col min="1" max="1" width="6.5703125" style="45" customWidth="1"/>
    <col min="2" max="2" width="13.28515625" style="45" customWidth="1"/>
    <col min="3" max="3" width="5.42578125" style="45" customWidth="1"/>
    <col min="4" max="4" width="27.5703125" style="45" customWidth="1"/>
    <col min="5" max="12" width="18.85546875" style="45" customWidth="1"/>
    <col min="13" max="13" width="0" style="45" hidden="1" customWidth="1"/>
    <col min="14" max="14" width="6.42578125" style="45" customWidth="1"/>
    <col min="15" max="16384" width="11.42578125" style="45"/>
  </cols>
  <sheetData>
    <row r="1" spans="1:12">
      <c r="A1" s="43"/>
      <c r="B1" s="43">
        <v>2020</v>
      </c>
      <c r="C1" s="44" t="s">
        <v>0</v>
      </c>
      <c r="D1" s="44" t="s">
        <v>0</v>
      </c>
      <c r="E1" s="44" t="s">
        <v>0</v>
      </c>
      <c r="F1" s="44" t="s">
        <v>0</v>
      </c>
      <c r="G1" s="44" t="s">
        <v>0</v>
      </c>
      <c r="H1" s="44" t="s">
        <v>0</v>
      </c>
      <c r="I1" s="44" t="s">
        <v>0</v>
      </c>
      <c r="J1" s="44" t="s">
        <v>0</v>
      </c>
      <c r="K1" s="44" t="s">
        <v>0</v>
      </c>
      <c r="L1" s="44" t="s">
        <v>0</v>
      </c>
    </row>
    <row r="2" spans="1:12">
      <c r="A2" s="43"/>
      <c r="B2" s="43" t="s">
        <v>1</v>
      </c>
      <c r="C2" s="44" t="s">
        <v>0</v>
      </c>
      <c r="D2" s="44" t="s">
        <v>0</v>
      </c>
      <c r="E2" s="44" t="s">
        <v>0</v>
      </c>
      <c r="F2" s="44" t="s">
        <v>0</v>
      </c>
      <c r="G2" s="44" t="s">
        <v>0</v>
      </c>
      <c r="H2" s="44" t="s">
        <v>0</v>
      </c>
      <c r="I2" s="44" t="s">
        <v>0</v>
      </c>
      <c r="J2" s="44" t="s">
        <v>0</v>
      </c>
      <c r="K2" s="44" t="s">
        <v>0</v>
      </c>
      <c r="L2" s="44" t="s">
        <v>0</v>
      </c>
    </row>
    <row r="3" spans="1:12" ht="15.75" thickBot="1">
      <c r="A3" s="43"/>
      <c r="B3" s="49" t="s">
        <v>100</v>
      </c>
      <c r="C3" s="44" t="s">
        <v>0</v>
      </c>
      <c r="D3" s="44" t="s">
        <v>0</v>
      </c>
      <c r="E3" s="44" t="s">
        <v>0</v>
      </c>
      <c r="F3" s="44" t="s">
        <v>0</v>
      </c>
      <c r="G3" s="44" t="s">
        <v>0</v>
      </c>
      <c r="H3" s="44" t="s">
        <v>0</v>
      </c>
      <c r="I3" s="44" t="s">
        <v>0</v>
      </c>
      <c r="J3" s="44" t="s">
        <v>0</v>
      </c>
      <c r="K3" s="44" t="s">
        <v>0</v>
      </c>
      <c r="L3" s="44" t="s">
        <v>0</v>
      </c>
    </row>
    <row r="4" spans="1:12" ht="15.75" thickTop="1">
      <c r="A4" s="47"/>
      <c r="B4" s="54" t="s">
        <v>3</v>
      </c>
      <c r="C4" s="55" t="s">
        <v>4</v>
      </c>
      <c r="D4" s="55" t="s">
        <v>6</v>
      </c>
      <c r="E4" s="55" t="s">
        <v>8</v>
      </c>
      <c r="F4" s="55" t="s">
        <v>9</v>
      </c>
      <c r="G4" s="55" t="s">
        <v>10</v>
      </c>
      <c r="H4" s="55" t="s">
        <v>11</v>
      </c>
      <c r="I4" s="55" t="s">
        <v>12</v>
      </c>
      <c r="J4" s="55" t="s">
        <v>13</v>
      </c>
      <c r="K4" s="55" t="s">
        <v>14</v>
      </c>
      <c r="L4" s="56" t="s">
        <v>15</v>
      </c>
    </row>
    <row r="5" spans="1:12">
      <c r="A5" s="48"/>
      <c r="B5" s="57" t="s">
        <v>16</v>
      </c>
      <c r="C5" s="58" t="s">
        <v>18</v>
      </c>
      <c r="D5" s="59" t="s">
        <v>20</v>
      </c>
      <c r="E5" s="60">
        <v>12190000000</v>
      </c>
      <c r="F5" s="60">
        <v>0</v>
      </c>
      <c r="G5" s="60">
        <v>833146834</v>
      </c>
      <c r="H5" s="60">
        <v>11356853166</v>
      </c>
      <c r="I5" s="60">
        <v>833146834</v>
      </c>
      <c r="J5" s="60">
        <v>841070131</v>
      </c>
      <c r="K5" s="60">
        <v>841070131</v>
      </c>
      <c r="L5" s="61">
        <v>841070131</v>
      </c>
    </row>
    <row r="6" spans="1:12" ht="22.5">
      <c r="A6" s="48"/>
      <c r="B6" s="57" t="s">
        <v>21</v>
      </c>
      <c r="C6" s="58" t="s">
        <v>18</v>
      </c>
      <c r="D6" s="59" t="s">
        <v>22</v>
      </c>
      <c r="E6" s="60">
        <v>4261000000</v>
      </c>
      <c r="F6" s="60">
        <v>0</v>
      </c>
      <c r="G6" s="60">
        <v>336542121</v>
      </c>
      <c r="H6" s="60">
        <v>3924457879</v>
      </c>
      <c r="I6" s="60">
        <v>336542121</v>
      </c>
      <c r="J6" s="60">
        <v>336542121</v>
      </c>
      <c r="K6" s="60">
        <v>336542121</v>
      </c>
      <c r="L6" s="61">
        <v>336542121</v>
      </c>
    </row>
    <row r="7" spans="1:12" ht="33.75">
      <c r="A7" s="48"/>
      <c r="B7" s="57" t="s">
        <v>23</v>
      </c>
      <c r="C7" s="58" t="s">
        <v>18</v>
      </c>
      <c r="D7" s="59" t="s">
        <v>24</v>
      </c>
      <c r="E7" s="60">
        <v>1524000000</v>
      </c>
      <c r="F7" s="60">
        <v>0</v>
      </c>
      <c r="G7" s="60">
        <v>73970418</v>
      </c>
      <c r="H7" s="60">
        <v>1450029582</v>
      </c>
      <c r="I7" s="60">
        <v>73970418</v>
      </c>
      <c r="J7" s="60">
        <v>73970418</v>
      </c>
      <c r="K7" s="60">
        <v>73970418</v>
      </c>
      <c r="L7" s="61">
        <v>73970418</v>
      </c>
    </row>
    <row r="8" spans="1:12" ht="22.5">
      <c r="A8" s="48"/>
      <c r="B8" s="57" t="s">
        <v>25</v>
      </c>
      <c r="C8" s="58" t="s">
        <v>18</v>
      </c>
      <c r="D8" s="59" t="s">
        <v>26</v>
      </c>
      <c r="E8" s="60">
        <v>11000000</v>
      </c>
      <c r="F8" s="60">
        <v>0</v>
      </c>
      <c r="G8" s="60">
        <v>0</v>
      </c>
      <c r="H8" s="60">
        <v>11000000</v>
      </c>
      <c r="I8" s="60">
        <v>0</v>
      </c>
      <c r="J8" s="60">
        <v>0</v>
      </c>
      <c r="K8" s="60">
        <v>0</v>
      </c>
      <c r="L8" s="61">
        <v>0</v>
      </c>
    </row>
    <row r="9" spans="1:12" ht="22.5">
      <c r="A9" s="48"/>
      <c r="B9" s="57" t="s">
        <v>27</v>
      </c>
      <c r="C9" s="58" t="s">
        <v>18</v>
      </c>
      <c r="D9" s="59" t="s">
        <v>28</v>
      </c>
      <c r="E9" s="60">
        <v>4329000000</v>
      </c>
      <c r="F9" s="60">
        <v>0</v>
      </c>
      <c r="G9" s="60">
        <v>52000000</v>
      </c>
      <c r="H9" s="60">
        <v>4277000000</v>
      </c>
      <c r="I9" s="60">
        <v>411255004.94</v>
      </c>
      <c r="J9" s="60">
        <v>369734856.29000002</v>
      </c>
      <c r="K9" s="60">
        <v>369734856.29000002</v>
      </c>
      <c r="L9" s="61">
        <v>369734856.29000002</v>
      </c>
    </row>
    <row r="10" spans="1:12" ht="33.75">
      <c r="A10" s="48"/>
      <c r="B10" s="57" t="s">
        <v>29</v>
      </c>
      <c r="C10" s="58" t="s">
        <v>18</v>
      </c>
      <c r="D10" s="59" t="s">
        <v>30</v>
      </c>
      <c r="E10" s="60">
        <v>13311842203</v>
      </c>
      <c r="F10" s="60">
        <v>0</v>
      </c>
      <c r="G10" s="60">
        <v>1472153709</v>
      </c>
      <c r="H10" s="60">
        <v>11839688494</v>
      </c>
      <c r="I10" s="60">
        <v>1472153709</v>
      </c>
      <c r="J10" s="60">
        <v>1472153709</v>
      </c>
      <c r="K10" s="60">
        <v>1472153709</v>
      </c>
      <c r="L10" s="61">
        <v>1472153709</v>
      </c>
    </row>
    <row r="11" spans="1:12" ht="22.5">
      <c r="A11" s="48"/>
      <c r="B11" s="57" t="s">
        <v>31</v>
      </c>
      <c r="C11" s="58" t="s">
        <v>18</v>
      </c>
      <c r="D11" s="59" t="s">
        <v>32</v>
      </c>
      <c r="E11" s="60">
        <v>2807110160</v>
      </c>
      <c r="F11" s="60">
        <v>0</v>
      </c>
      <c r="G11" s="60">
        <v>0</v>
      </c>
      <c r="H11" s="60">
        <v>2807110160</v>
      </c>
      <c r="I11" s="60">
        <v>25390374</v>
      </c>
      <c r="J11" s="60">
        <v>27846291</v>
      </c>
      <c r="K11" s="60">
        <v>27846291</v>
      </c>
      <c r="L11" s="61">
        <v>27846291</v>
      </c>
    </row>
    <row r="12" spans="1:12" ht="33.75">
      <c r="A12" s="48"/>
      <c r="B12" s="57" t="s">
        <v>33</v>
      </c>
      <c r="C12" s="58" t="s">
        <v>18</v>
      </c>
      <c r="D12" s="59" t="s">
        <v>34</v>
      </c>
      <c r="E12" s="60">
        <v>58000000</v>
      </c>
      <c r="F12" s="60">
        <v>0</v>
      </c>
      <c r="G12" s="60">
        <v>1976702</v>
      </c>
      <c r="H12" s="60">
        <v>56023298</v>
      </c>
      <c r="I12" s="60">
        <v>1976702</v>
      </c>
      <c r="J12" s="60">
        <v>1976702</v>
      </c>
      <c r="K12" s="60">
        <v>1976702</v>
      </c>
      <c r="L12" s="61">
        <v>1976702</v>
      </c>
    </row>
    <row r="13" spans="1:12">
      <c r="A13" s="48"/>
      <c r="B13" s="57" t="s">
        <v>35</v>
      </c>
      <c r="C13" s="58" t="s">
        <v>18</v>
      </c>
      <c r="D13" s="59" t="s">
        <v>36</v>
      </c>
      <c r="E13" s="60">
        <v>94000000</v>
      </c>
      <c r="F13" s="60">
        <v>0</v>
      </c>
      <c r="G13" s="60">
        <v>0</v>
      </c>
      <c r="H13" s="60">
        <v>94000000</v>
      </c>
      <c r="I13" s="60">
        <v>0</v>
      </c>
      <c r="J13" s="60">
        <v>0</v>
      </c>
      <c r="K13" s="60">
        <v>0</v>
      </c>
      <c r="L13" s="61">
        <v>0</v>
      </c>
    </row>
    <row r="14" spans="1:12">
      <c r="A14" s="48"/>
      <c r="B14" s="57" t="s">
        <v>37</v>
      </c>
      <c r="C14" s="58" t="s">
        <v>18</v>
      </c>
      <c r="D14" s="59" t="s">
        <v>38</v>
      </c>
      <c r="E14" s="60">
        <v>20000000</v>
      </c>
      <c r="F14" s="60">
        <v>0</v>
      </c>
      <c r="G14" s="60">
        <v>0</v>
      </c>
      <c r="H14" s="60">
        <v>20000000</v>
      </c>
      <c r="I14" s="60">
        <v>0</v>
      </c>
      <c r="J14" s="60">
        <v>0</v>
      </c>
      <c r="K14" s="60">
        <v>0</v>
      </c>
      <c r="L14" s="61">
        <v>0</v>
      </c>
    </row>
    <row r="15" spans="1:12" ht="22.5">
      <c r="A15" s="48"/>
      <c r="B15" s="57" t="s">
        <v>39</v>
      </c>
      <c r="C15" s="58" t="s">
        <v>18</v>
      </c>
      <c r="D15" s="59" t="s">
        <v>40</v>
      </c>
      <c r="E15" s="60">
        <v>11000000</v>
      </c>
      <c r="F15" s="60">
        <v>0</v>
      </c>
      <c r="G15" s="60">
        <v>0</v>
      </c>
      <c r="H15" s="60">
        <v>11000000</v>
      </c>
      <c r="I15" s="60">
        <v>0</v>
      </c>
      <c r="J15" s="60">
        <v>0</v>
      </c>
      <c r="K15" s="60">
        <v>0</v>
      </c>
      <c r="L15" s="61">
        <v>0</v>
      </c>
    </row>
    <row r="16" spans="1:12" ht="22.5">
      <c r="A16" s="48"/>
      <c r="B16" s="57" t="s">
        <v>41</v>
      </c>
      <c r="C16" s="58" t="s">
        <v>42</v>
      </c>
      <c r="D16" s="59" t="s">
        <v>44</v>
      </c>
      <c r="E16" s="60">
        <v>975000000</v>
      </c>
      <c r="F16" s="60">
        <v>0</v>
      </c>
      <c r="G16" s="60">
        <v>0</v>
      </c>
      <c r="H16" s="60">
        <v>975000000</v>
      </c>
      <c r="I16" s="60">
        <v>0</v>
      </c>
      <c r="J16" s="60">
        <v>0</v>
      </c>
      <c r="K16" s="60">
        <v>0</v>
      </c>
      <c r="L16" s="61">
        <v>0</v>
      </c>
    </row>
    <row r="17" spans="1:12" ht="22.5">
      <c r="A17" s="48"/>
      <c r="B17" s="57" t="s">
        <v>45</v>
      </c>
      <c r="C17" s="58" t="s">
        <v>18</v>
      </c>
      <c r="D17" s="59" t="s">
        <v>46</v>
      </c>
      <c r="E17" s="60">
        <v>2000000</v>
      </c>
      <c r="F17" s="60">
        <v>0</v>
      </c>
      <c r="G17" s="60">
        <v>0</v>
      </c>
      <c r="H17" s="60">
        <v>2000000</v>
      </c>
      <c r="I17" s="60">
        <v>0</v>
      </c>
      <c r="J17" s="60">
        <v>0</v>
      </c>
      <c r="K17" s="60">
        <v>0</v>
      </c>
      <c r="L17" s="61">
        <v>0</v>
      </c>
    </row>
    <row r="18" spans="1:12">
      <c r="A18" s="48"/>
      <c r="B18" s="68"/>
      <c r="C18" s="69"/>
      <c r="D18" s="70"/>
      <c r="E18" s="71">
        <f>SUM(E5:E17)</f>
        <v>39593952363</v>
      </c>
      <c r="F18" s="71">
        <f t="shared" ref="F18:L18" si="0">SUM(F5:F17)</f>
        <v>0</v>
      </c>
      <c r="G18" s="71">
        <f t="shared" si="0"/>
        <v>2769789784</v>
      </c>
      <c r="H18" s="71">
        <f t="shared" si="0"/>
        <v>36824162579</v>
      </c>
      <c r="I18" s="71">
        <f t="shared" si="0"/>
        <v>3154435162.9400001</v>
      </c>
      <c r="J18" s="71">
        <f t="shared" si="0"/>
        <v>3123294228.29</v>
      </c>
      <c r="K18" s="71">
        <f t="shared" si="0"/>
        <v>3123294228.29</v>
      </c>
      <c r="L18" s="71">
        <f t="shared" si="0"/>
        <v>3123294228.29</v>
      </c>
    </row>
    <row r="19" spans="1:12" ht="56.25">
      <c r="A19" s="48"/>
      <c r="B19" s="57" t="s">
        <v>47</v>
      </c>
      <c r="C19" s="58" t="s">
        <v>42</v>
      </c>
      <c r="D19" s="59" t="s">
        <v>49</v>
      </c>
      <c r="E19" s="60">
        <v>50000000000</v>
      </c>
      <c r="F19" s="60">
        <v>0</v>
      </c>
      <c r="G19" s="60">
        <v>222980000</v>
      </c>
      <c r="H19" s="60">
        <v>49777020000</v>
      </c>
      <c r="I19" s="60">
        <v>158580103</v>
      </c>
      <c r="J19" s="60">
        <v>112020217</v>
      </c>
      <c r="K19" s="60">
        <v>112020217</v>
      </c>
      <c r="L19" s="61">
        <v>112020217</v>
      </c>
    </row>
    <row r="20" spans="1:12" ht="45">
      <c r="A20" s="48"/>
      <c r="B20" s="57" t="s">
        <v>50</v>
      </c>
      <c r="C20" s="58" t="s">
        <v>42</v>
      </c>
      <c r="D20" s="59" t="s">
        <v>51</v>
      </c>
      <c r="E20" s="60">
        <v>13000000000</v>
      </c>
      <c r="F20" s="60">
        <v>0</v>
      </c>
      <c r="G20" s="60">
        <v>-206213726</v>
      </c>
      <c r="H20" s="60">
        <v>13206213726</v>
      </c>
      <c r="I20" s="60">
        <v>1501136350</v>
      </c>
      <c r="J20" s="60">
        <v>122884238</v>
      </c>
      <c r="K20" s="60">
        <v>122884238</v>
      </c>
      <c r="L20" s="61">
        <v>122884238</v>
      </c>
    </row>
    <row r="21" spans="1:12" ht="22.5">
      <c r="A21" s="48"/>
      <c r="B21" s="57" t="s">
        <v>52</v>
      </c>
      <c r="C21" s="58" t="s">
        <v>42</v>
      </c>
      <c r="D21" s="59" t="s">
        <v>53</v>
      </c>
      <c r="E21" s="60">
        <v>13000000000</v>
      </c>
      <c r="F21" s="60">
        <v>515000000</v>
      </c>
      <c r="G21" s="60">
        <v>-930932000</v>
      </c>
      <c r="H21" s="60">
        <v>13415932000</v>
      </c>
      <c r="I21" s="60">
        <v>56700000</v>
      </c>
      <c r="J21" s="60">
        <v>45659018</v>
      </c>
      <c r="K21" s="60">
        <v>45659018</v>
      </c>
      <c r="L21" s="61">
        <v>45659018</v>
      </c>
    </row>
    <row r="22" spans="1:12" ht="33.75">
      <c r="A22" s="48"/>
      <c r="B22" s="57" t="s">
        <v>54</v>
      </c>
      <c r="C22" s="58" t="s">
        <v>42</v>
      </c>
      <c r="D22" s="59" t="s">
        <v>55</v>
      </c>
      <c r="E22" s="60">
        <v>15000000000</v>
      </c>
      <c r="F22" s="60">
        <v>91000000</v>
      </c>
      <c r="G22" s="60">
        <v>8254730000</v>
      </c>
      <c r="H22" s="60">
        <v>6654270000</v>
      </c>
      <c r="I22" s="60">
        <v>603431595</v>
      </c>
      <c r="J22" s="60">
        <v>70133300</v>
      </c>
      <c r="K22" s="60">
        <v>70133300</v>
      </c>
      <c r="L22" s="61">
        <v>70133300</v>
      </c>
    </row>
    <row r="23" spans="1:12" ht="45">
      <c r="A23" s="48"/>
      <c r="B23" s="57" t="s">
        <v>56</v>
      </c>
      <c r="C23" s="58" t="s">
        <v>42</v>
      </c>
      <c r="D23" s="59" t="s">
        <v>57</v>
      </c>
      <c r="E23" s="60">
        <v>15000000000</v>
      </c>
      <c r="F23" s="60">
        <v>0</v>
      </c>
      <c r="G23" s="60">
        <v>1104318000</v>
      </c>
      <c r="H23" s="60">
        <v>13895682000</v>
      </c>
      <c r="I23" s="60">
        <v>505029617</v>
      </c>
      <c r="J23" s="60">
        <v>65639333</v>
      </c>
      <c r="K23" s="60">
        <v>65639333</v>
      </c>
      <c r="L23" s="61">
        <v>65639333</v>
      </c>
    </row>
    <row r="24" spans="1:12" ht="45">
      <c r="A24" s="48"/>
      <c r="B24" s="57" t="s">
        <v>58</v>
      </c>
      <c r="C24" s="58" t="s">
        <v>18</v>
      </c>
      <c r="D24" s="59" t="s">
        <v>59</v>
      </c>
      <c r="E24" s="60">
        <v>17750000000</v>
      </c>
      <c r="F24" s="60">
        <v>0</v>
      </c>
      <c r="G24" s="60">
        <v>6893052134.5100002</v>
      </c>
      <c r="H24" s="60">
        <v>10856947865.49</v>
      </c>
      <c r="I24" s="60">
        <v>188313692</v>
      </c>
      <c r="J24" s="60">
        <v>510651943</v>
      </c>
      <c r="K24" s="60">
        <v>510651943</v>
      </c>
      <c r="L24" s="61">
        <v>510651943</v>
      </c>
    </row>
    <row r="25" spans="1:12" ht="45">
      <c r="A25" s="48"/>
      <c r="B25" s="57" t="s">
        <v>58</v>
      </c>
      <c r="C25" s="58" t="s">
        <v>42</v>
      </c>
      <c r="D25" s="59" t="s">
        <v>59</v>
      </c>
      <c r="E25" s="60">
        <v>165081157797</v>
      </c>
      <c r="F25" s="60">
        <v>120655000000</v>
      </c>
      <c r="G25" s="60">
        <v>6100000000</v>
      </c>
      <c r="H25" s="60">
        <v>38326157797</v>
      </c>
      <c r="I25" s="60">
        <v>0</v>
      </c>
      <c r="J25" s="60">
        <v>0</v>
      </c>
      <c r="K25" s="60">
        <v>0</v>
      </c>
      <c r="L25" s="61">
        <v>0</v>
      </c>
    </row>
    <row r="26" spans="1:12" ht="33.75">
      <c r="A26" s="48"/>
      <c r="B26" s="57" t="s">
        <v>60</v>
      </c>
      <c r="C26" s="58" t="s">
        <v>42</v>
      </c>
      <c r="D26" s="59" t="s">
        <v>61</v>
      </c>
      <c r="E26" s="60">
        <v>75290000000</v>
      </c>
      <c r="F26" s="60">
        <v>25000000000</v>
      </c>
      <c r="G26" s="60">
        <v>444766067</v>
      </c>
      <c r="H26" s="60">
        <v>49845233933</v>
      </c>
      <c r="I26" s="60">
        <v>0</v>
      </c>
      <c r="J26" s="60">
        <v>36463000</v>
      </c>
      <c r="K26" s="60">
        <v>36463000</v>
      </c>
      <c r="L26" s="61">
        <v>36463000</v>
      </c>
    </row>
    <row r="27" spans="1:12" ht="45">
      <c r="A27" s="48"/>
      <c r="B27" s="57" t="s">
        <v>62</v>
      </c>
      <c r="C27" s="58" t="s">
        <v>42</v>
      </c>
      <c r="D27" s="59" t="s">
        <v>63</v>
      </c>
      <c r="E27" s="60">
        <v>25000000000</v>
      </c>
      <c r="F27" s="60">
        <v>800000000</v>
      </c>
      <c r="G27" s="60">
        <v>-417075100.99000001</v>
      </c>
      <c r="H27" s="60">
        <v>24617075100.990002</v>
      </c>
      <c r="I27" s="60">
        <v>535702661.5</v>
      </c>
      <c r="J27" s="60">
        <v>1194537346.5</v>
      </c>
      <c r="K27" s="60">
        <v>1188392725.5</v>
      </c>
      <c r="L27" s="61">
        <v>1188392725.5</v>
      </c>
    </row>
    <row r="28" spans="1:12" ht="56.25">
      <c r="A28" s="48"/>
      <c r="B28" s="57" t="s">
        <v>64</v>
      </c>
      <c r="C28" s="58" t="s">
        <v>18</v>
      </c>
      <c r="D28" s="59" t="s">
        <v>65</v>
      </c>
      <c r="E28" s="60">
        <v>112170000000</v>
      </c>
      <c r="F28" s="60">
        <v>22939000000</v>
      </c>
      <c r="G28" s="60">
        <v>5074605333.0100002</v>
      </c>
      <c r="H28" s="60">
        <v>84156394666.990005</v>
      </c>
      <c r="I28" s="60">
        <v>364629018</v>
      </c>
      <c r="J28" s="60">
        <v>707346980</v>
      </c>
      <c r="K28" s="60">
        <v>708714154</v>
      </c>
      <c r="L28" s="61">
        <v>708714154</v>
      </c>
    </row>
    <row r="29" spans="1:12" ht="56.25">
      <c r="A29" s="48"/>
      <c r="B29" s="57" t="s">
        <v>64</v>
      </c>
      <c r="C29" s="58" t="s">
        <v>42</v>
      </c>
      <c r="D29" s="59" t="s">
        <v>65</v>
      </c>
      <c r="E29" s="60">
        <v>50000000000</v>
      </c>
      <c r="F29" s="60">
        <v>0</v>
      </c>
      <c r="G29" s="60">
        <v>3999999967</v>
      </c>
      <c r="H29" s="60">
        <v>46000000033</v>
      </c>
      <c r="I29" s="60">
        <v>841374175.5</v>
      </c>
      <c r="J29" s="60">
        <v>4429254668</v>
      </c>
      <c r="K29" s="60">
        <v>4423110047</v>
      </c>
      <c r="L29" s="61">
        <v>4423110047</v>
      </c>
    </row>
    <row r="30" spans="1:12" ht="33.75">
      <c r="A30" s="48"/>
      <c r="B30" s="57" t="s">
        <v>66</v>
      </c>
      <c r="C30" s="58" t="s">
        <v>42</v>
      </c>
      <c r="D30" s="59" t="s">
        <v>67</v>
      </c>
      <c r="E30" s="60">
        <v>1100000000</v>
      </c>
      <c r="F30" s="60">
        <v>0</v>
      </c>
      <c r="G30" s="60">
        <v>-16554544</v>
      </c>
      <c r="H30" s="60">
        <v>1116554544</v>
      </c>
      <c r="I30" s="60">
        <v>53045456</v>
      </c>
      <c r="J30" s="60">
        <v>60954544</v>
      </c>
      <c r="K30" s="60">
        <v>60954544</v>
      </c>
      <c r="L30" s="61">
        <v>60954544</v>
      </c>
    </row>
    <row r="31" spans="1:12" ht="33.75">
      <c r="A31" s="48"/>
      <c r="B31" s="57" t="s">
        <v>68</v>
      </c>
      <c r="C31" s="58" t="s">
        <v>42</v>
      </c>
      <c r="D31" s="59" t="s">
        <v>69</v>
      </c>
      <c r="E31" s="60">
        <v>1000000000</v>
      </c>
      <c r="F31" s="60">
        <v>0</v>
      </c>
      <c r="G31" s="60">
        <v>58000000</v>
      </c>
      <c r="H31" s="60">
        <v>942000000</v>
      </c>
      <c r="I31" s="60">
        <v>108000000</v>
      </c>
      <c r="J31" s="60">
        <v>6500000</v>
      </c>
      <c r="K31" s="60">
        <v>6500000</v>
      </c>
      <c r="L31" s="61">
        <v>6500000</v>
      </c>
    </row>
    <row r="32" spans="1:12" ht="56.25">
      <c r="A32" s="48"/>
      <c r="B32" s="57" t="s">
        <v>70</v>
      </c>
      <c r="C32" s="58" t="s">
        <v>42</v>
      </c>
      <c r="D32" s="59" t="s">
        <v>71</v>
      </c>
      <c r="E32" s="60">
        <v>53000000000</v>
      </c>
      <c r="F32" s="60">
        <v>0</v>
      </c>
      <c r="G32" s="60">
        <v>1078515000</v>
      </c>
      <c r="H32" s="60">
        <v>51921485000</v>
      </c>
      <c r="I32" s="60">
        <v>32000000</v>
      </c>
      <c r="J32" s="60">
        <v>182697654</v>
      </c>
      <c r="K32" s="60">
        <v>182697654</v>
      </c>
      <c r="L32" s="61">
        <v>182697654</v>
      </c>
    </row>
    <row r="33" spans="1:12" ht="33.75">
      <c r="A33" s="48"/>
      <c r="B33" s="57" t="s">
        <v>72</v>
      </c>
      <c r="C33" s="58" t="s">
        <v>42</v>
      </c>
      <c r="D33" s="59" t="s">
        <v>73</v>
      </c>
      <c r="E33" s="60">
        <v>3750000000</v>
      </c>
      <c r="F33" s="60">
        <v>0</v>
      </c>
      <c r="G33" s="60">
        <v>228269921</v>
      </c>
      <c r="H33" s="60">
        <v>3521730079</v>
      </c>
      <c r="I33" s="60">
        <v>27991000</v>
      </c>
      <c r="J33" s="60">
        <v>216390969</v>
      </c>
      <c r="K33" s="60">
        <v>216390969</v>
      </c>
      <c r="L33" s="61">
        <v>216390969</v>
      </c>
    </row>
    <row r="34" spans="1:12" ht="22.5">
      <c r="A34" s="48"/>
      <c r="B34" s="57" t="s">
        <v>74</v>
      </c>
      <c r="C34" s="58" t="s">
        <v>42</v>
      </c>
      <c r="D34" s="59" t="s">
        <v>75</v>
      </c>
      <c r="E34" s="60">
        <v>3000000000</v>
      </c>
      <c r="F34" s="60">
        <v>0</v>
      </c>
      <c r="G34" s="60">
        <v>-3515200</v>
      </c>
      <c r="H34" s="60">
        <v>3003515200</v>
      </c>
      <c r="I34" s="60">
        <v>0</v>
      </c>
      <c r="J34" s="60">
        <v>19510400</v>
      </c>
      <c r="K34" s="60">
        <v>19510400</v>
      </c>
      <c r="L34" s="61">
        <v>19510400</v>
      </c>
    </row>
    <row r="35" spans="1:12" ht="33.75">
      <c r="A35" s="48"/>
      <c r="B35" s="57" t="s">
        <v>76</v>
      </c>
      <c r="C35" s="58" t="s">
        <v>42</v>
      </c>
      <c r="D35" s="59" t="s">
        <v>77</v>
      </c>
      <c r="E35" s="60">
        <v>5000000000</v>
      </c>
      <c r="F35" s="60">
        <v>0</v>
      </c>
      <c r="G35" s="60">
        <v>2812336491</v>
      </c>
      <c r="H35" s="60">
        <v>2187663509</v>
      </c>
      <c r="I35" s="60">
        <v>2000000</v>
      </c>
      <c r="J35" s="60">
        <v>81508052</v>
      </c>
      <c r="K35" s="60">
        <v>81508052</v>
      </c>
      <c r="L35" s="61">
        <v>81508052</v>
      </c>
    </row>
    <row r="36" spans="1:12" ht="56.25">
      <c r="A36" s="48"/>
      <c r="B36" s="57" t="s">
        <v>78</v>
      </c>
      <c r="C36" s="58" t="s">
        <v>42</v>
      </c>
      <c r="D36" s="59" t="s">
        <v>79</v>
      </c>
      <c r="E36" s="60">
        <v>4000000000</v>
      </c>
      <c r="F36" s="60">
        <v>0</v>
      </c>
      <c r="G36" s="60">
        <v>214313740</v>
      </c>
      <c r="H36" s="60">
        <v>3785686260</v>
      </c>
      <c r="I36" s="60">
        <v>89187280</v>
      </c>
      <c r="J36" s="60">
        <v>109042342.43000001</v>
      </c>
      <c r="K36" s="60">
        <v>109042342.43000001</v>
      </c>
      <c r="L36" s="61">
        <v>109042342.43000001</v>
      </c>
    </row>
    <row r="37" spans="1:12" ht="22.5">
      <c r="A37" s="48"/>
      <c r="B37" s="57" t="s">
        <v>80</v>
      </c>
      <c r="C37" s="58" t="s">
        <v>42</v>
      </c>
      <c r="D37" s="59" t="s">
        <v>81</v>
      </c>
      <c r="E37" s="60">
        <v>8000000000</v>
      </c>
      <c r="F37" s="60">
        <v>0</v>
      </c>
      <c r="G37" s="60">
        <v>1536320017</v>
      </c>
      <c r="H37" s="60">
        <v>6463679983</v>
      </c>
      <c r="I37" s="60">
        <v>588981114</v>
      </c>
      <c r="J37" s="60">
        <v>226873567</v>
      </c>
      <c r="K37" s="60">
        <v>226873567</v>
      </c>
      <c r="L37" s="61">
        <v>226873567</v>
      </c>
    </row>
    <row r="38" spans="1:12" ht="22.5">
      <c r="A38" s="48"/>
      <c r="B38" s="57" t="s">
        <v>82</v>
      </c>
      <c r="C38" s="58" t="s">
        <v>42</v>
      </c>
      <c r="D38" s="59" t="s">
        <v>83</v>
      </c>
      <c r="E38" s="60">
        <v>7000000000</v>
      </c>
      <c r="F38" s="60">
        <v>0</v>
      </c>
      <c r="G38" s="60">
        <v>1448269093</v>
      </c>
      <c r="H38" s="60">
        <v>5551730907</v>
      </c>
      <c r="I38" s="60">
        <v>41633231</v>
      </c>
      <c r="J38" s="60">
        <v>250854583</v>
      </c>
      <c r="K38" s="60">
        <v>250854583</v>
      </c>
      <c r="L38" s="61">
        <v>250854583</v>
      </c>
    </row>
    <row r="39" spans="1:12" ht="15.75" thickBot="1">
      <c r="A39" s="48"/>
      <c r="B39" s="62" t="s">
        <v>0</v>
      </c>
      <c r="C39" s="63" t="s">
        <v>0</v>
      </c>
      <c r="D39" s="64" t="s">
        <v>0</v>
      </c>
      <c r="E39" s="65">
        <v>676735110160</v>
      </c>
      <c r="F39" s="65">
        <v>170000000000</v>
      </c>
      <c r="G39" s="65">
        <v>40665974976.529999</v>
      </c>
      <c r="H39" s="65">
        <v>466069135183.46997</v>
      </c>
      <c r="I39" s="65">
        <v>8852170455.9400005</v>
      </c>
      <c r="J39" s="65">
        <v>11572216383.219999</v>
      </c>
      <c r="K39" s="65">
        <v>11561294315.219999</v>
      </c>
      <c r="L39" s="66">
        <v>11561294315.219999</v>
      </c>
    </row>
    <row r="40" spans="1:12" ht="15.75" thickTop="1">
      <c r="A40" s="46"/>
      <c r="B40" s="50" t="s">
        <v>0</v>
      </c>
      <c r="C40" s="51" t="s">
        <v>0</v>
      </c>
      <c r="D40" s="52" t="s">
        <v>0</v>
      </c>
      <c r="E40" s="53" t="s">
        <v>0</v>
      </c>
      <c r="F40" s="53" t="s">
        <v>0</v>
      </c>
      <c r="G40" s="53" t="s">
        <v>0</v>
      </c>
      <c r="H40" s="53" t="s">
        <v>0</v>
      </c>
      <c r="I40" s="53" t="s">
        <v>0</v>
      </c>
      <c r="J40" s="53" t="s">
        <v>0</v>
      </c>
      <c r="K40" s="53" t="s">
        <v>0</v>
      </c>
      <c r="L40" s="53" t="s">
        <v>0</v>
      </c>
    </row>
    <row r="41" spans="1:12" ht="33.950000000000003" customHeight="1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1C82B-EB5F-44AD-9A86-34A52B19FC5C}">
  <dimension ref="A1:K40"/>
  <sheetViews>
    <sheetView workbookViewId="0">
      <selection activeCell="C5" sqref="C5"/>
    </sheetView>
  </sheetViews>
  <sheetFormatPr baseColWidth="10" defaultRowHeight="15"/>
  <cols>
    <col min="1" max="1" width="13.42578125" style="21" customWidth="1"/>
    <col min="2" max="2" width="21.5703125" style="21" customWidth="1"/>
    <col min="3" max="3" width="27.5703125" style="21" customWidth="1"/>
    <col min="4" max="11" width="18.85546875" style="21" customWidth="1"/>
    <col min="12" max="12" width="0" style="21" hidden="1" customWidth="1"/>
    <col min="13" max="13" width="6.42578125" style="21" customWidth="1"/>
    <col min="14" max="16384" width="11.42578125" style="21"/>
  </cols>
  <sheetData>
    <row r="1" spans="1:11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</row>
    <row r="2" spans="1:11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</row>
    <row r="3" spans="1:11" ht="15.75" thickBot="1">
      <c r="A3" s="19"/>
      <c r="B3" s="22" t="s">
        <v>99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</row>
    <row r="4" spans="1:11" ht="15.75" thickTop="1">
      <c r="A4" s="23"/>
      <c r="B4" s="24" t="s">
        <v>3</v>
      </c>
      <c r="C4" s="25" t="s">
        <v>6</v>
      </c>
      <c r="D4" s="25" t="s">
        <v>8</v>
      </c>
      <c r="E4" s="25" t="s">
        <v>9</v>
      </c>
      <c r="F4" s="25" t="s">
        <v>10</v>
      </c>
      <c r="G4" s="25" t="s">
        <v>11</v>
      </c>
      <c r="H4" s="25" t="s">
        <v>12</v>
      </c>
      <c r="I4" s="25" t="s">
        <v>13</v>
      </c>
      <c r="J4" s="25" t="s">
        <v>14</v>
      </c>
      <c r="K4" s="26" t="s">
        <v>15</v>
      </c>
    </row>
    <row r="5" spans="1:11">
      <c r="A5" s="27"/>
      <c r="B5" s="28" t="s">
        <v>16</v>
      </c>
      <c r="C5" s="30" t="s">
        <v>20</v>
      </c>
      <c r="D5" s="31">
        <v>12190000000</v>
      </c>
      <c r="E5" s="31">
        <v>0</v>
      </c>
      <c r="F5" s="31">
        <v>851563945</v>
      </c>
      <c r="G5" s="31">
        <v>11338436055</v>
      </c>
      <c r="H5" s="31">
        <v>851563945</v>
      </c>
      <c r="I5" s="31">
        <v>842391262</v>
      </c>
      <c r="J5" s="31">
        <v>842391262</v>
      </c>
      <c r="K5" s="32">
        <v>842391262</v>
      </c>
    </row>
    <row r="6" spans="1:11" ht="22.5">
      <c r="A6" s="27"/>
      <c r="B6" s="28" t="s">
        <v>21</v>
      </c>
      <c r="C6" s="30" t="s">
        <v>22</v>
      </c>
      <c r="D6" s="31">
        <v>4261000000</v>
      </c>
      <c r="E6" s="31">
        <v>0</v>
      </c>
      <c r="F6" s="31">
        <v>266474700</v>
      </c>
      <c r="G6" s="31">
        <v>3994525300</v>
      </c>
      <c r="H6" s="31">
        <v>266474700</v>
      </c>
      <c r="I6" s="31">
        <v>268124238</v>
      </c>
      <c r="J6" s="31">
        <v>268124238</v>
      </c>
      <c r="K6" s="32">
        <v>268124238</v>
      </c>
    </row>
    <row r="7" spans="1:11" ht="33.75">
      <c r="A7" s="27"/>
      <c r="B7" s="28" t="s">
        <v>23</v>
      </c>
      <c r="C7" s="30" t="s">
        <v>24</v>
      </c>
      <c r="D7" s="31">
        <v>1524000000</v>
      </c>
      <c r="E7" s="31">
        <v>0</v>
      </c>
      <c r="F7" s="31">
        <v>93021617</v>
      </c>
      <c r="G7" s="31">
        <v>1430978383</v>
      </c>
      <c r="H7" s="31">
        <v>93021617</v>
      </c>
      <c r="I7" s="31">
        <v>93021617</v>
      </c>
      <c r="J7" s="31">
        <v>93021617</v>
      </c>
      <c r="K7" s="32">
        <v>93021617</v>
      </c>
    </row>
    <row r="8" spans="1:11" ht="22.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0</v>
      </c>
      <c r="G8" s="31">
        <v>11000000</v>
      </c>
      <c r="H8" s="31">
        <v>0</v>
      </c>
      <c r="I8" s="31">
        <v>0</v>
      </c>
      <c r="J8" s="31">
        <v>0</v>
      </c>
      <c r="K8" s="32">
        <v>0</v>
      </c>
    </row>
    <row r="9" spans="1:11" ht="22.5">
      <c r="A9" s="27"/>
      <c r="B9" s="28" t="s">
        <v>27</v>
      </c>
      <c r="C9" s="30" t="s">
        <v>28</v>
      </c>
      <c r="D9" s="31">
        <v>4329000000</v>
      </c>
      <c r="E9" s="31">
        <v>0</v>
      </c>
      <c r="F9" s="31">
        <v>49867803</v>
      </c>
      <c r="G9" s="31">
        <v>4279132197</v>
      </c>
      <c r="H9" s="31">
        <v>197432140.46000001</v>
      </c>
      <c r="I9" s="31">
        <v>477494692</v>
      </c>
      <c r="J9" s="31">
        <v>477494692</v>
      </c>
      <c r="K9" s="32">
        <v>477494692</v>
      </c>
    </row>
    <row r="10" spans="1:11" ht="33.75">
      <c r="A10" s="27"/>
      <c r="B10" s="28" t="s">
        <v>29</v>
      </c>
      <c r="C10" s="30" t="s">
        <v>30</v>
      </c>
      <c r="D10" s="31">
        <v>13311842203</v>
      </c>
      <c r="E10" s="31">
        <v>0</v>
      </c>
      <c r="F10" s="31">
        <v>966576436</v>
      </c>
      <c r="G10" s="31">
        <v>12345265767</v>
      </c>
      <c r="H10" s="31">
        <v>966576436</v>
      </c>
      <c r="I10" s="31">
        <v>966576436</v>
      </c>
      <c r="J10" s="31">
        <v>966576436</v>
      </c>
      <c r="K10" s="32">
        <v>966576436</v>
      </c>
    </row>
    <row r="11" spans="1:11" ht="22.5">
      <c r="A11" s="27"/>
      <c r="B11" s="28" t="s">
        <v>31</v>
      </c>
      <c r="C11" s="30" t="s">
        <v>32</v>
      </c>
      <c r="D11" s="31">
        <v>2807110160</v>
      </c>
      <c r="E11" s="31">
        <v>0</v>
      </c>
      <c r="F11" s="31">
        <v>5577273</v>
      </c>
      <c r="G11" s="31">
        <v>2801532887</v>
      </c>
      <c r="H11" s="31">
        <v>30967647</v>
      </c>
      <c r="I11" s="31">
        <v>33423564</v>
      </c>
      <c r="J11" s="31">
        <v>33423564</v>
      </c>
      <c r="K11" s="32">
        <v>33423564</v>
      </c>
    </row>
    <row r="12" spans="1:11" ht="33.75">
      <c r="A12" s="27"/>
      <c r="B12" s="28" t="s">
        <v>33</v>
      </c>
      <c r="C12" s="30" t="s">
        <v>34</v>
      </c>
      <c r="D12" s="31">
        <v>58000000</v>
      </c>
      <c r="E12" s="31">
        <v>0</v>
      </c>
      <c r="F12" s="31">
        <v>14060543</v>
      </c>
      <c r="G12" s="31">
        <v>43939457</v>
      </c>
      <c r="H12" s="31">
        <v>14060543</v>
      </c>
      <c r="I12" s="31">
        <v>14060543</v>
      </c>
      <c r="J12" s="31">
        <v>14060543</v>
      </c>
      <c r="K12" s="32">
        <v>14060543</v>
      </c>
    </row>
    <row r="13" spans="1:11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0</v>
      </c>
      <c r="G13" s="31">
        <v>94000000</v>
      </c>
      <c r="H13" s="31">
        <v>0</v>
      </c>
      <c r="I13" s="31">
        <v>0</v>
      </c>
      <c r="J13" s="31">
        <v>0</v>
      </c>
      <c r="K13" s="32">
        <v>0</v>
      </c>
    </row>
    <row r="14" spans="1:11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0</v>
      </c>
      <c r="G14" s="31">
        <v>20000000</v>
      </c>
      <c r="H14" s="31">
        <v>0</v>
      </c>
      <c r="I14" s="31">
        <v>0</v>
      </c>
      <c r="J14" s="31">
        <v>0</v>
      </c>
      <c r="K14" s="32">
        <v>0</v>
      </c>
    </row>
    <row r="15" spans="1:11" ht="22.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0</v>
      </c>
      <c r="G15" s="31">
        <v>11000000</v>
      </c>
      <c r="H15" s="31">
        <v>0</v>
      </c>
      <c r="I15" s="31">
        <v>0</v>
      </c>
      <c r="J15" s="31">
        <v>0</v>
      </c>
      <c r="K15" s="32">
        <v>0</v>
      </c>
    </row>
    <row r="16" spans="1:11" ht="22.5">
      <c r="A16" s="27"/>
      <c r="B16" s="28" t="s">
        <v>41</v>
      </c>
      <c r="C16" s="30" t="s">
        <v>44</v>
      </c>
      <c r="D16" s="31">
        <v>975000000</v>
      </c>
      <c r="E16" s="31">
        <v>0</v>
      </c>
      <c r="F16" s="31">
        <v>579572.42000000004</v>
      </c>
      <c r="G16" s="31">
        <v>974420427.58000004</v>
      </c>
      <c r="H16" s="31">
        <v>579572.42000000004</v>
      </c>
      <c r="I16" s="31">
        <v>4970272.5599999996</v>
      </c>
      <c r="J16" s="31">
        <v>4970272.5599999996</v>
      </c>
      <c r="K16" s="32">
        <v>4970272.5599999996</v>
      </c>
    </row>
    <row r="17" spans="1:11" ht="22.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0</v>
      </c>
      <c r="G17" s="31">
        <v>2000000</v>
      </c>
      <c r="H17" s="31">
        <v>0</v>
      </c>
      <c r="I17" s="31">
        <v>0</v>
      </c>
      <c r="J17" s="31">
        <v>0</v>
      </c>
      <c r="K17" s="32">
        <v>0</v>
      </c>
    </row>
    <row r="18" spans="1:11" ht="56.25">
      <c r="A18" s="27"/>
      <c r="B18" s="28" t="s">
        <v>47</v>
      </c>
      <c r="C18" s="30" t="s">
        <v>49</v>
      </c>
      <c r="D18" s="31">
        <v>50000000000</v>
      </c>
      <c r="E18" s="31">
        <v>0</v>
      </c>
      <c r="F18" s="31">
        <v>27082992248</v>
      </c>
      <c r="G18" s="31">
        <v>22917007752</v>
      </c>
      <c r="H18" s="31">
        <v>530975242</v>
      </c>
      <c r="I18" s="31">
        <v>72651628</v>
      </c>
      <c r="J18" s="31">
        <v>72651628</v>
      </c>
      <c r="K18" s="32">
        <v>72651628</v>
      </c>
    </row>
    <row r="19" spans="1:11" ht="45">
      <c r="A19" s="27"/>
      <c r="B19" s="28" t="s">
        <v>50</v>
      </c>
      <c r="C19" s="30" t="s">
        <v>51</v>
      </c>
      <c r="D19" s="31">
        <v>13000000000</v>
      </c>
      <c r="E19" s="31">
        <v>0</v>
      </c>
      <c r="F19" s="31">
        <v>9721012000</v>
      </c>
      <c r="G19" s="31">
        <v>3278988000</v>
      </c>
      <c r="H19" s="31">
        <v>884822134</v>
      </c>
      <c r="I19" s="31">
        <v>47461954</v>
      </c>
      <c r="J19" s="31">
        <v>47461954</v>
      </c>
      <c r="K19" s="32">
        <v>47461954</v>
      </c>
    </row>
    <row r="20" spans="1:11" ht="22.5">
      <c r="A20" s="27"/>
      <c r="B20" s="28" t="s">
        <v>52</v>
      </c>
      <c r="C20" s="30" t="s">
        <v>53</v>
      </c>
      <c r="D20" s="31">
        <v>12485000000</v>
      </c>
      <c r="E20" s="31">
        <v>515000000</v>
      </c>
      <c r="F20" s="31">
        <v>10291698000</v>
      </c>
      <c r="G20" s="31">
        <v>2193302000</v>
      </c>
      <c r="H20" s="31">
        <v>277628045</v>
      </c>
      <c r="I20" s="31">
        <v>36492320</v>
      </c>
      <c r="J20" s="31">
        <v>36492320</v>
      </c>
      <c r="K20" s="32">
        <v>36492320</v>
      </c>
    </row>
    <row r="21" spans="1:11" ht="33.75">
      <c r="A21" s="27"/>
      <c r="B21" s="28" t="s">
        <v>54</v>
      </c>
      <c r="C21" s="30" t="s">
        <v>55</v>
      </c>
      <c r="D21" s="31">
        <v>14909000000</v>
      </c>
      <c r="E21" s="31">
        <v>91000000</v>
      </c>
      <c r="F21" s="31">
        <v>3458110000</v>
      </c>
      <c r="G21" s="31">
        <v>11450890000</v>
      </c>
      <c r="H21" s="31">
        <v>421304965</v>
      </c>
      <c r="I21" s="31">
        <v>45906130</v>
      </c>
      <c r="J21" s="31">
        <v>45906130</v>
      </c>
      <c r="K21" s="32">
        <v>45906130</v>
      </c>
    </row>
    <row r="22" spans="1:11" ht="45">
      <c r="A22" s="27"/>
      <c r="B22" s="28" t="s">
        <v>56</v>
      </c>
      <c r="C22" s="30" t="s">
        <v>57</v>
      </c>
      <c r="D22" s="31">
        <v>15000000000</v>
      </c>
      <c r="E22" s="31">
        <v>0</v>
      </c>
      <c r="F22" s="31">
        <v>8160000000</v>
      </c>
      <c r="G22" s="31">
        <v>6840000000</v>
      </c>
      <c r="H22" s="31">
        <v>274125880</v>
      </c>
      <c r="I22" s="31">
        <v>52448730</v>
      </c>
      <c r="J22" s="31">
        <v>52448730</v>
      </c>
      <c r="K22" s="32">
        <v>52448730</v>
      </c>
    </row>
    <row r="23" spans="1:11" ht="45">
      <c r="A23" s="27"/>
      <c r="B23" s="28" t="s">
        <v>58</v>
      </c>
      <c r="C23" s="30" t="s">
        <v>59</v>
      </c>
      <c r="D23" s="31">
        <v>17750000000</v>
      </c>
      <c r="E23" s="31">
        <v>0</v>
      </c>
      <c r="F23" s="31">
        <v>1520479186</v>
      </c>
      <c r="G23" s="31">
        <v>16229520814</v>
      </c>
      <c r="H23" s="31">
        <v>1215420603.51</v>
      </c>
      <c r="I23" s="31">
        <v>331757382</v>
      </c>
      <c r="J23" s="31">
        <v>331757382</v>
      </c>
      <c r="K23" s="32">
        <v>331757382</v>
      </c>
    </row>
    <row r="24" spans="1:11" ht="45">
      <c r="A24" s="27"/>
      <c r="B24" s="28" t="s">
        <v>58</v>
      </c>
      <c r="C24" s="30" t="s">
        <v>59</v>
      </c>
      <c r="D24" s="31">
        <v>44426157797</v>
      </c>
      <c r="E24" s="31">
        <v>120655000000</v>
      </c>
      <c r="F24" s="31">
        <v>0</v>
      </c>
      <c r="G24" s="31">
        <v>44426157797</v>
      </c>
      <c r="H24" s="31">
        <v>0</v>
      </c>
      <c r="I24" s="31">
        <v>0</v>
      </c>
      <c r="J24" s="31">
        <v>0</v>
      </c>
      <c r="K24" s="32">
        <v>0</v>
      </c>
    </row>
    <row r="25" spans="1:11" ht="33.75">
      <c r="A25" s="27"/>
      <c r="B25" s="28" t="s">
        <v>60</v>
      </c>
      <c r="C25" s="30" t="s">
        <v>61</v>
      </c>
      <c r="D25" s="31">
        <v>50290000000</v>
      </c>
      <c r="E25" s="31">
        <v>25000000000</v>
      </c>
      <c r="F25" s="31">
        <v>-33175334</v>
      </c>
      <c r="G25" s="31">
        <v>50323175334</v>
      </c>
      <c r="H25" s="31">
        <v>2013611</v>
      </c>
      <c r="I25" s="31">
        <v>36375706</v>
      </c>
      <c r="J25" s="31">
        <v>36375706</v>
      </c>
      <c r="K25" s="32">
        <v>36375706</v>
      </c>
    </row>
    <row r="26" spans="1:11" ht="45">
      <c r="A26" s="27"/>
      <c r="B26" s="28" t="s">
        <v>62</v>
      </c>
      <c r="C26" s="30" t="s">
        <v>63</v>
      </c>
      <c r="D26" s="31">
        <v>24200000000</v>
      </c>
      <c r="E26" s="31">
        <v>800000000</v>
      </c>
      <c r="F26" s="31">
        <v>1667852126</v>
      </c>
      <c r="G26" s="31">
        <v>22532147874</v>
      </c>
      <c r="H26" s="31">
        <v>2999499326.5</v>
      </c>
      <c r="I26" s="31">
        <v>2536263296.5</v>
      </c>
      <c r="J26" s="31">
        <v>2536263296.5</v>
      </c>
      <c r="K26" s="32">
        <v>2536263296.5</v>
      </c>
    </row>
    <row r="27" spans="1:11" ht="56.25">
      <c r="A27" s="27"/>
      <c r="B27" s="28" t="s">
        <v>64</v>
      </c>
      <c r="C27" s="30" t="s">
        <v>65</v>
      </c>
      <c r="D27" s="31">
        <v>89231000000</v>
      </c>
      <c r="E27" s="31">
        <v>22939000000</v>
      </c>
      <c r="F27" s="31">
        <v>8013645260.6599998</v>
      </c>
      <c r="G27" s="31">
        <v>81217354739.339996</v>
      </c>
      <c r="H27" s="31">
        <v>8495107546</v>
      </c>
      <c r="I27" s="31">
        <v>3103251997</v>
      </c>
      <c r="J27" s="31">
        <v>3100517649</v>
      </c>
      <c r="K27" s="32">
        <v>3100517649</v>
      </c>
    </row>
    <row r="28" spans="1:11" ht="56.25">
      <c r="A28" s="27"/>
      <c r="B28" s="28" t="s">
        <v>64</v>
      </c>
      <c r="C28" s="30" t="s">
        <v>65</v>
      </c>
      <c r="D28" s="31">
        <v>50000000000</v>
      </c>
      <c r="E28" s="31">
        <v>0</v>
      </c>
      <c r="F28" s="31">
        <v>0</v>
      </c>
      <c r="G28" s="31">
        <v>50000000000</v>
      </c>
      <c r="H28" s="31">
        <v>6852346680</v>
      </c>
      <c r="I28" s="31">
        <v>10469460770.5</v>
      </c>
      <c r="J28" s="31">
        <v>10469460770.5</v>
      </c>
      <c r="K28" s="32">
        <v>10469460770.5</v>
      </c>
    </row>
    <row r="29" spans="1:11" ht="33.7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16554544</v>
      </c>
      <c r="G29" s="31">
        <v>1083445456</v>
      </c>
      <c r="H29" s="31">
        <v>-51359112</v>
      </c>
      <c r="I29" s="31">
        <v>47875732</v>
      </c>
      <c r="J29" s="31">
        <v>47875732</v>
      </c>
      <c r="K29" s="32">
        <v>47875732</v>
      </c>
    </row>
    <row r="30" spans="1:11" ht="33.75">
      <c r="A30" s="27"/>
      <c r="B30" s="28" t="s">
        <v>68</v>
      </c>
      <c r="C30" s="30" t="s">
        <v>69</v>
      </c>
      <c r="D30" s="31">
        <v>1000000000</v>
      </c>
      <c r="E30" s="31">
        <v>0</v>
      </c>
      <c r="F30" s="31">
        <v>50000000</v>
      </c>
      <c r="G30" s="31">
        <v>950000000</v>
      </c>
      <c r="H30" s="31">
        <v>80000000</v>
      </c>
      <c r="I30" s="31">
        <v>6500000</v>
      </c>
      <c r="J30" s="31">
        <v>6500000</v>
      </c>
      <c r="K30" s="32">
        <v>6500000</v>
      </c>
    </row>
    <row r="31" spans="1:11" ht="56.25">
      <c r="A31" s="27"/>
      <c r="B31" s="28" t="s">
        <v>70</v>
      </c>
      <c r="C31" s="30" t="s">
        <v>71</v>
      </c>
      <c r="D31" s="31">
        <v>53000000000</v>
      </c>
      <c r="E31" s="31">
        <v>0</v>
      </c>
      <c r="F31" s="31">
        <v>-170000000</v>
      </c>
      <c r="G31" s="31">
        <v>53170000000</v>
      </c>
      <c r="H31" s="31">
        <v>671605366</v>
      </c>
      <c r="I31" s="31">
        <v>3104330125</v>
      </c>
      <c r="J31" s="31">
        <v>3104330125</v>
      </c>
      <c r="K31" s="32">
        <v>3104330125</v>
      </c>
    </row>
    <row r="32" spans="1:11" ht="33.75">
      <c r="A32" s="27"/>
      <c r="B32" s="28" t="s">
        <v>72</v>
      </c>
      <c r="C32" s="30" t="s">
        <v>73</v>
      </c>
      <c r="D32" s="31">
        <v>3750000000</v>
      </c>
      <c r="E32" s="31">
        <v>0</v>
      </c>
      <c r="F32" s="31">
        <v>290552216</v>
      </c>
      <c r="G32" s="31">
        <v>3459447784</v>
      </c>
      <c r="H32" s="31">
        <v>903570223</v>
      </c>
      <c r="I32" s="31">
        <v>145261563</v>
      </c>
      <c r="J32" s="31">
        <v>145261563</v>
      </c>
      <c r="K32" s="32">
        <v>145261563</v>
      </c>
    </row>
    <row r="33" spans="1:11" ht="22.5">
      <c r="A33" s="27"/>
      <c r="B33" s="28" t="s">
        <v>74</v>
      </c>
      <c r="C33" s="30" t="s">
        <v>75</v>
      </c>
      <c r="D33" s="31">
        <v>3000000000</v>
      </c>
      <c r="E33" s="31">
        <v>0</v>
      </c>
      <c r="F33" s="31">
        <v>-6240000</v>
      </c>
      <c r="G33" s="31">
        <v>3006240000</v>
      </c>
      <c r="H33" s="31">
        <v>195104000</v>
      </c>
      <c r="I33" s="31">
        <v>150000000</v>
      </c>
      <c r="J33" s="31">
        <v>150000000</v>
      </c>
      <c r="K33" s="32">
        <v>150000000</v>
      </c>
    </row>
    <row r="34" spans="1:11" ht="33.75">
      <c r="A34" s="27"/>
      <c r="B34" s="28" t="s">
        <v>76</v>
      </c>
      <c r="C34" s="30" t="s">
        <v>77</v>
      </c>
      <c r="D34" s="31">
        <v>5000000000</v>
      </c>
      <c r="E34" s="31">
        <v>0</v>
      </c>
      <c r="F34" s="31">
        <v>224904623</v>
      </c>
      <c r="G34" s="31">
        <v>4775095377</v>
      </c>
      <c r="H34" s="31">
        <v>114000000</v>
      </c>
      <c r="I34" s="31">
        <v>93069897</v>
      </c>
      <c r="J34" s="31">
        <v>93069897</v>
      </c>
      <c r="K34" s="32">
        <v>93069897</v>
      </c>
    </row>
    <row r="35" spans="1:11" ht="56.25">
      <c r="A35" s="27"/>
      <c r="B35" s="28" t="s">
        <v>78</v>
      </c>
      <c r="C35" s="30" t="s">
        <v>79</v>
      </c>
      <c r="D35" s="31">
        <v>4000000000</v>
      </c>
      <c r="E35" s="31">
        <v>0</v>
      </c>
      <c r="F35" s="31">
        <v>-16236549</v>
      </c>
      <c r="G35" s="31">
        <v>4016236549</v>
      </c>
      <c r="H35" s="31">
        <v>0</v>
      </c>
      <c r="I35" s="31">
        <v>76145729.840000004</v>
      </c>
      <c r="J35" s="31">
        <v>76145729.840000004</v>
      </c>
      <c r="K35" s="32">
        <v>76145729.840000004</v>
      </c>
    </row>
    <row r="36" spans="1:11" ht="22.5">
      <c r="A36" s="27"/>
      <c r="B36" s="28" t="s">
        <v>80</v>
      </c>
      <c r="C36" s="30" t="s">
        <v>81</v>
      </c>
      <c r="D36" s="31">
        <v>8000000000</v>
      </c>
      <c r="E36" s="31">
        <v>0</v>
      </c>
      <c r="F36" s="31">
        <v>71188466</v>
      </c>
      <c r="G36" s="31">
        <v>7928811534</v>
      </c>
      <c r="H36" s="31">
        <v>300494313</v>
      </c>
      <c r="I36" s="31">
        <v>70574551</v>
      </c>
      <c r="J36" s="31">
        <v>70574551</v>
      </c>
      <c r="K36" s="32">
        <v>70574551</v>
      </c>
    </row>
    <row r="37" spans="1:11" ht="22.5">
      <c r="A37" s="27"/>
      <c r="B37" s="28" t="s">
        <v>82</v>
      </c>
      <c r="C37" s="30" t="s">
        <v>83</v>
      </c>
      <c r="D37" s="31">
        <v>7000000000</v>
      </c>
      <c r="E37" s="31">
        <v>0</v>
      </c>
      <c r="F37" s="31">
        <v>125746200</v>
      </c>
      <c r="G37" s="31">
        <v>6874253800</v>
      </c>
      <c r="H37" s="31">
        <v>317787146</v>
      </c>
      <c r="I37" s="31">
        <v>194486906</v>
      </c>
      <c r="J37" s="31">
        <v>194486906</v>
      </c>
      <c r="K37" s="32">
        <v>194486906</v>
      </c>
    </row>
    <row r="38" spans="1:11" ht="15.75" thickBot="1">
      <c r="A38" s="27"/>
      <c r="B38" s="33" t="s">
        <v>0</v>
      </c>
      <c r="C38" s="35" t="s">
        <v>0</v>
      </c>
      <c r="D38" s="36">
        <f>SUM(D5:D37)</f>
        <v>506735110160</v>
      </c>
      <c r="E38" s="36">
        <f t="shared" ref="E38:K38" si="0">SUM(E5:E37)</f>
        <v>170000000000</v>
      </c>
      <c r="F38" s="36">
        <f t="shared" si="0"/>
        <v>72716804876.080002</v>
      </c>
      <c r="G38" s="36">
        <f t="shared" si="0"/>
        <v>434018305283.92004</v>
      </c>
      <c r="H38" s="36">
        <f t="shared" si="0"/>
        <v>26905122569.889999</v>
      </c>
      <c r="I38" s="36">
        <f t="shared" si="0"/>
        <v>23320377042.399998</v>
      </c>
      <c r="J38" s="36">
        <f t="shared" si="0"/>
        <v>23317642694.399998</v>
      </c>
      <c r="K38" s="37">
        <f t="shared" si="0"/>
        <v>23317642694.399998</v>
      </c>
    </row>
    <row r="39" spans="1:11" ht="15.75" thickTop="1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</row>
    <row r="40" spans="1:11" ht="33.950000000000003" customHeigh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E7C43-7E6A-40D2-980D-1B31E16AB35F}">
  <dimension ref="A1:J40"/>
  <sheetViews>
    <sheetView workbookViewId="0">
      <selection activeCell="E9" sqref="E9"/>
    </sheetView>
  </sheetViews>
  <sheetFormatPr baseColWidth="10" defaultRowHeight="15"/>
  <cols>
    <col min="1" max="1" width="13.42578125" style="21" customWidth="1"/>
    <col min="2" max="2" width="14.42578125" style="21" customWidth="1"/>
    <col min="3" max="3" width="27.5703125" style="21" customWidth="1"/>
    <col min="4" max="10" width="18.85546875" style="21" customWidth="1"/>
    <col min="11" max="11" width="0" style="21" hidden="1" customWidth="1"/>
    <col min="12" max="12" width="6.42578125" style="21" customWidth="1"/>
    <col min="13" max="16384" width="11.42578125" style="21"/>
  </cols>
  <sheetData>
    <row r="1" spans="1:10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</row>
    <row r="2" spans="1:10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</row>
    <row r="3" spans="1:10" ht="15.75" thickBot="1">
      <c r="A3" s="19"/>
      <c r="B3" s="22" t="s">
        <v>98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</row>
    <row r="4" spans="1:10" ht="15.75" thickTop="1">
      <c r="A4" s="23"/>
      <c r="B4" s="24" t="s">
        <v>3</v>
      </c>
      <c r="C4" s="25" t="s">
        <v>6</v>
      </c>
      <c r="D4" s="25" t="s">
        <v>8</v>
      </c>
      <c r="E4" s="25" t="s">
        <v>10</v>
      </c>
      <c r="F4" s="25" t="s">
        <v>11</v>
      </c>
      <c r="G4" s="25" t="s">
        <v>12</v>
      </c>
      <c r="H4" s="25" t="s">
        <v>13</v>
      </c>
      <c r="I4" s="25" t="s">
        <v>14</v>
      </c>
      <c r="J4" s="26" t="s">
        <v>15</v>
      </c>
    </row>
    <row r="5" spans="1:10">
      <c r="A5" s="27"/>
      <c r="B5" s="28" t="s">
        <v>16</v>
      </c>
      <c r="C5" s="30" t="s">
        <v>20</v>
      </c>
      <c r="D5" s="31">
        <v>12190000000</v>
      </c>
      <c r="E5" s="31">
        <v>793771648</v>
      </c>
      <c r="F5" s="31">
        <v>11396228352</v>
      </c>
      <c r="G5" s="31">
        <v>793771648</v>
      </c>
      <c r="H5" s="31">
        <v>793771648</v>
      </c>
      <c r="I5" s="31">
        <v>793771648</v>
      </c>
      <c r="J5" s="32">
        <v>793771648</v>
      </c>
    </row>
    <row r="6" spans="1:10" ht="22.5">
      <c r="A6" s="27"/>
      <c r="B6" s="28" t="s">
        <v>21</v>
      </c>
      <c r="C6" s="30" t="s">
        <v>22</v>
      </c>
      <c r="D6" s="31">
        <v>4261000000</v>
      </c>
      <c r="E6" s="31">
        <v>315516862</v>
      </c>
      <c r="F6" s="31">
        <v>3945483138</v>
      </c>
      <c r="G6" s="31">
        <v>315516862</v>
      </c>
      <c r="H6" s="31">
        <v>386731883</v>
      </c>
      <c r="I6" s="31">
        <v>386731883</v>
      </c>
      <c r="J6" s="32">
        <v>386731883</v>
      </c>
    </row>
    <row r="7" spans="1:10" ht="33.75">
      <c r="A7" s="27"/>
      <c r="B7" s="28" t="s">
        <v>23</v>
      </c>
      <c r="C7" s="30" t="s">
        <v>24</v>
      </c>
      <c r="D7" s="31">
        <v>1524000000</v>
      </c>
      <c r="E7" s="31">
        <v>91227868</v>
      </c>
      <c r="F7" s="31">
        <v>1432772132</v>
      </c>
      <c r="G7" s="31">
        <v>91227868</v>
      </c>
      <c r="H7" s="31">
        <v>91227868</v>
      </c>
      <c r="I7" s="31">
        <v>91227868</v>
      </c>
      <c r="J7" s="32">
        <v>91227868</v>
      </c>
    </row>
    <row r="8" spans="1:10" ht="22.5">
      <c r="A8" s="27"/>
      <c r="B8" s="28" t="s">
        <v>25</v>
      </c>
      <c r="C8" s="30" t="s">
        <v>26</v>
      </c>
      <c r="D8" s="31">
        <v>11000000</v>
      </c>
      <c r="E8" s="31">
        <v>0</v>
      </c>
      <c r="F8" s="31">
        <v>11000000</v>
      </c>
      <c r="G8" s="31">
        <v>0</v>
      </c>
      <c r="H8" s="31">
        <v>0</v>
      </c>
      <c r="I8" s="31">
        <v>0</v>
      </c>
      <c r="J8" s="32">
        <v>0</v>
      </c>
    </row>
    <row r="9" spans="1:10" ht="22.5">
      <c r="A9" s="27"/>
      <c r="B9" s="28" t="s">
        <v>27</v>
      </c>
      <c r="C9" s="30" t="s">
        <v>28</v>
      </c>
      <c r="D9" s="31">
        <v>4329000000</v>
      </c>
      <c r="E9" s="31">
        <v>125845803</v>
      </c>
      <c r="F9" s="31">
        <v>4203154197</v>
      </c>
      <c r="G9" s="31">
        <v>1163536212</v>
      </c>
      <c r="H9" s="31">
        <v>69844467</v>
      </c>
      <c r="I9" s="31">
        <v>69844467</v>
      </c>
      <c r="J9" s="32">
        <v>69844467</v>
      </c>
    </row>
    <row r="10" spans="1:10" ht="33.75">
      <c r="A10" s="27"/>
      <c r="B10" s="28" t="s">
        <v>29</v>
      </c>
      <c r="C10" s="30" t="s">
        <v>30</v>
      </c>
      <c r="D10" s="31">
        <v>13311842203</v>
      </c>
      <c r="E10" s="31">
        <v>971959640.01999998</v>
      </c>
      <c r="F10" s="31">
        <v>12339882562.98</v>
      </c>
      <c r="G10" s="31">
        <v>971959640.01999998</v>
      </c>
      <c r="H10" s="31">
        <v>971959640.01999998</v>
      </c>
      <c r="I10" s="31">
        <v>971959640.01999998</v>
      </c>
      <c r="J10" s="32">
        <v>971959640.01999998</v>
      </c>
    </row>
    <row r="11" spans="1:10" ht="22.5">
      <c r="A11" s="27"/>
      <c r="B11" s="28" t="s">
        <v>31</v>
      </c>
      <c r="C11" s="30" t="s">
        <v>32</v>
      </c>
      <c r="D11" s="31">
        <v>2807110160</v>
      </c>
      <c r="E11" s="31">
        <v>194068.98</v>
      </c>
      <c r="F11" s="31">
        <v>2806916091.02</v>
      </c>
      <c r="G11" s="31">
        <v>25584442.98</v>
      </c>
      <c r="H11" s="31">
        <v>28040359.98</v>
      </c>
      <c r="I11" s="31">
        <v>28040359.98</v>
      </c>
      <c r="J11" s="32">
        <v>28040359.98</v>
      </c>
    </row>
    <row r="12" spans="1:10" ht="33.75">
      <c r="A12" s="27"/>
      <c r="B12" s="28" t="s">
        <v>33</v>
      </c>
      <c r="C12" s="30" t="s">
        <v>34</v>
      </c>
      <c r="D12" s="31">
        <v>58000000</v>
      </c>
      <c r="E12" s="31">
        <v>15739423</v>
      </c>
      <c r="F12" s="31">
        <v>42260577</v>
      </c>
      <c r="G12" s="31">
        <v>15739423</v>
      </c>
      <c r="H12" s="31">
        <v>15739423</v>
      </c>
      <c r="I12" s="31">
        <v>15739423</v>
      </c>
      <c r="J12" s="32">
        <v>15739423</v>
      </c>
    </row>
    <row r="13" spans="1:10">
      <c r="A13" s="27"/>
      <c r="B13" s="28" t="s">
        <v>35</v>
      </c>
      <c r="C13" s="30" t="s">
        <v>36</v>
      </c>
      <c r="D13" s="31">
        <v>94000000</v>
      </c>
      <c r="E13" s="31">
        <v>0</v>
      </c>
      <c r="F13" s="31">
        <v>94000000</v>
      </c>
      <c r="G13" s="31">
        <v>0</v>
      </c>
      <c r="H13" s="31">
        <v>0</v>
      </c>
      <c r="I13" s="31">
        <v>0</v>
      </c>
      <c r="J13" s="32">
        <v>0</v>
      </c>
    </row>
    <row r="14" spans="1:10">
      <c r="A14" s="27"/>
      <c r="B14" s="28" t="s">
        <v>37</v>
      </c>
      <c r="C14" s="30" t="s">
        <v>38</v>
      </c>
      <c r="D14" s="31">
        <v>20000000</v>
      </c>
      <c r="E14" s="31">
        <v>0</v>
      </c>
      <c r="F14" s="31">
        <v>20000000</v>
      </c>
      <c r="G14" s="31">
        <v>0</v>
      </c>
      <c r="H14" s="31">
        <v>0</v>
      </c>
      <c r="I14" s="31">
        <v>0</v>
      </c>
      <c r="J14" s="32">
        <v>0</v>
      </c>
    </row>
    <row r="15" spans="1:10" ht="22.5">
      <c r="A15" s="27"/>
      <c r="B15" s="28" t="s">
        <v>39</v>
      </c>
      <c r="C15" s="30" t="s">
        <v>40</v>
      </c>
      <c r="D15" s="31">
        <v>11000000</v>
      </c>
      <c r="E15" s="31">
        <v>0</v>
      </c>
      <c r="F15" s="31">
        <v>11000000</v>
      </c>
      <c r="G15" s="31">
        <v>0</v>
      </c>
      <c r="H15" s="31">
        <v>0</v>
      </c>
      <c r="I15" s="31">
        <v>0</v>
      </c>
      <c r="J15" s="32">
        <v>0</v>
      </c>
    </row>
    <row r="16" spans="1:10" ht="22.5">
      <c r="A16" s="27"/>
      <c r="B16" s="28" t="s">
        <v>41</v>
      </c>
      <c r="C16" s="30" t="s">
        <v>44</v>
      </c>
      <c r="D16" s="31">
        <v>975000000</v>
      </c>
      <c r="E16" s="31">
        <v>4390700.1399999997</v>
      </c>
      <c r="F16" s="31">
        <v>970609299.86000001</v>
      </c>
      <c r="G16" s="31">
        <v>4390700.1399999997</v>
      </c>
      <c r="H16" s="31">
        <v>624748985</v>
      </c>
      <c r="I16" s="31">
        <v>624748985</v>
      </c>
      <c r="J16" s="32">
        <v>624748985</v>
      </c>
    </row>
    <row r="17" spans="1:10" ht="22.5">
      <c r="A17" s="27"/>
      <c r="B17" s="28" t="s">
        <v>45</v>
      </c>
      <c r="C17" s="30" t="s">
        <v>46</v>
      </c>
      <c r="D17" s="31">
        <v>2000000</v>
      </c>
      <c r="E17" s="31">
        <v>0</v>
      </c>
      <c r="F17" s="31">
        <v>2000000</v>
      </c>
      <c r="G17" s="31">
        <v>0</v>
      </c>
      <c r="H17" s="31">
        <v>0</v>
      </c>
      <c r="I17" s="31">
        <v>0</v>
      </c>
      <c r="J17" s="32">
        <v>0</v>
      </c>
    </row>
    <row r="18" spans="1:10" ht="56.25">
      <c r="A18" s="27"/>
      <c r="B18" s="28" t="s">
        <v>47</v>
      </c>
      <c r="C18" s="30" t="s">
        <v>49</v>
      </c>
      <c r="D18" s="31">
        <v>50000000000</v>
      </c>
      <c r="E18" s="31">
        <v>1877132767</v>
      </c>
      <c r="F18" s="31">
        <v>48122867233</v>
      </c>
      <c r="G18" s="31">
        <v>941935912</v>
      </c>
      <c r="H18" s="31">
        <v>0</v>
      </c>
      <c r="I18" s="31">
        <v>0</v>
      </c>
      <c r="J18" s="32">
        <v>0</v>
      </c>
    </row>
    <row r="19" spans="1:10" ht="45">
      <c r="A19" s="27"/>
      <c r="B19" s="28" t="s">
        <v>50</v>
      </c>
      <c r="C19" s="30" t="s">
        <v>51</v>
      </c>
      <c r="D19" s="31">
        <v>13000000000</v>
      </c>
      <c r="E19" s="31">
        <v>988642000</v>
      </c>
      <c r="F19" s="31">
        <v>12011358000</v>
      </c>
      <c r="G19" s="31">
        <v>341970987</v>
      </c>
      <c r="H19" s="31">
        <v>6103947</v>
      </c>
      <c r="I19" s="31">
        <v>6103947</v>
      </c>
      <c r="J19" s="32">
        <v>6103947</v>
      </c>
    </row>
    <row r="20" spans="1:10" ht="22.5">
      <c r="A20" s="27"/>
      <c r="B20" s="28" t="s">
        <v>52</v>
      </c>
      <c r="C20" s="30" t="s">
        <v>53</v>
      </c>
      <c r="D20" s="31">
        <v>13000000000</v>
      </c>
      <c r="E20" s="31">
        <v>1551983200</v>
      </c>
      <c r="F20" s="31">
        <v>11448016800</v>
      </c>
      <c r="G20" s="31">
        <v>354073160</v>
      </c>
      <c r="H20" s="31">
        <v>2200000</v>
      </c>
      <c r="I20" s="31">
        <v>2200000</v>
      </c>
      <c r="J20" s="32">
        <v>2200000</v>
      </c>
    </row>
    <row r="21" spans="1:10" ht="33.75">
      <c r="A21" s="27"/>
      <c r="B21" s="28" t="s">
        <v>54</v>
      </c>
      <c r="C21" s="30" t="s">
        <v>55</v>
      </c>
      <c r="D21" s="31">
        <v>15000000000</v>
      </c>
      <c r="E21" s="31">
        <v>578390000</v>
      </c>
      <c r="F21" s="31">
        <v>14421610000</v>
      </c>
      <c r="G21" s="31">
        <v>278694205</v>
      </c>
      <c r="H21" s="31">
        <v>6806427</v>
      </c>
      <c r="I21" s="31">
        <v>6806427</v>
      </c>
      <c r="J21" s="32">
        <v>6806427</v>
      </c>
    </row>
    <row r="22" spans="1:10" ht="45">
      <c r="A22" s="27"/>
      <c r="B22" s="28" t="s">
        <v>56</v>
      </c>
      <c r="C22" s="30" t="s">
        <v>57</v>
      </c>
      <c r="D22" s="31">
        <v>15000000000</v>
      </c>
      <c r="E22" s="31">
        <v>849235000</v>
      </c>
      <c r="F22" s="31">
        <v>14150765000</v>
      </c>
      <c r="G22" s="31">
        <v>557413634</v>
      </c>
      <c r="H22" s="31">
        <v>4979361</v>
      </c>
      <c r="I22" s="31">
        <v>4979361</v>
      </c>
      <c r="J22" s="32">
        <v>4979361</v>
      </c>
    </row>
    <row r="23" spans="1:10" ht="45">
      <c r="A23" s="27"/>
      <c r="B23" s="28" t="s">
        <v>58</v>
      </c>
      <c r="C23" s="30" t="s">
        <v>59</v>
      </c>
      <c r="D23" s="31">
        <v>17750000000</v>
      </c>
      <c r="E23" s="31">
        <v>1454247831</v>
      </c>
      <c r="F23" s="31">
        <v>16295752169</v>
      </c>
      <c r="G23" s="31">
        <v>3228836201</v>
      </c>
      <c r="H23" s="31">
        <v>281113511</v>
      </c>
      <c r="I23" s="31">
        <v>281113511</v>
      </c>
      <c r="J23" s="32">
        <v>281113511</v>
      </c>
    </row>
    <row r="24" spans="1:10" ht="45">
      <c r="A24" s="27"/>
      <c r="B24" s="28" t="s">
        <v>58</v>
      </c>
      <c r="C24" s="30" t="s">
        <v>59</v>
      </c>
      <c r="D24" s="31">
        <v>65081157797</v>
      </c>
      <c r="E24" s="31">
        <v>0</v>
      </c>
      <c r="F24" s="31">
        <v>65081157797</v>
      </c>
      <c r="G24" s="31">
        <v>0</v>
      </c>
      <c r="H24" s="31">
        <v>0</v>
      </c>
      <c r="I24" s="31">
        <v>0</v>
      </c>
      <c r="J24" s="32">
        <v>0</v>
      </c>
    </row>
    <row r="25" spans="1:10" ht="33.75">
      <c r="A25" s="27"/>
      <c r="B25" s="28" t="s">
        <v>60</v>
      </c>
      <c r="C25" s="30" t="s">
        <v>61</v>
      </c>
      <c r="D25" s="31">
        <v>75290000000</v>
      </c>
      <c r="E25" s="31">
        <v>-5474000</v>
      </c>
      <c r="F25" s="31">
        <v>75295474000</v>
      </c>
      <c r="G25" s="31">
        <v>404429887</v>
      </c>
      <c r="H25" s="31">
        <v>1456321</v>
      </c>
      <c r="I25" s="31">
        <v>1456321</v>
      </c>
      <c r="J25" s="32">
        <v>1456321</v>
      </c>
    </row>
    <row r="26" spans="1:10" ht="45">
      <c r="A26" s="27"/>
      <c r="B26" s="28" t="s">
        <v>62</v>
      </c>
      <c r="C26" s="30" t="s">
        <v>63</v>
      </c>
      <c r="D26" s="31">
        <v>25000000000</v>
      </c>
      <c r="E26" s="31">
        <v>20461821340.32</v>
      </c>
      <c r="F26" s="31">
        <v>4538178659.6800003</v>
      </c>
      <c r="G26" s="31">
        <v>6624231917.5</v>
      </c>
      <c r="H26" s="31">
        <v>1804348015.5</v>
      </c>
      <c r="I26" s="31">
        <v>1804348015.5</v>
      </c>
      <c r="J26" s="32">
        <v>1804348015.5</v>
      </c>
    </row>
    <row r="27" spans="1:10" ht="56.25">
      <c r="A27" s="27"/>
      <c r="B27" s="28" t="s">
        <v>64</v>
      </c>
      <c r="C27" s="30" t="s">
        <v>65</v>
      </c>
      <c r="D27" s="31">
        <v>92170000000</v>
      </c>
      <c r="E27" s="31">
        <v>49316573410.660004</v>
      </c>
      <c r="F27" s="31">
        <v>42853426589.339996</v>
      </c>
      <c r="G27" s="31">
        <v>7047085242</v>
      </c>
      <c r="H27" s="31">
        <v>1340575754</v>
      </c>
      <c r="I27" s="31">
        <v>1340575754</v>
      </c>
      <c r="J27" s="32">
        <v>1340575754</v>
      </c>
    </row>
    <row r="28" spans="1:10" ht="56.25">
      <c r="A28" s="27"/>
      <c r="B28" s="28" t="s">
        <v>64</v>
      </c>
      <c r="C28" s="30" t="s">
        <v>65</v>
      </c>
      <c r="D28" s="31">
        <v>50000000000</v>
      </c>
      <c r="E28" s="31">
        <v>39705000000</v>
      </c>
      <c r="F28" s="31">
        <v>10295000000</v>
      </c>
      <c r="G28" s="31">
        <v>24181025744.5</v>
      </c>
      <c r="H28" s="31">
        <v>831718342.5</v>
      </c>
      <c r="I28" s="31">
        <v>831718342.5</v>
      </c>
      <c r="J28" s="32">
        <v>831718342.5</v>
      </c>
    </row>
    <row r="29" spans="1:10" ht="33.75">
      <c r="A29" s="27"/>
      <c r="B29" s="28" t="s">
        <v>66</v>
      </c>
      <c r="C29" s="30" t="s">
        <v>67</v>
      </c>
      <c r="D29" s="31">
        <v>1100000000</v>
      </c>
      <c r="E29" s="31">
        <v>0</v>
      </c>
      <c r="F29" s="31">
        <v>1100000000</v>
      </c>
      <c r="G29" s="31">
        <v>364332061</v>
      </c>
      <c r="H29" s="31">
        <v>13691022</v>
      </c>
      <c r="I29" s="31">
        <v>13691022</v>
      </c>
      <c r="J29" s="32">
        <v>13691022</v>
      </c>
    </row>
    <row r="30" spans="1:10" ht="33.75">
      <c r="A30" s="27"/>
      <c r="B30" s="28" t="s">
        <v>68</v>
      </c>
      <c r="C30" s="30" t="s">
        <v>69</v>
      </c>
      <c r="D30" s="31">
        <v>1000000000</v>
      </c>
      <c r="E30" s="31">
        <v>297000000</v>
      </c>
      <c r="F30" s="31">
        <v>703000000</v>
      </c>
      <c r="G30" s="31">
        <v>67765390</v>
      </c>
      <c r="H30" s="31">
        <v>0</v>
      </c>
      <c r="I30" s="31">
        <v>0</v>
      </c>
      <c r="J30" s="32">
        <v>0</v>
      </c>
    </row>
    <row r="31" spans="1:10" ht="56.25">
      <c r="A31" s="27"/>
      <c r="B31" s="28" t="s">
        <v>70</v>
      </c>
      <c r="C31" s="30" t="s">
        <v>71</v>
      </c>
      <c r="D31" s="31">
        <v>53000000000</v>
      </c>
      <c r="E31" s="31">
        <v>37238815000</v>
      </c>
      <c r="F31" s="31">
        <v>15761185000</v>
      </c>
      <c r="G31" s="31">
        <v>217629994</v>
      </c>
      <c r="H31" s="31">
        <v>965845738</v>
      </c>
      <c r="I31" s="31">
        <v>965845738</v>
      </c>
      <c r="J31" s="32">
        <v>965845738</v>
      </c>
    </row>
    <row r="32" spans="1:10" ht="33.75">
      <c r="A32" s="27"/>
      <c r="B32" s="28" t="s">
        <v>72</v>
      </c>
      <c r="C32" s="30" t="s">
        <v>73</v>
      </c>
      <c r="D32" s="31">
        <v>3750000000</v>
      </c>
      <c r="E32" s="31">
        <v>1160234315</v>
      </c>
      <c r="F32" s="31">
        <v>2589765685</v>
      </c>
      <c r="G32" s="31">
        <v>1791389159</v>
      </c>
      <c r="H32" s="31">
        <v>3924845</v>
      </c>
      <c r="I32" s="31">
        <v>3924845</v>
      </c>
      <c r="J32" s="32">
        <v>3924845</v>
      </c>
    </row>
    <row r="33" spans="1:10" ht="22.5">
      <c r="A33" s="27"/>
      <c r="B33" s="28" t="s">
        <v>74</v>
      </c>
      <c r="C33" s="30" t="s">
        <v>75</v>
      </c>
      <c r="D33" s="31">
        <v>3000000000</v>
      </c>
      <c r="E33" s="31">
        <v>2855147100</v>
      </c>
      <c r="F33" s="31">
        <v>144852900</v>
      </c>
      <c r="G33" s="31">
        <v>150000000</v>
      </c>
      <c r="H33" s="31">
        <v>0</v>
      </c>
      <c r="I33" s="31">
        <v>0</v>
      </c>
      <c r="J33" s="32">
        <v>0</v>
      </c>
    </row>
    <row r="34" spans="1:10" ht="33.75">
      <c r="A34" s="27"/>
      <c r="B34" s="28" t="s">
        <v>76</v>
      </c>
      <c r="C34" s="30" t="s">
        <v>77</v>
      </c>
      <c r="D34" s="31">
        <v>5000000000</v>
      </c>
      <c r="E34" s="31">
        <v>193242284</v>
      </c>
      <c r="F34" s="31">
        <v>4806757716</v>
      </c>
      <c r="G34" s="31">
        <v>307917568</v>
      </c>
      <c r="H34" s="31">
        <v>0</v>
      </c>
      <c r="I34" s="31">
        <v>0</v>
      </c>
      <c r="J34" s="32">
        <v>0</v>
      </c>
    </row>
    <row r="35" spans="1:10" ht="56.25">
      <c r="A35" s="27"/>
      <c r="B35" s="28" t="s">
        <v>78</v>
      </c>
      <c r="C35" s="30" t="s">
        <v>79</v>
      </c>
      <c r="D35" s="31">
        <v>4000000000</v>
      </c>
      <c r="E35" s="31">
        <v>303993275</v>
      </c>
      <c r="F35" s="31">
        <v>3696006725</v>
      </c>
      <c r="G35" s="31">
        <v>546163451</v>
      </c>
      <c r="H35" s="31">
        <v>18105493</v>
      </c>
      <c r="I35" s="31">
        <v>18105493</v>
      </c>
      <c r="J35" s="32">
        <v>18105493</v>
      </c>
    </row>
    <row r="36" spans="1:10" ht="22.5">
      <c r="A36" s="27"/>
      <c r="B36" s="28" t="s">
        <v>80</v>
      </c>
      <c r="C36" s="30" t="s">
        <v>81</v>
      </c>
      <c r="D36" s="31">
        <v>8000000000</v>
      </c>
      <c r="E36" s="31">
        <v>289398000</v>
      </c>
      <c r="F36" s="31">
        <v>7710602000</v>
      </c>
      <c r="G36" s="31">
        <v>950635439.37</v>
      </c>
      <c r="H36" s="31">
        <v>63996232</v>
      </c>
      <c r="I36" s="31">
        <v>63996232</v>
      </c>
      <c r="J36" s="32">
        <v>63996232</v>
      </c>
    </row>
    <row r="37" spans="1:10" ht="22.5">
      <c r="A37" s="27"/>
      <c r="B37" s="28" t="s">
        <v>82</v>
      </c>
      <c r="C37" s="30" t="s">
        <v>83</v>
      </c>
      <c r="D37" s="31">
        <v>7000000000</v>
      </c>
      <c r="E37" s="31">
        <v>964013593</v>
      </c>
      <c r="F37" s="31">
        <v>6035986407</v>
      </c>
      <c r="G37" s="31">
        <v>1043332090</v>
      </c>
      <c r="H37" s="31">
        <v>63739990</v>
      </c>
      <c r="I37" s="31">
        <v>63739990</v>
      </c>
      <c r="J37" s="32">
        <v>63739990</v>
      </c>
    </row>
    <row r="38" spans="1:10" ht="15.75" thickBot="1">
      <c r="A38" s="27"/>
      <c r="B38" s="33" t="s">
        <v>0</v>
      </c>
      <c r="C38" s="35" t="s">
        <v>0</v>
      </c>
      <c r="D38" s="36">
        <v>676735110160</v>
      </c>
      <c r="E38" s="36">
        <v>162398041129.12</v>
      </c>
      <c r="F38" s="36">
        <v>394337069030.88</v>
      </c>
      <c r="G38" s="36">
        <v>52780588838.510002</v>
      </c>
      <c r="H38" s="36">
        <v>8390669273</v>
      </c>
      <c r="I38" s="36">
        <v>8390669273</v>
      </c>
      <c r="J38" s="37">
        <v>8390669273</v>
      </c>
    </row>
    <row r="39" spans="1:10" ht="15.75" thickTop="1">
      <c r="A39" s="38"/>
      <c r="B39" s="39" t="s">
        <v>0</v>
      </c>
      <c r="C39" s="41" t="s">
        <v>0</v>
      </c>
      <c r="D39" s="42" t="s">
        <v>0</v>
      </c>
      <c r="E39" s="42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</row>
    <row r="40" spans="1:10" ht="33.950000000000003" customHeight="1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9B823-B497-43EE-9129-8A4FDD3DDC63}">
  <dimension ref="A1:L40"/>
  <sheetViews>
    <sheetView workbookViewId="0">
      <selection activeCell="D9" sqref="D9"/>
    </sheetView>
  </sheetViews>
  <sheetFormatPr baseColWidth="10" defaultRowHeight="15"/>
  <cols>
    <col min="1" max="1" width="13.42578125" style="21" customWidth="1"/>
    <col min="2" max="2" width="16.5703125" style="21" customWidth="1"/>
    <col min="3" max="3" width="8" style="21" customWidth="1"/>
    <col min="4" max="4" width="9.5703125" style="21" customWidth="1"/>
    <col min="5" max="5" width="27.5703125" style="21" customWidth="1"/>
    <col min="6" max="12" width="18.85546875" style="21" customWidth="1"/>
    <col min="13" max="13" width="0" style="21" hidden="1" customWidth="1"/>
    <col min="14" max="14" width="6.42578125" style="21" customWidth="1"/>
    <col min="15" max="16384" width="11.42578125" style="21"/>
  </cols>
  <sheetData>
    <row r="1" spans="1:12">
      <c r="A1" s="19"/>
      <c r="B1" s="19">
        <v>2020</v>
      </c>
      <c r="C1" s="20" t="s">
        <v>0</v>
      </c>
      <c r="D1" s="20" t="s">
        <v>0</v>
      </c>
      <c r="E1" s="20" t="s">
        <v>0</v>
      </c>
      <c r="F1" s="20" t="s">
        <v>0</v>
      </c>
      <c r="G1" s="20" t="s">
        <v>0</v>
      </c>
      <c r="H1" s="20" t="s">
        <v>0</v>
      </c>
      <c r="I1" s="20" t="s">
        <v>0</v>
      </c>
      <c r="J1" s="20" t="s">
        <v>0</v>
      </c>
      <c r="K1" s="20" t="s">
        <v>0</v>
      </c>
      <c r="L1" s="20" t="s">
        <v>0</v>
      </c>
    </row>
    <row r="2" spans="1:12">
      <c r="A2" s="19"/>
      <c r="B2" s="19" t="s">
        <v>1</v>
      </c>
      <c r="C2" s="20" t="s">
        <v>0</v>
      </c>
      <c r="D2" s="20" t="s">
        <v>0</v>
      </c>
      <c r="E2" s="20" t="s">
        <v>0</v>
      </c>
      <c r="F2" s="20" t="s">
        <v>0</v>
      </c>
      <c r="G2" s="20" t="s">
        <v>0</v>
      </c>
      <c r="H2" s="20" t="s">
        <v>0</v>
      </c>
      <c r="I2" s="20" t="s">
        <v>0</v>
      </c>
      <c r="J2" s="20" t="s">
        <v>0</v>
      </c>
      <c r="K2" s="20" t="s">
        <v>0</v>
      </c>
      <c r="L2" s="20" t="s">
        <v>0</v>
      </c>
    </row>
    <row r="3" spans="1:12" ht="15.75" thickBot="1">
      <c r="A3" s="19"/>
      <c r="B3" s="22" t="s">
        <v>97</v>
      </c>
      <c r="C3" s="20" t="s">
        <v>0</v>
      </c>
      <c r="D3" s="20" t="s">
        <v>0</v>
      </c>
      <c r="E3" s="20" t="s">
        <v>0</v>
      </c>
      <c r="F3" s="20" t="s">
        <v>0</v>
      </c>
      <c r="G3" s="20" t="s">
        <v>0</v>
      </c>
      <c r="H3" s="20" t="s">
        <v>0</v>
      </c>
      <c r="I3" s="20" t="s">
        <v>0</v>
      </c>
      <c r="J3" s="20" t="s">
        <v>0</v>
      </c>
      <c r="K3" s="20" t="s">
        <v>0</v>
      </c>
      <c r="L3" s="20" t="s">
        <v>0</v>
      </c>
    </row>
    <row r="4" spans="1:12" ht="15.75" thickTop="1">
      <c r="A4" s="23"/>
      <c r="B4" s="24" t="s">
        <v>3</v>
      </c>
      <c r="C4" s="25" t="s">
        <v>4</v>
      </c>
      <c r="D4" s="25" t="s">
        <v>5</v>
      </c>
      <c r="E4" s="25" t="s">
        <v>6</v>
      </c>
      <c r="F4" s="25" t="s">
        <v>8</v>
      </c>
      <c r="G4" s="25" t="s">
        <v>10</v>
      </c>
      <c r="H4" s="25" t="s">
        <v>11</v>
      </c>
      <c r="I4" s="25" t="s">
        <v>12</v>
      </c>
      <c r="J4" s="25" t="s">
        <v>13</v>
      </c>
      <c r="K4" s="25" t="s">
        <v>14</v>
      </c>
      <c r="L4" s="26" t="s">
        <v>15</v>
      </c>
    </row>
    <row r="5" spans="1:12">
      <c r="A5" s="27"/>
      <c r="B5" s="28" t="s">
        <v>16</v>
      </c>
      <c r="C5" s="29" t="s">
        <v>18</v>
      </c>
      <c r="D5" s="29" t="s">
        <v>19</v>
      </c>
      <c r="E5" s="30" t="s">
        <v>20</v>
      </c>
      <c r="F5" s="31">
        <v>12190000000</v>
      </c>
      <c r="G5" s="31">
        <v>694979696</v>
      </c>
      <c r="H5" s="31">
        <v>11495020304</v>
      </c>
      <c r="I5" s="31">
        <v>694979696</v>
      </c>
      <c r="J5" s="31">
        <v>694979696</v>
      </c>
      <c r="K5" s="31">
        <v>694979696</v>
      </c>
      <c r="L5" s="32">
        <v>694979696</v>
      </c>
    </row>
    <row r="6" spans="1:12" ht="22.5">
      <c r="A6" s="27"/>
      <c r="B6" s="28" t="s">
        <v>21</v>
      </c>
      <c r="C6" s="29" t="s">
        <v>18</v>
      </c>
      <c r="D6" s="29" t="s">
        <v>19</v>
      </c>
      <c r="E6" s="30" t="s">
        <v>22</v>
      </c>
      <c r="F6" s="31">
        <v>4261000000</v>
      </c>
      <c r="G6" s="31">
        <v>315183659</v>
      </c>
      <c r="H6" s="31">
        <v>3945816341</v>
      </c>
      <c r="I6" s="31">
        <v>315183659</v>
      </c>
      <c r="J6" s="31">
        <v>242319100</v>
      </c>
      <c r="K6" s="31">
        <v>242319100</v>
      </c>
      <c r="L6" s="32">
        <v>242319100</v>
      </c>
    </row>
    <row r="7" spans="1:12" ht="33.75">
      <c r="A7" s="27"/>
      <c r="B7" s="28" t="s">
        <v>23</v>
      </c>
      <c r="C7" s="29" t="s">
        <v>18</v>
      </c>
      <c r="D7" s="29" t="s">
        <v>19</v>
      </c>
      <c r="E7" s="30" t="s">
        <v>24</v>
      </c>
      <c r="F7" s="31">
        <v>1524000000</v>
      </c>
      <c r="G7" s="31">
        <v>54586123</v>
      </c>
      <c r="H7" s="31">
        <v>1469413877</v>
      </c>
      <c r="I7" s="31">
        <v>54586123</v>
      </c>
      <c r="J7" s="31">
        <v>54586123</v>
      </c>
      <c r="K7" s="31">
        <v>54586123</v>
      </c>
      <c r="L7" s="32">
        <v>54586123</v>
      </c>
    </row>
    <row r="8" spans="1:12" ht="22.5">
      <c r="A8" s="27"/>
      <c r="B8" s="28" t="s">
        <v>25</v>
      </c>
      <c r="C8" s="29" t="s">
        <v>18</v>
      </c>
      <c r="D8" s="29" t="s">
        <v>19</v>
      </c>
      <c r="E8" s="30" t="s">
        <v>26</v>
      </c>
      <c r="F8" s="31">
        <v>11000000</v>
      </c>
      <c r="G8" s="31">
        <v>0</v>
      </c>
      <c r="H8" s="31">
        <v>11000000</v>
      </c>
      <c r="I8" s="31">
        <v>0</v>
      </c>
      <c r="J8" s="31">
        <v>0</v>
      </c>
      <c r="K8" s="31">
        <v>0</v>
      </c>
      <c r="L8" s="32">
        <v>0</v>
      </c>
    </row>
    <row r="9" spans="1:12" ht="22.5">
      <c r="A9" s="27"/>
      <c r="B9" s="28" t="s">
        <v>27</v>
      </c>
      <c r="C9" s="29" t="s">
        <v>18</v>
      </c>
      <c r="D9" s="29" t="s">
        <v>19</v>
      </c>
      <c r="E9" s="30" t="s">
        <v>28</v>
      </c>
      <c r="F9" s="31">
        <v>4329000000</v>
      </c>
      <c r="G9" s="31">
        <v>3737686581.0799999</v>
      </c>
      <c r="H9" s="31">
        <v>591313418.91999996</v>
      </c>
      <c r="I9" s="31">
        <v>1274126522.45</v>
      </c>
      <c r="J9" s="31">
        <v>46831432.450000003</v>
      </c>
      <c r="K9" s="31">
        <v>46831432.450000003</v>
      </c>
      <c r="L9" s="32">
        <v>46831432.450000003</v>
      </c>
    </row>
    <row r="10" spans="1:12" ht="33.75">
      <c r="A10" s="27"/>
      <c r="B10" s="28" t="s">
        <v>29</v>
      </c>
      <c r="C10" s="29" t="s">
        <v>18</v>
      </c>
      <c r="D10" s="29" t="s">
        <v>19</v>
      </c>
      <c r="E10" s="30" t="s">
        <v>30</v>
      </c>
      <c r="F10" s="31">
        <v>13311842203</v>
      </c>
      <c r="G10" s="31">
        <v>972153709</v>
      </c>
      <c r="H10" s="31">
        <v>12339688494</v>
      </c>
      <c r="I10" s="31">
        <v>972153709</v>
      </c>
      <c r="J10" s="31">
        <v>972153709</v>
      </c>
      <c r="K10" s="31">
        <v>972153709</v>
      </c>
      <c r="L10" s="32">
        <v>972153709</v>
      </c>
    </row>
    <row r="11" spans="1:12" ht="22.5">
      <c r="A11" s="27"/>
      <c r="B11" s="28" t="s">
        <v>31</v>
      </c>
      <c r="C11" s="29" t="s">
        <v>18</v>
      </c>
      <c r="D11" s="29" t="s">
        <v>19</v>
      </c>
      <c r="E11" s="30" t="s">
        <v>32</v>
      </c>
      <c r="F11" s="31">
        <v>2807110160</v>
      </c>
      <c r="G11" s="31">
        <v>389848074</v>
      </c>
      <c r="H11" s="31">
        <v>2417262086</v>
      </c>
      <c r="I11" s="31">
        <v>59773212</v>
      </c>
      <c r="J11" s="31">
        <v>27846291</v>
      </c>
      <c r="K11" s="31">
        <v>27846291</v>
      </c>
      <c r="L11" s="32">
        <v>27846291</v>
      </c>
    </row>
    <row r="12" spans="1:12" ht="33.75">
      <c r="A12" s="27"/>
      <c r="B12" s="28" t="s">
        <v>33</v>
      </c>
      <c r="C12" s="29" t="s">
        <v>18</v>
      </c>
      <c r="D12" s="29" t="s">
        <v>19</v>
      </c>
      <c r="E12" s="30" t="s">
        <v>34</v>
      </c>
      <c r="F12" s="31">
        <v>58000000</v>
      </c>
      <c r="G12" s="31">
        <v>13686874</v>
      </c>
      <c r="H12" s="31">
        <v>44313126</v>
      </c>
      <c r="I12" s="31">
        <v>13686874</v>
      </c>
      <c r="J12" s="31">
        <v>13686874</v>
      </c>
      <c r="K12" s="31">
        <v>13686874</v>
      </c>
      <c r="L12" s="32">
        <v>13686874</v>
      </c>
    </row>
    <row r="13" spans="1:12">
      <c r="A13" s="27"/>
      <c r="B13" s="28" t="s">
        <v>35</v>
      </c>
      <c r="C13" s="29" t="s">
        <v>18</v>
      </c>
      <c r="D13" s="29" t="s">
        <v>19</v>
      </c>
      <c r="E13" s="30" t="s">
        <v>36</v>
      </c>
      <c r="F13" s="31">
        <v>94000000</v>
      </c>
      <c r="G13" s="31">
        <v>0</v>
      </c>
      <c r="H13" s="31">
        <v>94000000</v>
      </c>
      <c r="I13" s="31">
        <v>0</v>
      </c>
      <c r="J13" s="31">
        <v>0</v>
      </c>
      <c r="K13" s="31">
        <v>0</v>
      </c>
      <c r="L13" s="32">
        <v>0</v>
      </c>
    </row>
    <row r="14" spans="1:12">
      <c r="A14" s="27"/>
      <c r="B14" s="28" t="s">
        <v>37</v>
      </c>
      <c r="C14" s="29" t="s">
        <v>18</v>
      </c>
      <c r="D14" s="29" t="s">
        <v>19</v>
      </c>
      <c r="E14" s="30" t="s">
        <v>38</v>
      </c>
      <c r="F14" s="31">
        <v>20000000</v>
      </c>
      <c r="G14" s="31">
        <v>0</v>
      </c>
      <c r="H14" s="31">
        <v>20000000</v>
      </c>
      <c r="I14" s="31">
        <v>0</v>
      </c>
      <c r="J14" s="31">
        <v>0</v>
      </c>
      <c r="K14" s="31">
        <v>0</v>
      </c>
      <c r="L14" s="32">
        <v>0</v>
      </c>
    </row>
    <row r="15" spans="1:12" ht="22.5">
      <c r="A15" s="27"/>
      <c r="B15" s="28" t="s">
        <v>39</v>
      </c>
      <c r="C15" s="29" t="s">
        <v>18</v>
      </c>
      <c r="D15" s="29" t="s">
        <v>19</v>
      </c>
      <c r="E15" s="30" t="s">
        <v>40</v>
      </c>
      <c r="F15" s="31">
        <v>11000000</v>
      </c>
      <c r="G15" s="31">
        <v>0</v>
      </c>
      <c r="H15" s="31">
        <v>11000000</v>
      </c>
      <c r="I15" s="31">
        <v>0</v>
      </c>
      <c r="J15" s="31">
        <v>0</v>
      </c>
      <c r="K15" s="31">
        <v>0</v>
      </c>
      <c r="L15" s="32">
        <v>0</v>
      </c>
    </row>
    <row r="16" spans="1:12" ht="22.5">
      <c r="A16" s="27"/>
      <c r="B16" s="28" t="s">
        <v>41</v>
      </c>
      <c r="C16" s="29" t="s">
        <v>42</v>
      </c>
      <c r="D16" s="29" t="s">
        <v>43</v>
      </c>
      <c r="E16" s="30" t="s">
        <v>44</v>
      </c>
      <c r="F16" s="31">
        <v>975000000</v>
      </c>
      <c r="G16" s="31">
        <v>624748985</v>
      </c>
      <c r="H16" s="31">
        <v>350251015</v>
      </c>
      <c r="I16" s="31">
        <v>624748985</v>
      </c>
      <c r="J16" s="31">
        <v>0</v>
      </c>
      <c r="K16" s="31">
        <v>0</v>
      </c>
      <c r="L16" s="32">
        <v>0</v>
      </c>
    </row>
    <row r="17" spans="1:12" ht="22.5">
      <c r="A17" s="27"/>
      <c r="B17" s="28" t="s">
        <v>45</v>
      </c>
      <c r="C17" s="29" t="s">
        <v>18</v>
      </c>
      <c r="D17" s="29" t="s">
        <v>19</v>
      </c>
      <c r="E17" s="30" t="s">
        <v>46</v>
      </c>
      <c r="F17" s="31">
        <v>2000000</v>
      </c>
      <c r="G17" s="31">
        <v>0</v>
      </c>
      <c r="H17" s="31">
        <v>2000000</v>
      </c>
      <c r="I17" s="31">
        <v>0</v>
      </c>
      <c r="J17" s="31">
        <v>0</v>
      </c>
      <c r="K17" s="31">
        <v>0</v>
      </c>
      <c r="L17" s="32">
        <v>0</v>
      </c>
    </row>
    <row r="18" spans="1:12" ht="56.25">
      <c r="A18" s="27"/>
      <c r="B18" s="28" t="s">
        <v>47</v>
      </c>
      <c r="C18" s="29" t="s">
        <v>42</v>
      </c>
      <c r="D18" s="29" t="s">
        <v>19</v>
      </c>
      <c r="E18" s="30" t="s">
        <v>49</v>
      </c>
      <c r="F18" s="31">
        <v>50000000000</v>
      </c>
      <c r="G18" s="31">
        <v>0</v>
      </c>
      <c r="H18" s="31">
        <v>50000000000</v>
      </c>
      <c r="I18" s="31">
        <v>0</v>
      </c>
      <c r="J18" s="31">
        <v>0</v>
      </c>
      <c r="K18" s="31">
        <v>0</v>
      </c>
      <c r="L18" s="32">
        <v>0</v>
      </c>
    </row>
    <row r="19" spans="1:12" ht="45">
      <c r="A19" s="27"/>
      <c r="B19" s="28" t="s">
        <v>50</v>
      </c>
      <c r="C19" s="29" t="s">
        <v>42</v>
      </c>
      <c r="D19" s="29" t="s">
        <v>19</v>
      </c>
      <c r="E19" s="30" t="s">
        <v>51</v>
      </c>
      <c r="F19" s="31">
        <v>13000000000</v>
      </c>
      <c r="G19" s="31">
        <v>663877000</v>
      </c>
      <c r="H19" s="31">
        <v>12336123000</v>
      </c>
      <c r="I19" s="31">
        <v>165373299</v>
      </c>
      <c r="J19" s="31">
        <v>0</v>
      </c>
      <c r="K19" s="31">
        <v>0</v>
      </c>
      <c r="L19" s="32">
        <v>0</v>
      </c>
    </row>
    <row r="20" spans="1:12" ht="22.5">
      <c r="A20" s="27"/>
      <c r="B20" s="28" t="s">
        <v>52</v>
      </c>
      <c r="C20" s="29" t="s">
        <v>42</v>
      </c>
      <c r="D20" s="29" t="s">
        <v>19</v>
      </c>
      <c r="E20" s="30" t="s">
        <v>53</v>
      </c>
      <c r="F20" s="31">
        <v>13000000000</v>
      </c>
      <c r="G20" s="31">
        <v>413516400</v>
      </c>
      <c r="H20" s="31">
        <v>12586483600</v>
      </c>
      <c r="I20" s="31">
        <v>46200000</v>
      </c>
      <c r="J20" s="31">
        <v>0</v>
      </c>
      <c r="K20" s="31">
        <v>0</v>
      </c>
      <c r="L20" s="32">
        <v>0</v>
      </c>
    </row>
    <row r="21" spans="1:12" ht="33.75">
      <c r="A21" s="27"/>
      <c r="B21" s="28" t="s">
        <v>54</v>
      </c>
      <c r="C21" s="29" t="s">
        <v>42</v>
      </c>
      <c r="D21" s="29" t="s">
        <v>19</v>
      </c>
      <c r="E21" s="30" t="s">
        <v>55</v>
      </c>
      <c r="F21" s="31">
        <v>15000000000</v>
      </c>
      <c r="G21" s="31">
        <v>463600000</v>
      </c>
      <c r="H21" s="31">
        <v>14536400000</v>
      </c>
      <c r="I21" s="31">
        <v>162750000</v>
      </c>
      <c r="J21" s="31">
        <v>0</v>
      </c>
      <c r="K21" s="31">
        <v>0</v>
      </c>
      <c r="L21" s="32">
        <v>0</v>
      </c>
    </row>
    <row r="22" spans="1:12" ht="45">
      <c r="A22" s="27"/>
      <c r="B22" s="28" t="s">
        <v>56</v>
      </c>
      <c r="C22" s="29" t="s">
        <v>42</v>
      </c>
      <c r="D22" s="29" t="s">
        <v>19</v>
      </c>
      <c r="E22" s="30" t="s">
        <v>57</v>
      </c>
      <c r="F22" s="31">
        <v>15000000000</v>
      </c>
      <c r="G22" s="31">
        <v>764250000</v>
      </c>
      <c r="H22" s="31">
        <v>14235750000</v>
      </c>
      <c r="I22" s="31">
        <v>1876378</v>
      </c>
      <c r="J22" s="31">
        <v>0</v>
      </c>
      <c r="K22" s="31">
        <v>0</v>
      </c>
      <c r="L22" s="32">
        <v>0</v>
      </c>
    </row>
    <row r="23" spans="1:12" ht="45">
      <c r="A23" s="27"/>
      <c r="B23" s="28" t="s">
        <v>58</v>
      </c>
      <c r="C23" s="29" t="s">
        <v>18</v>
      </c>
      <c r="D23" s="29" t="s">
        <v>19</v>
      </c>
      <c r="E23" s="30" t="s">
        <v>59</v>
      </c>
      <c r="F23" s="31">
        <v>17750000000</v>
      </c>
      <c r="G23" s="31">
        <v>6076755379</v>
      </c>
      <c r="H23" s="31">
        <v>11673244621</v>
      </c>
      <c r="I23" s="31">
        <v>626398089</v>
      </c>
      <c r="J23" s="31">
        <v>0</v>
      </c>
      <c r="K23" s="31">
        <v>0</v>
      </c>
      <c r="L23" s="32">
        <v>0</v>
      </c>
    </row>
    <row r="24" spans="1:12" ht="45">
      <c r="A24" s="27"/>
      <c r="B24" s="28" t="s">
        <v>58</v>
      </c>
      <c r="C24" s="29" t="s">
        <v>42</v>
      </c>
      <c r="D24" s="29" t="s">
        <v>19</v>
      </c>
      <c r="E24" s="30" t="s">
        <v>59</v>
      </c>
      <c r="F24" s="31">
        <v>165081157797</v>
      </c>
      <c r="G24" s="31">
        <v>28296624055</v>
      </c>
      <c r="H24" s="31">
        <v>136784533742</v>
      </c>
      <c r="I24" s="31">
        <v>28296624055</v>
      </c>
      <c r="J24" s="31">
        <v>0</v>
      </c>
      <c r="K24" s="31">
        <v>0</v>
      </c>
      <c r="L24" s="32">
        <v>0</v>
      </c>
    </row>
    <row r="25" spans="1:12" ht="33.75">
      <c r="A25" s="27"/>
      <c r="B25" s="28" t="s">
        <v>60</v>
      </c>
      <c r="C25" s="29" t="s">
        <v>42</v>
      </c>
      <c r="D25" s="29" t="s">
        <v>19</v>
      </c>
      <c r="E25" s="30" t="s">
        <v>61</v>
      </c>
      <c r="F25" s="31">
        <v>75290000000</v>
      </c>
      <c r="G25" s="31">
        <v>29142572200</v>
      </c>
      <c r="H25" s="31">
        <v>46147427800</v>
      </c>
      <c r="I25" s="31">
        <v>28546108867</v>
      </c>
      <c r="J25" s="31">
        <v>0</v>
      </c>
      <c r="K25" s="31">
        <v>0</v>
      </c>
      <c r="L25" s="32">
        <v>0</v>
      </c>
    </row>
    <row r="26" spans="1:12" ht="45">
      <c r="A26" s="27"/>
      <c r="B26" s="28" t="s">
        <v>62</v>
      </c>
      <c r="C26" s="29" t="s">
        <v>42</v>
      </c>
      <c r="D26" s="29" t="s">
        <v>19</v>
      </c>
      <c r="E26" s="30" t="s">
        <v>63</v>
      </c>
      <c r="F26" s="31">
        <v>25000000000</v>
      </c>
      <c r="G26" s="31">
        <v>138069000</v>
      </c>
      <c r="H26" s="31">
        <v>24861931000</v>
      </c>
      <c r="I26" s="31">
        <v>0</v>
      </c>
      <c r="J26" s="31">
        <v>0</v>
      </c>
      <c r="K26" s="31">
        <v>0</v>
      </c>
      <c r="L26" s="32">
        <v>0</v>
      </c>
    </row>
    <row r="27" spans="1:12" ht="56.25">
      <c r="A27" s="27"/>
      <c r="B27" s="28" t="s">
        <v>64</v>
      </c>
      <c r="C27" s="29" t="s">
        <v>18</v>
      </c>
      <c r="D27" s="29" t="s">
        <v>19</v>
      </c>
      <c r="E27" s="30" t="s">
        <v>65</v>
      </c>
      <c r="F27" s="31">
        <v>112170000000</v>
      </c>
      <c r="G27" s="31">
        <v>1274487990</v>
      </c>
      <c r="H27" s="31">
        <v>110895512010</v>
      </c>
      <c r="I27" s="31">
        <v>587860000</v>
      </c>
      <c r="J27" s="31">
        <v>0</v>
      </c>
      <c r="K27" s="31">
        <v>0</v>
      </c>
      <c r="L27" s="32">
        <v>0</v>
      </c>
    </row>
    <row r="28" spans="1:12" ht="56.25">
      <c r="A28" s="27"/>
      <c r="B28" s="28" t="s">
        <v>64</v>
      </c>
      <c r="C28" s="29" t="s">
        <v>42</v>
      </c>
      <c r="D28" s="29" t="s">
        <v>19</v>
      </c>
      <c r="E28" s="30" t="s">
        <v>65</v>
      </c>
      <c r="F28" s="31">
        <v>50000000000</v>
      </c>
      <c r="G28" s="31">
        <v>2295000000</v>
      </c>
      <c r="H28" s="31">
        <v>47705000000</v>
      </c>
      <c r="I28" s="31">
        <v>2295000000</v>
      </c>
      <c r="J28" s="31">
        <v>0</v>
      </c>
      <c r="K28" s="31">
        <v>0</v>
      </c>
      <c r="L28" s="32">
        <v>0</v>
      </c>
    </row>
    <row r="29" spans="1:12" ht="33.75">
      <c r="A29" s="27"/>
      <c r="B29" s="28" t="s">
        <v>66</v>
      </c>
      <c r="C29" s="29" t="s">
        <v>42</v>
      </c>
      <c r="D29" s="29" t="s">
        <v>19</v>
      </c>
      <c r="E29" s="30" t="s">
        <v>67</v>
      </c>
      <c r="F29" s="31">
        <v>1100000000</v>
      </c>
      <c r="G29" s="31">
        <v>675000000</v>
      </c>
      <c r="H29" s="31">
        <v>425000000</v>
      </c>
      <c r="I29" s="31">
        <v>227355780</v>
      </c>
      <c r="J29" s="31">
        <v>0</v>
      </c>
      <c r="K29" s="31">
        <v>0</v>
      </c>
      <c r="L29" s="32">
        <v>0</v>
      </c>
    </row>
    <row r="30" spans="1:12" ht="33.75">
      <c r="A30" s="27"/>
      <c r="B30" s="28" t="s">
        <v>68</v>
      </c>
      <c r="C30" s="29" t="s">
        <v>42</v>
      </c>
      <c r="D30" s="29" t="s">
        <v>19</v>
      </c>
      <c r="E30" s="30" t="s">
        <v>69</v>
      </c>
      <c r="F30" s="31">
        <v>1000000000</v>
      </c>
      <c r="G30" s="31">
        <v>4500000</v>
      </c>
      <c r="H30" s="31">
        <v>995500000</v>
      </c>
      <c r="I30" s="31">
        <v>3734610</v>
      </c>
      <c r="J30" s="31">
        <v>0</v>
      </c>
      <c r="K30" s="31">
        <v>0</v>
      </c>
      <c r="L30" s="32">
        <v>0</v>
      </c>
    </row>
    <row r="31" spans="1:12" ht="56.25">
      <c r="A31" s="27"/>
      <c r="B31" s="28" t="s">
        <v>70</v>
      </c>
      <c r="C31" s="29" t="s">
        <v>42</v>
      </c>
      <c r="D31" s="29" t="s">
        <v>19</v>
      </c>
      <c r="E31" s="30" t="s">
        <v>71</v>
      </c>
      <c r="F31" s="31">
        <v>53000000000</v>
      </c>
      <c r="G31" s="31">
        <v>4915000000</v>
      </c>
      <c r="H31" s="31">
        <v>48085000000</v>
      </c>
      <c r="I31" s="31">
        <v>4675000000</v>
      </c>
      <c r="J31" s="31">
        <v>0</v>
      </c>
      <c r="K31" s="31">
        <v>0</v>
      </c>
      <c r="L31" s="32">
        <v>0</v>
      </c>
    </row>
    <row r="32" spans="1:12" ht="33.75">
      <c r="A32" s="27"/>
      <c r="B32" s="28" t="s">
        <v>72</v>
      </c>
      <c r="C32" s="29" t="s">
        <v>42</v>
      </c>
      <c r="D32" s="29" t="s">
        <v>19</v>
      </c>
      <c r="E32" s="30" t="s">
        <v>73</v>
      </c>
      <c r="F32" s="31">
        <v>3750000000</v>
      </c>
      <c r="G32" s="31">
        <v>1606878478</v>
      </c>
      <c r="H32" s="31">
        <v>2143121522</v>
      </c>
      <c r="I32" s="31">
        <v>57528865</v>
      </c>
      <c r="J32" s="31">
        <v>0</v>
      </c>
      <c r="K32" s="31">
        <v>0</v>
      </c>
      <c r="L32" s="32">
        <v>0</v>
      </c>
    </row>
    <row r="33" spans="1:12" ht="22.5">
      <c r="A33" s="27"/>
      <c r="B33" s="28" t="s">
        <v>74</v>
      </c>
      <c r="C33" s="29" t="s">
        <v>42</v>
      </c>
      <c r="D33" s="29" t="s">
        <v>19</v>
      </c>
      <c r="E33" s="30" t="s">
        <v>75</v>
      </c>
      <c r="F33" s="31">
        <v>3000000000</v>
      </c>
      <c r="G33" s="31">
        <v>0</v>
      </c>
      <c r="H33" s="31">
        <v>3000000000</v>
      </c>
      <c r="I33" s="31">
        <v>0</v>
      </c>
      <c r="J33" s="31">
        <v>0</v>
      </c>
      <c r="K33" s="31">
        <v>0</v>
      </c>
      <c r="L33" s="32">
        <v>0</v>
      </c>
    </row>
    <row r="34" spans="1:12" ht="33.75">
      <c r="A34" s="27"/>
      <c r="B34" s="28" t="s">
        <v>76</v>
      </c>
      <c r="C34" s="29" t="s">
        <v>42</v>
      </c>
      <c r="D34" s="29" t="s">
        <v>19</v>
      </c>
      <c r="E34" s="30" t="s">
        <v>77</v>
      </c>
      <c r="F34" s="31">
        <v>5000000000</v>
      </c>
      <c r="G34" s="31">
        <v>1387988276</v>
      </c>
      <c r="H34" s="31">
        <v>3612011724</v>
      </c>
      <c r="I34" s="31">
        <v>1102833613</v>
      </c>
      <c r="J34" s="31">
        <v>0</v>
      </c>
      <c r="K34" s="31">
        <v>0</v>
      </c>
      <c r="L34" s="32">
        <v>0</v>
      </c>
    </row>
    <row r="35" spans="1:12" ht="56.25">
      <c r="A35" s="27"/>
      <c r="B35" s="28" t="s">
        <v>78</v>
      </c>
      <c r="C35" s="29" t="s">
        <v>42</v>
      </c>
      <c r="D35" s="29" t="s">
        <v>19</v>
      </c>
      <c r="E35" s="30" t="s">
        <v>79</v>
      </c>
      <c r="F35" s="31">
        <v>4000000000</v>
      </c>
      <c r="G35" s="31">
        <v>1018629539.09</v>
      </c>
      <c r="H35" s="31">
        <v>2981370460.9099998</v>
      </c>
      <c r="I35" s="31">
        <v>481779539.08999997</v>
      </c>
      <c r="J35" s="31">
        <v>0</v>
      </c>
      <c r="K35" s="31">
        <v>0</v>
      </c>
      <c r="L35" s="32">
        <v>0</v>
      </c>
    </row>
    <row r="36" spans="1:12" ht="22.5">
      <c r="A36" s="27"/>
      <c r="B36" s="28" t="s">
        <v>80</v>
      </c>
      <c r="C36" s="29" t="s">
        <v>42</v>
      </c>
      <c r="D36" s="29" t="s">
        <v>19</v>
      </c>
      <c r="E36" s="30" t="s">
        <v>81</v>
      </c>
      <c r="F36" s="31">
        <v>8000000000</v>
      </c>
      <c r="G36" s="31">
        <v>4244199517</v>
      </c>
      <c r="H36" s="31">
        <v>3755800483</v>
      </c>
      <c r="I36" s="31">
        <v>1240008473</v>
      </c>
      <c r="J36" s="31">
        <v>0</v>
      </c>
      <c r="K36" s="31">
        <v>0</v>
      </c>
      <c r="L36" s="32">
        <v>0</v>
      </c>
    </row>
    <row r="37" spans="1:12" ht="22.5">
      <c r="A37" s="27"/>
      <c r="B37" s="28" t="s">
        <v>82</v>
      </c>
      <c r="C37" s="29" t="s">
        <v>42</v>
      </c>
      <c r="D37" s="29" t="s">
        <v>19</v>
      </c>
      <c r="E37" s="30" t="s">
        <v>83</v>
      </c>
      <c r="F37" s="31">
        <v>7000000000</v>
      </c>
      <c r="G37" s="31">
        <v>2663980600</v>
      </c>
      <c r="H37" s="31">
        <v>4336019400</v>
      </c>
      <c r="I37" s="31">
        <v>1458924232</v>
      </c>
      <c r="J37" s="31">
        <v>0</v>
      </c>
      <c r="K37" s="31">
        <v>0</v>
      </c>
      <c r="L37" s="32">
        <v>0</v>
      </c>
    </row>
    <row r="38" spans="1:12" ht="15.75" thickBot="1">
      <c r="A38" s="27"/>
      <c r="B38" s="33" t="s">
        <v>0</v>
      </c>
      <c r="C38" s="34" t="s">
        <v>0</v>
      </c>
      <c r="D38" s="34" t="s">
        <v>0</v>
      </c>
      <c r="E38" s="35" t="s">
        <v>0</v>
      </c>
      <c r="F38" s="36">
        <v>676735110160</v>
      </c>
      <c r="G38" s="36">
        <v>92847802135.169998</v>
      </c>
      <c r="H38" s="36">
        <v>583887308024.82996</v>
      </c>
      <c r="I38" s="36">
        <v>73984594580.539993</v>
      </c>
      <c r="J38" s="36">
        <v>2052403225.45</v>
      </c>
      <c r="K38" s="36">
        <v>2052403225.45</v>
      </c>
      <c r="L38" s="37">
        <v>2052403225.45</v>
      </c>
    </row>
    <row r="39" spans="1:12" ht="15.75" thickTop="1">
      <c r="A39" s="38"/>
      <c r="B39" s="39" t="s">
        <v>0</v>
      </c>
      <c r="C39" s="40" t="s">
        <v>0</v>
      </c>
      <c r="D39" s="40" t="s">
        <v>0</v>
      </c>
      <c r="E39" s="41" t="s">
        <v>0</v>
      </c>
      <c r="F39" s="42" t="s">
        <v>0</v>
      </c>
      <c r="G39" s="42" t="s">
        <v>0</v>
      </c>
      <c r="H39" s="42" t="s">
        <v>0</v>
      </c>
      <c r="I39" s="42" t="s">
        <v>0</v>
      </c>
      <c r="J39" s="42" t="s">
        <v>0</v>
      </c>
      <c r="K39" s="42" t="s">
        <v>0</v>
      </c>
      <c r="L39" s="42" t="s">
        <v>0</v>
      </c>
    </row>
    <row r="40" spans="1:12" ht="33.950000000000003" customHeight="1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D8F9D-86D3-4654-81D3-1672723511B3}">
  <dimension ref="B3:H16"/>
  <sheetViews>
    <sheetView topLeftCell="A4" workbookViewId="0">
      <selection activeCell="H5" sqref="H5:H7"/>
    </sheetView>
  </sheetViews>
  <sheetFormatPr baseColWidth="10" defaultRowHeight="1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>
      <c r="B5" s="5" t="s">
        <v>25</v>
      </c>
      <c r="C5" s="3" t="s">
        <v>18</v>
      </c>
      <c r="D5" s="4" t="s">
        <v>88</v>
      </c>
      <c r="E5" s="9">
        <f>SUM('ACUMULADO A MAYO  2020'!D8:D9)/1000000</f>
        <v>4340</v>
      </c>
      <c r="F5" s="9">
        <f>SUM('ACUMULADO A MAYO  2020'!G8:G9)/1000000</f>
        <v>3061.2640352800004</v>
      </c>
      <c r="G5" s="9">
        <f>SUM('ACUMULADO A MAYO  2020'!H8:H9)/1000000</f>
        <v>1292.89801917</v>
      </c>
      <c r="H5" s="9">
        <f>SUM('ACUMULADO A MAYO  2020'!J8:J9)/1000000</f>
        <v>1292.89801917</v>
      </c>
    </row>
    <row r="6" spans="2:8">
      <c r="B6" s="5" t="s">
        <v>84</v>
      </c>
      <c r="C6" s="3" t="s">
        <v>18</v>
      </c>
      <c r="D6" s="4" t="s">
        <v>85</v>
      </c>
      <c r="E6" s="9">
        <f>SUM('ACUMULADO A MAYO  2020'!D10:D17)/1000000</f>
        <v>17278.952363</v>
      </c>
      <c r="F6" s="9">
        <f>SUM('ACUMULADO A MAYO  2020'!G10:G17)/1000000</f>
        <v>6704.5955835599998</v>
      </c>
      <c r="G6" s="9">
        <f>SUM('ACUMULADO A MAYO  2020'!H10:H17)/1000000</f>
        <v>6682.4923305599996</v>
      </c>
      <c r="H6" s="9">
        <f>SUM('ACUMULADO A MAYO  2020'!J10:J17)/1000000</f>
        <v>6682.4923305599996</v>
      </c>
    </row>
    <row r="7" spans="2:8">
      <c r="B7" s="5" t="s">
        <v>86</v>
      </c>
      <c r="C7" s="3" t="s">
        <v>18</v>
      </c>
      <c r="D7" s="4" t="s">
        <v>87</v>
      </c>
      <c r="E7" s="9">
        <f>SUM('ACUMULADO A MAYO  2020'!D5:D7)/1000000</f>
        <v>17975</v>
      </c>
      <c r="F7" s="9">
        <f>SUM('ACUMULADO A MAYO  2020'!G5:G7)/1000000</f>
        <v>6093.4753579999997</v>
      </c>
      <c r="G7" s="9">
        <f>SUM('ACUMULADO A MAYO  2020'!H5:H7)/1000000</f>
        <v>6088.4671509999998</v>
      </c>
      <c r="H7" s="9">
        <f>SUM('ACUMULADO A MAYO  2020'!J5:J7)/1000000</f>
        <v>6088.4671509999998</v>
      </c>
    </row>
    <row r="10" spans="2:8">
      <c r="B10" s="5"/>
      <c r="C10" s="3"/>
      <c r="D10" s="4"/>
      <c r="E10" s="6"/>
      <c r="F10" s="6"/>
      <c r="G10" s="6"/>
      <c r="H10" s="6"/>
    </row>
    <row r="11" spans="2:8">
      <c r="B11" s="5"/>
      <c r="C11" s="3"/>
      <c r="D11" s="4"/>
      <c r="E11" s="6"/>
      <c r="F11" s="6"/>
      <c r="G11" s="6"/>
      <c r="H11" s="6"/>
    </row>
    <row r="12" spans="2:8">
      <c r="B12" s="5"/>
      <c r="C12" s="3"/>
      <c r="D12" s="4"/>
      <c r="E12" s="6"/>
      <c r="F12" s="6"/>
      <c r="G12" s="6"/>
      <c r="H12" s="6"/>
    </row>
    <row r="13" spans="2:8">
      <c r="B13" s="5"/>
      <c r="C13" s="3"/>
      <c r="D13" s="4"/>
      <c r="E13" s="6"/>
      <c r="F13" s="6"/>
      <c r="G13" s="6"/>
      <c r="H13" s="6"/>
    </row>
    <row r="14" spans="2:8">
      <c r="B14" s="5"/>
      <c r="C14" s="3"/>
      <c r="D14" s="4"/>
      <c r="E14" s="6"/>
      <c r="F14" s="6"/>
      <c r="G14" s="6"/>
      <c r="H14" s="6"/>
    </row>
    <row r="15" spans="2:8">
      <c r="B15" s="5"/>
      <c r="C15" s="3"/>
      <c r="D15" s="4"/>
      <c r="E15" s="6"/>
      <c r="F15" s="6"/>
      <c r="G15" s="6"/>
      <c r="H15" s="6"/>
    </row>
    <row r="16" spans="2:8">
      <c r="B16" s="5"/>
      <c r="C16" s="3"/>
      <c r="D16" s="4"/>
      <c r="E16" s="6"/>
      <c r="F16" s="6"/>
      <c r="G16" s="6"/>
      <c r="H16" s="6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3CB9FA-1851-4B7B-9BAD-E410E5F664C8}">
  <dimension ref="B3:H7"/>
  <sheetViews>
    <sheetView workbookViewId="0">
      <selection activeCell="H13" sqref="H13"/>
    </sheetView>
  </sheetViews>
  <sheetFormatPr baseColWidth="10" defaultRowHeight="15"/>
  <cols>
    <col min="3" max="3" width="52.28515625" customWidth="1"/>
    <col min="4" max="7" width="14.7109375" customWidth="1"/>
    <col min="8" max="8" width="20.85546875" customWidth="1"/>
  </cols>
  <sheetData>
    <row r="3" spans="2:8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>
      <c r="B4" s="5" t="s">
        <v>90</v>
      </c>
      <c r="C4" s="4" t="s">
        <v>91</v>
      </c>
      <c r="D4" s="9">
        <f>SUM('ACUMULADO A MAYO  2020'!D19:D23)</f>
        <v>106000000000</v>
      </c>
      <c r="E4" s="9">
        <f>SUM('ACUMULADO A MAYO  2020'!G19:G23)</f>
        <v>33137539219</v>
      </c>
      <c r="F4" s="9">
        <f>SUM('ACUMULADO A MAYO  2020'!H19:H23)</f>
        <v>11210057441</v>
      </c>
      <c r="G4" s="9">
        <f>SUM('ACUMULADO A MAYO  2020'!J19:J23)</f>
        <v>11210057441</v>
      </c>
    </row>
    <row r="5" spans="2:8">
      <c r="B5" s="5" t="s">
        <v>92</v>
      </c>
      <c r="C5" s="4" t="s">
        <v>93</v>
      </c>
      <c r="D5" s="9">
        <f>SUM('ACUMULADO A MAYO  2020'!D27:D35)</f>
        <v>254020000000</v>
      </c>
      <c r="E5" s="9">
        <f>SUM('ACUMULADO A MAYO  2020'!G27:G35)</f>
        <v>78974059538.5</v>
      </c>
      <c r="F5" s="9">
        <f>SUM('ACUMULADO A MAYO  2020'!H27:H36)</f>
        <v>39495839419.730003</v>
      </c>
      <c r="G5" s="9">
        <f>SUM('ACUMULADO A MAYO  2020'!J27:J35)</f>
        <v>39179959598.790001</v>
      </c>
      <c r="H5" s="16">
        <f>+F5-G5</f>
        <v>315879820.94000244</v>
      </c>
    </row>
    <row r="6" spans="2:8">
      <c r="B6" s="5" t="s">
        <v>92</v>
      </c>
      <c r="C6" s="67" t="s">
        <v>101</v>
      </c>
      <c r="D6" s="9">
        <f>SUM('ACUMULADO A MAYO  2020'!D24:D26)</f>
        <v>258121157797</v>
      </c>
      <c r="E6" s="9">
        <f>SUM('ACUMULADO A MAYO  2020'!G24:G26)</f>
        <v>62913203005.510002</v>
      </c>
      <c r="F6" s="9">
        <f>SUM('ACUMULADO A MAYO  2020'!H24:H26)</f>
        <v>1686585601.27</v>
      </c>
      <c r="G6" s="9">
        <f>SUM('ACUMULADO A MAYO  2020'!J24:J26)</f>
        <v>1686585601.27</v>
      </c>
      <c r="H6" s="16"/>
    </row>
    <row r="7" spans="2:8" ht="22.5">
      <c r="B7" s="5" t="s">
        <v>94</v>
      </c>
      <c r="C7" s="4" t="s">
        <v>95</v>
      </c>
      <c r="D7" s="9">
        <f>SUM('ACUMULADO A MAYO  2020'!D36:D38)</f>
        <v>19000000000</v>
      </c>
      <c r="E7" s="9">
        <f>SUM('ACUMULADO A MAYO  2020'!G36:G38)</f>
        <v>7561281658.46</v>
      </c>
      <c r="F7" s="9">
        <f>SUM('ACUMULADO A MAYO  2020'!H36:H38)</f>
        <v>1521324409.9400001</v>
      </c>
      <c r="G7" s="9">
        <f>SUM('ACUMULADO A MAYO  2020'!J36:J38)</f>
        <v>1521324409.9400001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A7C26-3C84-488C-9B71-6CC810C67E57}">
  <dimension ref="A1:L17"/>
  <sheetViews>
    <sheetView topLeftCell="A9" workbookViewId="0">
      <selection activeCell="D15" sqref="D15:D17"/>
    </sheetView>
  </sheetViews>
  <sheetFormatPr baseColWidth="10" defaultRowHeight="1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>
      <c r="A5" s="10"/>
      <c r="B5" s="12" t="s">
        <v>48</v>
      </c>
      <c r="C5" s="11" t="s">
        <v>89</v>
      </c>
      <c r="D5" s="13">
        <f>SUM(D6:D8)</f>
        <v>637141157797</v>
      </c>
      <c r="E5" s="13">
        <f t="shared" ref="E5:L5" si="0">SUM(E6:E8)</f>
        <v>467141157797</v>
      </c>
      <c r="F5" s="13">
        <f t="shared" si="0"/>
        <v>170000000000</v>
      </c>
      <c r="G5" s="13">
        <f t="shared" si="0"/>
        <v>316593406536.73004</v>
      </c>
      <c r="H5" s="13">
        <f t="shared" si="0"/>
        <v>150547751260.26999</v>
      </c>
      <c r="I5" s="13">
        <f t="shared" si="0"/>
        <v>143858663811.47</v>
      </c>
      <c r="J5" s="13">
        <f t="shared" si="0"/>
        <v>26028919416.84</v>
      </c>
      <c r="K5" s="13">
        <f t="shared" si="0"/>
        <v>26026185068.84</v>
      </c>
      <c r="L5" s="13">
        <f t="shared" si="0"/>
        <v>26026185068.84</v>
      </c>
    </row>
    <row r="6" spans="1:12" ht="45">
      <c r="A6" s="3"/>
      <c r="B6" s="5" t="s">
        <v>90</v>
      </c>
      <c r="C6" s="4" t="s">
        <v>91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>
      <c r="A7" s="3"/>
      <c r="B7" s="5" t="s">
        <v>92</v>
      </c>
      <c r="C7" s="4" t="s">
        <v>93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>
      <c r="A8" s="3"/>
      <c r="B8" s="5" t="s">
        <v>94</v>
      </c>
      <c r="C8" s="4" t="s">
        <v>95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>
      <c r="A9" s="3"/>
      <c r="B9" s="5" t="s">
        <v>0</v>
      </c>
      <c r="C9" s="5" t="s">
        <v>0</v>
      </c>
      <c r="D9" s="14" t="s">
        <v>0</v>
      </c>
      <c r="E9" s="14" t="s">
        <v>0</v>
      </c>
      <c r="F9" s="14" t="s">
        <v>0</v>
      </c>
      <c r="G9" s="14" t="s">
        <v>0</v>
      </c>
      <c r="H9" s="14" t="s">
        <v>0</v>
      </c>
      <c r="I9" s="14" t="s">
        <v>0</v>
      </c>
      <c r="J9" s="14" t="s">
        <v>0</v>
      </c>
      <c r="K9" s="14" t="s">
        <v>0</v>
      </c>
      <c r="L9" s="14" t="s">
        <v>0</v>
      </c>
    </row>
    <row r="10" spans="1:12">
      <c r="A10" s="3"/>
      <c r="B10" s="12" t="s">
        <v>17</v>
      </c>
      <c r="C10" s="12" t="s">
        <v>96</v>
      </c>
      <c r="D10" s="15">
        <v>39593952363</v>
      </c>
      <c r="E10" s="15">
        <v>39593952363</v>
      </c>
      <c r="F10" s="15">
        <v>0</v>
      </c>
      <c r="G10" s="15">
        <v>11369241603.639999</v>
      </c>
      <c r="H10" s="15">
        <v>28224710759.360001</v>
      </c>
      <c r="I10" s="15">
        <v>9811642177.4699993</v>
      </c>
      <c r="J10" s="15">
        <v>7734530124.0100002</v>
      </c>
      <c r="K10" s="15">
        <v>7734530124.0100002</v>
      </c>
      <c r="L10" s="15">
        <v>7734530124.0100002</v>
      </c>
    </row>
    <row r="11" spans="1:12">
      <c r="A11" s="3"/>
      <c r="B11" s="12" t="s">
        <v>48</v>
      </c>
      <c r="C11" s="12" t="s">
        <v>89</v>
      </c>
      <c r="D11" s="15">
        <v>637141157797</v>
      </c>
      <c r="E11" s="15">
        <v>637141157797</v>
      </c>
      <c r="F11" s="15">
        <v>170000000000</v>
      </c>
      <c r="G11" s="15">
        <v>316593406536.72998</v>
      </c>
      <c r="H11" s="15">
        <v>150547751260.26999</v>
      </c>
      <c r="I11" s="15">
        <v>143858663811.47</v>
      </c>
      <c r="J11" s="15">
        <v>26028919416.84</v>
      </c>
      <c r="K11" s="15">
        <v>26026185068.84</v>
      </c>
      <c r="L11" s="15">
        <v>26026185068.84</v>
      </c>
    </row>
    <row r="12" spans="1:12">
      <c r="A12" s="3"/>
      <c r="B12" s="5" t="s">
        <v>0</v>
      </c>
      <c r="C12" s="4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8" t="s">
        <v>0</v>
      </c>
      <c r="L12" s="8" t="s">
        <v>0</v>
      </c>
    </row>
    <row r="13" spans="1:12">
      <c r="A13" s="3"/>
      <c r="B13" s="5" t="s">
        <v>0</v>
      </c>
      <c r="C13" s="4" t="s">
        <v>0</v>
      </c>
      <c r="D13" s="13">
        <v>676735110160</v>
      </c>
      <c r="E13" s="15">
        <v>676735110160</v>
      </c>
      <c r="F13" s="15">
        <v>170000000000</v>
      </c>
      <c r="G13" s="15">
        <v>327962648140.37</v>
      </c>
      <c r="H13" s="15">
        <v>178772462019.63</v>
      </c>
      <c r="I13" s="15">
        <v>153670305988.94</v>
      </c>
      <c r="J13" s="15">
        <v>33763449540.849998</v>
      </c>
      <c r="K13" s="15">
        <v>33760715192.849998</v>
      </c>
      <c r="L13" s="15">
        <v>33760715192.849998</v>
      </c>
    </row>
    <row r="14" spans="1:12" ht="33.950000000000003" customHeight="1"/>
    <row r="15" spans="1:12">
      <c r="C15" s="12" t="s">
        <v>96</v>
      </c>
      <c r="D15" s="73">
        <v>39593952363</v>
      </c>
    </row>
    <row r="16" spans="1:12">
      <c r="C16" s="12" t="s">
        <v>89</v>
      </c>
      <c r="D16" s="73">
        <v>467141157797</v>
      </c>
    </row>
    <row r="17" spans="3:4">
      <c r="C17" s="72" t="s">
        <v>102</v>
      </c>
      <c r="D17" s="73">
        <v>170000000000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591EA-BC26-439B-BD30-7278D4429E4A}">
  <dimension ref="A1:G45"/>
  <sheetViews>
    <sheetView topLeftCell="F27" workbookViewId="0">
      <selection activeCell="U35" sqref="U35"/>
    </sheetView>
  </sheetViews>
  <sheetFormatPr baseColWidth="10" defaultRowHeight="1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1:7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1:7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1:7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4" spans="1:7">
      <c r="A4" s="1"/>
      <c r="B4" s="1" t="s">
        <v>3</v>
      </c>
      <c r="C4" s="1" t="s">
        <v>6</v>
      </c>
      <c r="D4" s="1" t="s">
        <v>8</v>
      </c>
      <c r="E4" s="1" t="s">
        <v>12</v>
      </c>
      <c r="F4" s="1" t="s">
        <v>13</v>
      </c>
      <c r="G4" s="1" t="s">
        <v>15</v>
      </c>
    </row>
    <row r="5" spans="1:7" ht="33.75">
      <c r="A5" s="4"/>
      <c r="B5" s="5" t="s">
        <v>47</v>
      </c>
      <c r="C5" s="4" t="s">
        <v>49</v>
      </c>
      <c r="D5" s="6">
        <v>50000000000</v>
      </c>
      <c r="E5" s="6" t="e">
        <f>+'ACUMULADO A MAYO  2020'!#REF!</f>
        <v>#REF!</v>
      </c>
      <c r="F5" s="6">
        <v>72651628</v>
      </c>
      <c r="G5" s="6">
        <v>72651628</v>
      </c>
    </row>
    <row r="6" spans="1:7" ht="22.5">
      <c r="A6" s="4"/>
      <c r="B6" s="5" t="s">
        <v>50</v>
      </c>
      <c r="C6" s="4" t="s">
        <v>51</v>
      </c>
      <c r="D6" s="6">
        <v>13000000000</v>
      </c>
      <c r="E6" s="6" t="e">
        <f>+'ACUMULADO A MAYO  2020'!#REF!</f>
        <v>#REF!</v>
      </c>
      <c r="F6" s="6">
        <v>53565901</v>
      </c>
      <c r="G6" s="6">
        <v>53565901</v>
      </c>
    </row>
    <row r="7" spans="1:7">
      <c r="A7" s="4"/>
      <c r="B7" s="5" t="s">
        <v>52</v>
      </c>
      <c r="C7" s="4" t="s">
        <v>53</v>
      </c>
      <c r="D7" s="6">
        <v>12485000000</v>
      </c>
      <c r="E7" s="6" t="e">
        <f>+'ACUMULADO A MAYO  2020'!#REF!</f>
        <v>#REF!</v>
      </c>
      <c r="F7" s="6">
        <v>38692320</v>
      </c>
      <c r="G7" s="6">
        <v>38692320</v>
      </c>
    </row>
    <row r="8" spans="1:7" ht="22.5">
      <c r="A8" s="4"/>
      <c r="B8" s="5" t="s">
        <v>54</v>
      </c>
      <c r="C8" s="4" t="s">
        <v>55</v>
      </c>
      <c r="D8" s="6">
        <v>14909000000</v>
      </c>
      <c r="E8" s="6" t="e">
        <f>+'ACUMULADO A MAYO  2020'!#REF!</f>
        <v>#REF!</v>
      </c>
      <c r="F8" s="6">
        <v>52712557</v>
      </c>
      <c r="G8" s="6">
        <v>52712557</v>
      </c>
    </row>
    <row r="9" spans="1:7" ht="22.5">
      <c r="A9" s="4"/>
      <c r="B9" s="5" t="s">
        <v>56</v>
      </c>
      <c r="C9" s="4" t="s">
        <v>57</v>
      </c>
      <c r="D9" s="6">
        <v>15000000000</v>
      </c>
      <c r="E9" s="6" t="e">
        <f>+'ACUMULADO A MAYO  2020'!#REF!</f>
        <v>#REF!</v>
      </c>
      <c r="F9" s="6">
        <v>57428091</v>
      </c>
      <c r="G9" s="6">
        <v>57428091</v>
      </c>
    </row>
    <row r="10" spans="1:7" ht="33.75">
      <c r="A10" s="4"/>
      <c r="B10" s="5" t="s">
        <v>58</v>
      </c>
      <c r="C10" s="4" t="s">
        <v>59</v>
      </c>
      <c r="D10" s="6">
        <v>62176157797</v>
      </c>
      <c r="E10" s="6" t="e">
        <f>SUM('ACUMULADO A MAYO  2020'!#REF!+'ACUMULADO A MAYO  2020'!#REF!)</f>
        <v>#REF!</v>
      </c>
      <c r="F10" s="6">
        <v>612870893</v>
      </c>
      <c r="G10" s="6">
        <v>612870893</v>
      </c>
    </row>
    <row r="11" spans="1:7" ht="22.5">
      <c r="A11" s="4"/>
      <c r="B11" s="5" t="s">
        <v>60</v>
      </c>
      <c r="C11" s="4" t="s">
        <v>61</v>
      </c>
      <c r="D11" s="6">
        <v>50290000000</v>
      </c>
      <c r="E11" s="6" t="e">
        <f>+'ACUMULADO A MAYO  2020'!#REF!</f>
        <v>#REF!</v>
      </c>
      <c r="F11" s="6">
        <v>37832027</v>
      </c>
      <c r="G11" s="6">
        <v>37832027</v>
      </c>
    </row>
    <row r="12" spans="1:7" ht="33.75">
      <c r="A12" s="4"/>
      <c r="B12" s="5" t="s">
        <v>62</v>
      </c>
      <c r="C12" s="4" t="s">
        <v>63</v>
      </c>
      <c r="D12" s="6">
        <v>24200000000</v>
      </c>
      <c r="E12" s="6" t="e">
        <f>+'ACUMULADO A MAYO  2020'!#REF!</f>
        <v>#REF!</v>
      </c>
      <c r="F12" s="6">
        <v>4340611312</v>
      </c>
      <c r="G12" s="6">
        <v>4340611312</v>
      </c>
    </row>
    <row r="13" spans="1:7" ht="33.75">
      <c r="A13" s="4"/>
      <c r="B13" s="5" t="s">
        <v>64</v>
      </c>
      <c r="C13" s="4" t="s">
        <v>65</v>
      </c>
      <c r="D13" s="6">
        <v>139231000000</v>
      </c>
      <c r="E13" s="6" t="e">
        <f>+'ACUMULADO A MAYO  2020'!#REF!+'ACUMULADO A MAYO  2020'!#REF!</f>
        <v>#REF!</v>
      </c>
      <c r="F13" s="6">
        <v>15745006864</v>
      </c>
      <c r="G13" s="6">
        <v>15742272516</v>
      </c>
    </row>
    <row r="14" spans="1:7" ht="22.5">
      <c r="A14" s="4"/>
      <c r="B14" s="5" t="s">
        <v>66</v>
      </c>
      <c r="C14" s="4" t="s">
        <v>67</v>
      </c>
      <c r="D14" s="6">
        <v>1100000000</v>
      </c>
      <c r="E14" s="6" t="e">
        <f>+'ACUMULADO A MAYO  2020'!#REF!</f>
        <v>#REF!</v>
      </c>
      <c r="F14" s="6">
        <v>61566754</v>
      </c>
      <c r="G14" s="6">
        <v>61566754</v>
      </c>
    </row>
    <row r="15" spans="1:7" ht="22.5">
      <c r="A15" s="4"/>
      <c r="B15" s="5" t="s">
        <v>68</v>
      </c>
      <c r="C15" s="4" t="s">
        <v>69</v>
      </c>
      <c r="D15" s="6">
        <v>1000000000</v>
      </c>
      <c r="E15" s="6" t="e">
        <f>+'ACUMULADO A MAYO  2020'!#REF!</f>
        <v>#REF!</v>
      </c>
      <c r="F15" s="6">
        <v>6500000</v>
      </c>
      <c r="G15" s="6">
        <v>6500000</v>
      </c>
    </row>
    <row r="16" spans="1:7" ht="33.75">
      <c r="A16" s="4"/>
      <c r="B16" s="5" t="s">
        <v>70</v>
      </c>
      <c r="C16" s="4" t="s">
        <v>71</v>
      </c>
      <c r="D16" s="6">
        <v>53000000000</v>
      </c>
      <c r="E16" s="6" t="e">
        <f>+'ACUMULADO A MAYO  2020'!#REF!</f>
        <v>#REF!</v>
      </c>
      <c r="F16" s="6">
        <v>4070175863</v>
      </c>
      <c r="G16" s="6">
        <v>4070175863</v>
      </c>
    </row>
    <row r="17" spans="1:7" ht="22.5">
      <c r="A17" s="4"/>
      <c r="B17" s="5" t="s">
        <v>72</v>
      </c>
      <c r="C17" s="4" t="s">
        <v>73</v>
      </c>
      <c r="D17" s="6">
        <v>3750000000</v>
      </c>
      <c r="E17" s="6" t="e">
        <f>+'ACUMULADO A MAYO  2020'!#REF!</f>
        <v>#REF!</v>
      </c>
      <c r="F17" s="6">
        <v>149186408</v>
      </c>
      <c r="G17" s="6">
        <v>149186408</v>
      </c>
    </row>
    <row r="18" spans="1:7" ht="22.5">
      <c r="A18" s="4"/>
      <c r="B18" s="5" t="s">
        <v>74</v>
      </c>
      <c r="C18" s="4" t="s">
        <v>75</v>
      </c>
      <c r="D18" s="6">
        <v>3000000000</v>
      </c>
      <c r="E18" s="6" t="e">
        <f>+'ACUMULADO A MAYO  2020'!#REF!</f>
        <v>#REF!</v>
      </c>
      <c r="F18" s="6">
        <v>150000000</v>
      </c>
      <c r="G18" s="6">
        <v>150000000</v>
      </c>
    </row>
    <row r="19" spans="1:7" ht="22.5">
      <c r="A19" s="4"/>
      <c r="B19" s="5" t="s">
        <v>76</v>
      </c>
      <c r="C19" s="4" t="s">
        <v>77</v>
      </c>
      <c r="D19" s="6">
        <v>5000000000</v>
      </c>
      <c r="E19" s="6" t="e">
        <f>+'ACUMULADO A MAYO  2020'!#REF!</f>
        <v>#REF!</v>
      </c>
      <c r="F19" s="6">
        <v>93069897</v>
      </c>
      <c r="G19" s="6">
        <v>93069897</v>
      </c>
    </row>
    <row r="20" spans="1:7" ht="33.75">
      <c r="A20" s="4"/>
      <c r="B20" s="5" t="s">
        <v>78</v>
      </c>
      <c r="C20" s="4" t="s">
        <v>79</v>
      </c>
      <c r="D20" s="6">
        <v>4000000000</v>
      </c>
      <c r="E20" s="6" t="e">
        <f>+'ACUMULADO A MAYO  2020'!#REF!</f>
        <v>#REF!</v>
      </c>
      <c r="F20" s="6">
        <v>94251222.840000004</v>
      </c>
      <c r="G20" s="6">
        <v>94251222.840000004</v>
      </c>
    </row>
    <row r="21" spans="1:7">
      <c r="A21" s="4"/>
      <c r="B21" s="5" t="s">
        <v>80</v>
      </c>
      <c r="C21" s="4" t="s">
        <v>81</v>
      </c>
      <c r="D21" s="6">
        <v>8000000000</v>
      </c>
      <c r="E21" s="6" t="e">
        <f>+'ACUMULADO A MAYO  2020'!#REF!</f>
        <v>#REF!</v>
      </c>
      <c r="F21" s="6">
        <v>134570783</v>
      </c>
      <c r="G21" s="6">
        <v>134570783</v>
      </c>
    </row>
    <row r="22" spans="1:7" ht="22.5">
      <c r="A22" s="4"/>
      <c r="B22" s="5" t="s">
        <v>82</v>
      </c>
      <c r="C22" s="4" t="s">
        <v>83</v>
      </c>
      <c r="D22" s="6">
        <v>7000000000</v>
      </c>
      <c r="E22" s="6" t="e">
        <f>+'ACUMULADO A MAYO  2020'!#REF!</f>
        <v>#REF!</v>
      </c>
      <c r="F22" s="6">
        <v>258226896</v>
      </c>
      <c r="G22" s="6">
        <v>258226896</v>
      </c>
    </row>
    <row r="23" spans="1:7">
      <c r="A23" s="4"/>
      <c r="B23" s="5" t="s">
        <v>0</v>
      </c>
      <c r="C23" s="4" t="s">
        <v>0</v>
      </c>
      <c r="D23" s="6">
        <f>SUM(D5:D22)</f>
        <v>467141157797</v>
      </c>
      <c r="E23" s="6" t="e">
        <f t="shared" ref="E23:G23" si="0">SUM(E5:E22)</f>
        <v>#REF!</v>
      </c>
      <c r="F23" s="6">
        <f t="shared" si="0"/>
        <v>26028919416.84</v>
      </c>
      <c r="G23" s="6">
        <f t="shared" si="0"/>
        <v>26026185068.84</v>
      </c>
    </row>
    <row r="24" spans="1:7">
      <c r="A24" s="7"/>
      <c r="B24" s="5" t="s">
        <v>0</v>
      </c>
      <c r="C24" s="4" t="s">
        <v>0</v>
      </c>
      <c r="D24" s="17" t="e">
        <f>+D23-#REF!</f>
        <v>#REF!</v>
      </c>
      <c r="E24" s="8" t="s">
        <v>0</v>
      </c>
      <c r="F24" s="8" t="s">
        <v>0</v>
      </c>
      <c r="G24" s="8" t="s">
        <v>0</v>
      </c>
    </row>
    <row r="26" spans="1:7">
      <c r="B26" s="1" t="s">
        <v>3</v>
      </c>
      <c r="C26" s="1" t="s">
        <v>6</v>
      </c>
      <c r="D26" s="1" t="s">
        <v>8</v>
      </c>
      <c r="E26" s="1" t="s">
        <v>12</v>
      </c>
      <c r="F26" s="1" t="s">
        <v>13</v>
      </c>
      <c r="G26" s="1" t="s">
        <v>15</v>
      </c>
    </row>
    <row r="27" spans="1:7" ht="33.75">
      <c r="B27" s="5" t="s">
        <v>47</v>
      </c>
      <c r="C27" s="4" t="s">
        <v>49</v>
      </c>
      <c r="D27" s="18">
        <f>+'ACUMULADO A MAYO  2020'!D19/1000000</f>
        <v>50000</v>
      </c>
      <c r="E27" s="18">
        <f>SUM('ACUMULADO A MAYO  2020'!G19)/1000000</f>
        <v>13853.303572999999</v>
      </c>
      <c r="F27" s="18">
        <f t="shared" ref="F27:G27" si="1">+F5/1000000</f>
        <v>72.651628000000002</v>
      </c>
      <c r="G27" s="18">
        <f t="shared" si="1"/>
        <v>72.651628000000002</v>
      </c>
    </row>
    <row r="28" spans="1:7" ht="22.5">
      <c r="B28" s="5" t="s">
        <v>50</v>
      </c>
      <c r="C28" s="4" t="s">
        <v>51</v>
      </c>
      <c r="D28" s="18">
        <f>+'ACUMULADO A MAYO  2020'!D20/1000000</f>
        <v>13000</v>
      </c>
      <c r="E28" s="18">
        <f>SUM('ACUMULADO A MAYO  2020'!G20)/1000000</f>
        <v>6171.45183</v>
      </c>
      <c r="F28" s="18">
        <f t="shared" ref="F28:G28" si="2">+F6/1000000</f>
        <v>53.565900999999997</v>
      </c>
      <c r="G28" s="18">
        <f t="shared" si="2"/>
        <v>53.565900999999997</v>
      </c>
    </row>
    <row r="29" spans="1:7">
      <c r="B29" s="5" t="s">
        <v>52</v>
      </c>
      <c r="C29" s="4" t="s">
        <v>53</v>
      </c>
      <c r="D29" s="18">
        <f>(+'ESPECIFICO MAYO'!D21-'ESPECIFICO MAYO'!E21)/1000000</f>
        <v>12485</v>
      </c>
      <c r="E29" s="18">
        <f>SUM('ACUMULADO A MAYO  2020'!G21)/1000000</f>
        <v>5105.9149360000001</v>
      </c>
      <c r="F29" s="18">
        <f t="shared" ref="F29:G29" si="3">+F7/1000000</f>
        <v>38.692320000000002</v>
      </c>
      <c r="G29" s="18">
        <f t="shared" si="3"/>
        <v>38.692320000000002</v>
      </c>
    </row>
    <row r="30" spans="1:7" ht="22.5">
      <c r="B30" s="5" t="s">
        <v>54</v>
      </c>
      <c r="C30" s="4" t="s">
        <v>55</v>
      </c>
      <c r="D30" s="18">
        <f>(+'ESPECIFICO MAYO'!D22-'ESPECIFICO MAYO'!E22)/1000000</f>
        <v>14909</v>
      </c>
      <c r="E30" s="18">
        <f>SUM('ACUMULADO A MAYO  2020'!G22)/1000000</f>
        <v>2916.5823700000001</v>
      </c>
      <c r="F30" s="18">
        <f t="shared" ref="F30:G30" si="4">+F8/1000000</f>
        <v>52.712556999999997</v>
      </c>
      <c r="G30" s="18">
        <f t="shared" si="4"/>
        <v>52.712556999999997</v>
      </c>
    </row>
    <row r="31" spans="1:7" ht="22.5">
      <c r="B31" s="5" t="s">
        <v>56</v>
      </c>
      <c r="C31" s="4" t="s">
        <v>57</v>
      </c>
      <c r="D31" s="18">
        <f>+'ACUMULADO A MAYO  2020'!D23/1000000</f>
        <v>15000</v>
      </c>
      <c r="E31" s="18">
        <f>SUM('ACUMULADO A MAYO  2020'!G23)/1000000</f>
        <v>5090.2865099999999</v>
      </c>
      <c r="F31" s="18">
        <f t="shared" ref="F31:G31" si="5">+F9/1000000</f>
        <v>57.428091000000002</v>
      </c>
      <c r="G31" s="18">
        <f t="shared" si="5"/>
        <v>57.428091000000002</v>
      </c>
    </row>
    <row r="32" spans="1:7" ht="33.75">
      <c r="B32" s="5" t="s">
        <v>58</v>
      </c>
      <c r="C32" s="4" t="s">
        <v>59</v>
      </c>
      <c r="D32" s="18">
        <f>(+'ESPECIFICO MAYO'!D24+'ESPECIFICO MAYO'!D25-'ESPECIFICO MAYO'!E25)/1000000</f>
        <v>62176.157797</v>
      </c>
      <c r="E32" s="18">
        <f>(+'ACUMULADO A MAYO  2020'!G24+'ACUMULADO A MAYO  2020'!G25)/1000000</f>
        <v>33960.650640510001</v>
      </c>
      <c r="F32" s="18">
        <f t="shared" ref="F32:G32" si="6">+F10/1000000</f>
        <v>612.87089300000002</v>
      </c>
      <c r="G32" s="18">
        <f t="shared" si="6"/>
        <v>612.87089300000002</v>
      </c>
    </row>
    <row r="33" spans="2:7" ht="22.5">
      <c r="B33" s="5" t="s">
        <v>60</v>
      </c>
      <c r="C33" s="4" t="s">
        <v>61</v>
      </c>
      <c r="D33" s="18">
        <f>(+'ESPECIFICO MAYO'!D26-'ESPECIFICO MAYO'!E26)/1000000</f>
        <v>50290</v>
      </c>
      <c r="E33" s="18">
        <f>+'ACUMULADO A MAYO  2020'!G26/1000000</f>
        <v>28952.552365</v>
      </c>
      <c r="F33" s="18">
        <f t="shared" ref="F33:G33" si="7">+F11/1000000</f>
        <v>37.832026999999997</v>
      </c>
      <c r="G33" s="18">
        <f t="shared" si="7"/>
        <v>37.832026999999997</v>
      </c>
    </row>
    <row r="34" spans="2:7" ht="33.75">
      <c r="B34" s="5" t="s">
        <v>62</v>
      </c>
      <c r="C34" s="4" t="s">
        <v>63</v>
      </c>
      <c r="D34" s="18">
        <f>(+'ESPECIFICO MAYO'!D27-'ESPECIFICO MAYO'!E27)/1000000</f>
        <v>24200</v>
      </c>
      <c r="E34" s="18">
        <f>+'ACUMULADO A MAYO  2020'!G27/1000000</f>
        <v>10705.301454</v>
      </c>
      <c r="F34" s="18">
        <f t="shared" ref="F34:G34" si="8">+F12/1000000</f>
        <v>4340.611312</v>
      </c>
      <c r="G34" s="18">
        <f t="shared" si="8"/>
        <v>4340.611312</v>
      </c>
    </row>
    <row r="35" spans="2:7" ht="33.75">
      <c r="B35" s="5" t="s">
        <v>64</v>
      </c>
      <c r="C35" s="4" t="s">
        <v>65</v>
      </c>
      <c r="D35" s="18">
        <f>(+'ESPECIFICO MAYO'!D28+'ESPECIFICO MAYO'!D29-'ESPECIFICO MAYO'!E28)/1000000</f>
        <v>139231</v>
      </c>
      <c r="E35" s="18">
        <f>(+'ACUMULADO A MAYO  2020'!G28+'ACUMULADO A MAYO  2020'!G29)/1000000</f>
        <v>56905.484161499997</v>
      </c>
      <c r="F35" s="18">
        <f t="shared" ref="F35:G35" si="9">+F13/1000000</f>
        <v>15745.006864000001</v>
      </c>
      <c r="G35" s="18">
        <f t="shared" si="9"/>
        <v>15742.272516000001</v>
      </c>
    </row>
    <row r="36" spans="2:7" ht="22.5">
      <c r="B36" s="5" t="s">
        <v>66</v>
      </c>
      <c r="C36" s="4" t="s">
        <v>67</v>
      </c>
      <c r="D36" s="18">
        <f>+'ACUMULADO A MAYO  2020'!D30/1000000</f>
        <v>1100</v>
      </c>
      <c r="E36" s="18">
        <f>+'ACUMULADO A MAYO  2020'!G30/1000000</f>
        <v>593.37418500000001</v>
      </c>
      <c r="F36" s="18">
        <f t="shared" ref="F36:G36" si="10">+F14/1000000</f>
        <v>61.566754000000003</v>
      </c>
      <c r="G36" s="18">
        <f t="shared" si="10"/>
        <v>61.566754000000003</v>
      </c>
    </row>
    <row r="37" spans="2:7" ht="22.5">
      <c r="B37" s="5" t="s">
        <v>68</v>
      </c>
      <c r="C37" s="4" t="s">
        <v>69</v>
      </c>
      <c r="D37" s="18">
        <f>+'ACUMULADO A MAYO  2020'!D31/1000000</f>
        <v>1000</v>
      </c>
      <c r="E37" s="18">
        <f>+'ACUMULADO A MAYO  2020'!G31/1000000</f>
        <v>259.5</v>
      </c>
      <c r="F37" s="18">
        <f t="shared" ref="F37:G37" si="11">+F15/1000000</f>
        <v>6.5</v>
      </c>
      <c r="G37" s="18">
        <f t="shared" si="11"/>
        <v>6.5</v>
      </c>
    </row>
    <row r="38" spans="2:7" ht="33.75">
      <c r="B38" s="5" t="s">
        <v>70</v>
      </c>
      <c r="C38" s="4" t="s">
        <v>71</v>
      </c>
      <c r="D38" s="18">
        <f>+'ACUMULADO A MAYO  2020'!D32/1000000</f>
        <v>53000</v>
      </c>
      <c r="E38" s="18">
        <f>+'ACUMULADO A MAYO  2020'!G32/1000000</f>
        <v>5730.8158869999997</v>
      </c>
      <c r="F38" s="18">
        <f t="shared" ref="F38:G38" si="12">+F16/1000000</f>
        <v>4070.1758629999999</v>
      </c>
      <c r="G38" s="18">
        <f t="shared" si="12"/>
        <v>4070.1758629999999</v>
      </c>
    </row>
    <row r="39" spans="2:7" ht="22.5">
      <c r="B39" s="5" t="s">
        <v>72</v>
      </c>
      <c r="C39" s="4" t="s">
        <v>73</v>
      </c>
      <c r="D39" s="18">
        <f>+'ACUMULADO A MAYO  2020'!D33/1000000</f>
        <v>3750</v>
      </c>
      <c r="E39" s="18">
        <f>+'ACUMULADO A MAYO  2020'!G33/1000000</f>
        <v>2877.1392470000001</v>
      </c>
      <c r="F39" s="18">
        <f t="shared" ref="F39:G39" si="13">+F17/1000000</f>
        <v>149.186408</v>
      </c>
      <c r="G39" s="18">
        <f t="shared" si="13"/>
        <v>149.186408</v>
      </c>
    </row>
    <row r="40" spans="2:7" ht="22.5">
      <c r="B40" s="5" t="s">
        <v>74</v>
      </c>
      <c r="C40" s="4" t="s">
        <v>75</v>
      </c>
      <c r="D40" s="18">
        <f>+'ACUMULADO A MAYO  2020'!D34/1000000</f>
        <v>3000</v>
      </c>
      <c r="E40" s="18">
        <f>+'ACUMULADO A MAYO  2020'!G34/1000000</f>
        <v>370.6934</v>
      </c>
      <c r="F40" s="18">
        <f t="shared" ref="F40:G40" si="14">+F18/1000000</f>
        <v>150</v>
      </c>
      <c r="G40" s="18">
        <f t="shared" si="14"/>
        <v>150</v>
      </c>
    </row>
    <row r="41" spans="2:7" ht="22.5">
      <c r="B41" s="5" t="s">
        <v>76</v>
      </c>
      <c r="C41" s="4" t="s">
        <v>77</v>
      </c>
      <c r="D41" s="18">
        <f>+'ACUMULADO A MAYO  2020'!D35/1000000</f>
        <v>5000</v>
      </c>
      <c r="E41" s="18">
        <f>+'ACUMULADO A MAYO  2020'!G35/1000000</f>
        <v>1531.7512039999999</v>
      </c>
      <c r="F41" s="18">
        <f t="shared" ref="F41:G41" si="15">+F19/1000000</f>
        <v>93.069896999999997</v>
      </c>
      <c r="G41" s="18">
        <f t="shared" si="15"/>
        <v>93.069896999999997</v>
      </c>
    </row>
    <row r="42" spans="2:7" ht="33.75">
      <c r="B42" s="5" t="s">
        <v>78</v>
      </c>
      <c r="C42" s="4" t="s">
        <v>79</v>
      </c>
      <c r="D42" s="18">
        <f>+'ACUMULADO A MAYO  2020'!D36/1000000</f>
        <v>4000</v>
      </c>
      <c r="E42" s="18">
        <f>+'ACUMULADO A MAYO  2020'!G36/1000000</f>
        <v>1257.6440100899999</v>
      </c>
      <c r="F42" s="18">
        <f t="shared" ref="F42:G42" si="16">+F20/1000000</f>
        <v>94.251222839999997</v>
      </c>
      <c r="G42" s="18">
        <f t="shared" si="16"/>
        <v>94.251222839999997</v>
      </c>
    </row>
    <row r="43" spans="2:7">
      <c r="B43" s="5" t="s">
        <v>80</v>
      </c>
      <c r="C43" s="4" t="s">
        <v>81</v>
      </c>
      <c r="D43" s="18">
        <f>+'ACUMULADO A MAYO  2020'!D37/1000000</f>
        <v>8000</v>
      </c>
      <c r="E43" s="18">
        <f>+'ACUMULADO A MAYO  2020'!G37/1000000</f>
        <v>3271.52574637</v>
      </c>
      <c r="F43" s="18">
        <f t="shared" ref="F43:G43" si="17">+F21/1000000</f>
        <v>134.57078300000001</v>
      </c>
      <c r="G43" s="18">
        <f t="shared" si="17"/>
        <v>134.57078300000001</v>
      </c>
    </row>
    <row r="44" spans="2:7" ht="22.5">
      <c r="B44" s="5" t="s">
        <v>82</v>
      </c>
      <c r="C44" s="4" t="s">
        <v>83</v>
      </c>
      <c r="D44" s="18">
        <f>+'ACUMULADO A MAYO  2020'!D38/1000000</f>
        <v>7000</v>
      </c>
      <c r="E44" s="18">
        <f>+'ACUMULADO A MAYO  2020'!G38/1000000</f>
        <v>3032.1119020000001</v>
      </c>
      <c r="F44" s="18">
        <f t="shared" ref="F44:G44" si="18">+F22/1000000</f>
        <v>258.22689600000001</v>
      </c>
      <c r="G44" s="18">
        <f t="shared" si="18"/>
        <v>258.22689600000001</v>
      </c>
    </row>
    <row r="45" spans="2:7">
      <c r="D45" s="18">
        <f>SUM(D27:D44)</f>
        <v>467141.15779700002</v>
      </c>
      <c r="E45" s="18">
        <f>SUM(E27:E44)</f>
        <v>182586.08342146999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7985E-4721-4CBE-9527-97A9B8C59B0C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E628B-B5B5-4ED7-8D9B-B532FAFEA1CB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C0A27D-169A-4279-8F2C-082AC65959C7}">
  <ds:schemaRefs>
    <ds:schemaRef ds:uri="97dcfb7b-20ce-4dca-87fc-ece9d20015ea"/>
    <ds:schemaRef ds:uri="http://purl.org/dc/terms/"/>
    <ds:schemaRef ds:uri="3a14fa5d-3eed-415c-a6d0-4ab8ecb1b3f3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RESUMEN EJECUCION MAYO 2020</vt:lpstr>
      <vt:lpstr>ACUMULADO A MAYO  2020</vt:lpstr>
      <vt:lpstr>ESPECIFICO MAYO</vt:lpstr>
      <vt:lpstr>ESPECIFICO ABRIL</vt:lpstr>
      <vt:lpstr>ESPECIFICO MARZO 2020</vt:lpstr>
      <vt:lpstr>ESPECIFICO FEBRERO 2020</vt:lpstr>
      <vt:lpstr>ESPECIFICO ENERO 2020</vt:lpstr>
      <vt:lpstr>Hoja6</vt:lpstr>
      <vt:lpstr>Hoja9</vt:lpstr>
      <vt:lpstr>Hoja8</vt:lpstr>
      <vt:lpstr>Hoja7</vt:lpstr>
      <vt:lpstr>Hoja2</vt:lpstr>
      <vt:lpstr>Hoja3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Luis Rojas</cp:lastModifiedBy>
  <dcterms:created xsi:type="dcterms:W3CDTF">2020-04-09T00:19:09Z</dcterms:created>
  <dcterms:modified xsi:type="dcterms:W3CDTF">2020-06-04T19:28:06Z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