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  <Override PartName="/xl/charts/colors7.xml" ContentType="application/vnd.ms-office.chartcolorstyle+xml"/>
  <Override PartName="/xl/charts/style7.xml" ContentType="application/vnd.ms-office.chartstyle+xml"/>
  <Override PartName="/xl/charts/colors8.xml" ContentType="application/vnd.ms-office.chartcolorstyle+xml"/>
  <Override PartName="/xl/charts/style8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hidePivotFieldList="1" defaultThemeVersion="124226"/>
  <bookViews>
    <workbookView xWindow="-120" yWindow="-120" windowWidth="15600" windowHeight="11160"/>
  </bookViews>
  <sheets>
    <sheet name="RESUMEN EJECUCION ABRIL 2020" sheetId="3" r:id="rId1"/>
    <sheet name="ACUMULADO A ABRIL  2020" sheetId="1" r:id="rId2"/>
    <sheet name="ESPECIFICO ABRIL" sheetId="11" r:id="rId3"/>
    <sheet name="ESPECIFICO MARZO 2020" sheetId="6" r:id="rId4"/>
    <sheet name="ESPECIFICO FEBRERO 2020" sheetId="5" r:id="rId5"/>
    <sheet name="ESPECIFICO ENERO 2020" sheetId="4" r:id="rId6"/>
    <sheet name="Hoja6" sheetId="2" state="hidden" r:id="rId7"/>
    <sheet name="Hoja7" sheetId="8" state="hidden" r:id="rId8"/>
    <sheet name="Hoja8" sheetId="9" state="hidden" r:id="rId9"/>
    <sheet name="Hoja9" sheetId="10" state="hidden" r:id="rId10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9" i="11" l="1"/>
  <c r="G39" i="11"/>
  <c r="F39" i="11"/>
  <c r="L39" i="11"/>
  <c r="K39" i="11"/>
  <c r="J39" i="11"/>
  <c r="I39" i="11"/>
  <c r="E39" i="11"/>
  <c r="K40" i="1"/>
  <c r="J40" i="1"/>
  <c r="I40" i="1"/>
  <c r="H40" i="1"/>
  <c r="G40" i="1"/>
  <c r="F40" i="1"/>
  <c r="E40" i="1"/>
  <c r="H7" i="2" l="1"/>
  <c r="H6" i="2"/>
  <c r="H5" i="2"/>
  <c r="G7" i="2"/>
  <c r="G6" i="2"/>
  <c r="G5" i="2"/>
  <c r="F7" i="2"/>
  <c r="F6" i="2"/>
  <c r="F5" i="2"/>
  <c r="E7" i="2"/>
  <c r="E6" i="2"/>
  <c r="E5" i="2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E5" i="8"/>
  <c r="G23" i="8"/>
  <c r="F23" i="8"/>
  <c r="D23" i="8"/>
  <c r="D16" i="9"/>
  <c r="D17" i="9"/>
  <c r="D15" i="9"/>
  <c r="G7" i="10"/>
  <c r="G6" i="10"/>
  <c r="G5" i="10"/>
  <c r="G4" i="10"/>
  <c r="F7" i="10"/>
  <c r="F6" i="10"/>
  <c r="F5" i="10"/>
  <c r="F4" i="10"/>
  <c r="E7" i="10"/>
  <c r="E6" i="10"/>
  <c r="E4" i="10"/>
  <c r="E5" i="10"/>
  <c r="E23" i="8" l="1"/>
  <c r="D7" i="10"/>
  <c r="D6" i="10"/>
  <c r="D5" i="10"/>
  <c r="D4" i="10"/>
  <c r="G39" i="1"/>
  <c r="E39" i="1"/>
  <c r="K39" i="1"/>
  <c r="J39" i="1"/>
  <c r="I39" i="1"/>
  <c r="H39" i="1"/>
  <c r="F39" i="1"/>
  <c r="K18" i="1"/>
  <c r="J18" i="1"/>
  <c r="I18" i="1"/>
  <c r="H18" i="1"/>
  <c r="G18" i="1"/>
  <c r="F18" i="1"/>
  <c r="E18" i="1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G44" i="8"/>
  <c r="F44" i="8"/>
  <c r="G43" i="8"/>
  <c r="F43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G32" i="8"/>
  <c r="F32" i="8"/>
  <c r="G31" i="8"/>
  <c r="F31" i="8"/>
  <c r="G30" i="8"/>
  <c r="F30" i="8"/>
  <c r="G29" i="8"/>
  <c r="F29" i="8"/>
  <c r="G28" i="8"/>
  <c r="F28" i="8"/>
  <c r="G27" i="8"/>
  <c r="F27" i="8"/>
  <c r="D24" i="8"/>
  <c r="H5" i="10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<sst xmlns="http://schemas.openxmlformats.org/spreadsheetml/2006/main" count="943" uniqueCount="108">
  <si>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</si>
  <si>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</si>
  <si>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</si>
  <si>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</si>
  <si>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</si>
  <si>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</si>
  <si>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</si>
  <si>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</si>
  <si>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</si>
  <si>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</si>
  <si>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</si>
  <si>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</si>
  <si>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</si>
  <si>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</si>
  <si>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</si>
  <si>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</si>
  <si>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</si>
  <si>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</si>
  <si>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</si>
  <si>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</si>
  <si>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</si>
  <si>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</si>
  <si>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</si>
  <si>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</si>
  <si>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</si>
  <si>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</si>
  <si>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</si>
  <si>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</si>
  <si>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</si>
  <si>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</si>
  <si>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</si>
  <si>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</si>
  <si>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</si>
  <si>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</si>
  <si>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</si>
  <si>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</si>
  <si>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</si>
  <si>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</si>
  <si>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</si>
  <si>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</si>
  <si>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</si>
  <si>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</si>
  <si>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</si>
  <si>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</si>
  <si>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</si>
  <si>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</si>
  <si>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</si>
  <si>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</si>
  <si>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</si>
  <si>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</si>
  <si>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</si>
  <si>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</si>
  <si>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</si>
  <si>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</si>
  <si>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</si>
  <si>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</si>
  <si>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</si>
  <si>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</si>
  <si>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</si>
  <si>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</si>
  <si>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</si>
  <si>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</si>
  <si>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</si>
  <si>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</si>
  <si>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</si>
  <si>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</si>
  <si>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</si>
  <si>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</si>
  <si>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</si>
  <si>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</si>
  <si>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</si>
  <si>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</si>
  <si>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</si>
  <si>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</si>
  <si>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</si>
  <si>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</si>
  <si>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</si>
  <si>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</si>
  <si>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</si>
  <si>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</si>
  <si>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</si>
  <si>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</si>
  <si>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</si>
  <si>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</si>
  <si>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</si>
  <si>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</si>
  <si>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</si>
  <si>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</si>
  <si>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</si>
  <si>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</si>
  <si>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</si>
  <si>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</si>
  <si>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</si>
  <si>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</si>
  <si>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</si>
  <si>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</si>
  <si>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</si>
  <si>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</si>
  <si>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</si>
  <si>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</si>
  <si>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Enero-Abril</t>
  </si>
  <si>
    <t>Abril</t>
  </si>
  <si>
    <t>INFRAESTRUCTURA</t>
  </si>
  <si>
    <t>TOTAL INVERSION</t>
  </si>
  <si>
    <t>APROPIACION BLOQUEADA</t>
  </si>
  <si>
    <t>TOTAL FUNCIONAMIENTO</t>
  </si>
  <si>
    <t>TOTAL PRESUPUESTO</t>
  </si>
  <si>
    <t>TOTAL INVERSIÓN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</si>
</sst>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.00_-;\-* #,##0.00_-;_-* &quot;-&quot;??_-;_-@_-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#,##0;\(&quot;$&quot;#,##0\)"/>
  </numFmts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ck">
        <color auto="1"/>
      </right>
      <top style="medium">
        <color indexed="64"/>
      </top>
      <bottom/>
      <diagonal/>
    </border>
    <border>
      <left style="thin">
        <color auto="1"/>
      </left>
      <right style="thick">
        <color auto="1"/>
      </right>
      <top style="thick">
        <color indexed="64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00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7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166" fontId="4" fillId="0" borderId="1" xfId="0" applyNumberFormat="1" applyFont="1" applyFill="1" applyBorder="1" applyAlignment="1">
      <alignment horizontal="right" vertical="center" wrapText="1" readingOrder="1"/>
    </xf>
    <xf numFmtId="164" fontId="1" fillId="0" borderId="0" xfId="1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horizontal="center" vertical="center" wrapText="1" readingOrder="1"/>
    </xf>
    <xf numFmtId="0" fontId="7" fillId="0" borderId="0" xfId="0" applyFont="1" applyFill="1" applyBorder="1"/>
    <xf numFmtId="0" fontId="6" fillId="0" borderId="2" xfId="0" applyNumberFormat="1" applyFont="1" applyFill="1" applyBorder="1" applyAlignment="1">
      <alignment horizontal="center" vertical="center" wrapText="1" readingOrder="1"/>
    </xf>
    <xf numFmtId="0" fontId="6" fillId="0" borderId="3" xfId="0" applyNumberFormat="1" applyFont="1" applyFill="1" applyBorder="1" applyAlignment="1">
      <alignment horizontal="center" vertical="center" wrapText="1" readingOrder="1"/>
    </xf>
    <xf numFmtId="0" fontId="6" fillId="0" borderId="4" xfId="0" applyNumberFormat="1" applyFont="1" applyFill="1" applyBorder="1" applyAlignment="1">
      <alignment horizontal="center" vertical="center" wrapText="1" readingOrder="1"/>
    </xf>
    <xf numFmtId="0" fontId="6" fillId="0" borderId="5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8" fillId="0" borderId="3" xfId="0" applyNumberFormat="1" applyFont="1" applyFill="1" applyBorder="1" applyAlignment="1">
      <alignment horizontal="center" vertical="center" wrapText="1" readingOrder="1"/>
    </xf>
    <xf numFmtId="0" fontId="8" fillId="0" borderId="7" xfId="0" applyNumberFormat="1" applyFont="1" applyFill="1" applyBorder="1" applyAlignment="1">
      <alignment vertical="center" wrapText="1" readingOrder="1"/>
    </xf>
    <xf numFmtId="0" fontId="8" fillId="0" borderId="8" xfId="0" applyNumberFormat="1" applyFont="1" applyFill="1" applyBorder="1" applyAlignment="1">
      <alignment horizontal="center" vertical="center" wrapText="1" readingOrder="1"/>
    </xf>
    <xf numFmtId="0" fontId="8" fillId="0" borderId="8" xfId="0" applyNumberFormat="1" applyFont="1" applyFill="1" applyBorder="1" applyAlignment="1">
      <alignment horizontal="left" vertical="center" wrapText="1" readingOrder="1"/>
    </xf>
    <xf numFmtId="165" fontId="8" fillId="0" borderId="8" xfId="0" applyNumberFormat="1" applyFont="1" applyFill="1" applyBorder="1" applyAlignment="1">
      <alignment horizontal="right" vertical="center" wrapText="1" readingOrder="1"/>
    </xf>
    <xf numFmtId="165" fontId="8" fillId="0" borderId="9" xfId="0" applyNumberFormat="1" applyFont="1" applyFill="1" applyBorder="1" applyAlignment="1">
      <alignment horizontal="right" vertical="center" wrapText="1" readingOrder="1"/>
    </xf>
    <xf numFmtId="0" fontId="8" fillId="0" borderId="10" xfId="0" applyNumberFormat="1" applyFont="1" applyFill="1" applyBorder="1" applyAlignment="1">
      <alignment vertical="center" wrapText="1" readingOrder="1"/>
    </xf>
    <xf numFmtId="0" fontId="8" fillId="0" borderId="11" xfId="0" applyNumberFormat="1" applyFont="1" applyFill="1" applyBorder="1" applyAlignment="1">
      <alignment horizontal="center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165" fontId="8" fillId="0" borderId="11" xfId="0" applyNumberFormat="1" applyFont="1" applyFill="1" applyBorder="1" applyAlignment="1">
      <alignment horizontal="right" vertical="center" wrapText="1" readingOrder="1"/>
    </xf>
    <xf numFmtId="165" fontId="8" fillId="0" borderId="12" xfId="0" applyNumberFormat="1" applyFont="1" applyFill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3" xfId="0" applyNumberFormat="1" applyFont="1" applyFill="1" applyBorder="1" applyAlignment="1">
      <alignment vertical="center" wrapText="1" readingOrder="1"/>
    </xf>
    <xf numFmtId="0" fontId="8" fillId="0" borderId="13" xfId="0" applyNumberFormat="1" applyFont="1" applyFill="1" applyBorder="1" applyAlignment="1">
      <alignment horizontal="center" vertical="center" wrapText="1" readingOrder="1"/>
    </xf>
    <xf numFmtId="0" fontId="8" fillId="0" borderId="13" xfId="0" applyNumberFormat="1" applyFont="1" applyFill="1" applyBorder="1" applyAlignment="1">
      <alignment horizontal="left" vertical="center" wrapText="1" readingOrder="1"/>
    </xf>
    <xf numFmtId="0" fontId="9" fillId="0" borderId="13" xfId="0" applyNumberFormat="1" applyFont="1" applyFill="1" applyBorder="1" applyAlignment="1">
      <alignment horizontal="righ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0" xfId="0" applyFont="1"/>
    <xf numFmtId="0" fontId="8" fillId="0" borderId="1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8" fillId="0" borderId="3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8" fillId="0" borderId="13" xfId="0" applyFont="1" applyBorder="1" applyAlignment="1">
      <alignment vertical="center" wrapText="1" readingOrder="1"/>
    </xf>
    <xf numFmtId="0" fontId="8" fillId="0" borderId="13" xfId="0" applyFont="1" applyBorder="1" applyAlignment="1">
      <alignment horizontal="center" vertical="center" wrapText="1" readingOrder="1"/>
    </xf>
    <xf numFmtId="0" fontId="8" fillId="0" borderId="13" xfId="0" applyFont="1" applyBorder="1" applyAlignment="1">
      <alignment horizontal="left" vertical="center" wrapText="1" readingOrder="1"/>
    </xf>
    <xf numFmtId="0" fontId="9" fillId="0" borderId="13" xfId="0" applyFont="1" applyBorder="1" applyAlignment="1">
      <alignment horizontal="right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8" fillId="0" borderId="7" xfId="0" applyFont="1" applyBorder="1" applyAlignment="1">
      <alignment vertical="center" wrapText="1" readingOrder="1"/>
    </xf>
    <xf numFmtId="0" fontId="8" fillId="0" borderId="8" xfId="0" applyFont="1" applyBorder="1" applyAlignment="1">
      <alignment horizontal="center" vertical="center" wrapText="1" readingOrder="1"/>
    </xf>
    <xf numFmtId="0" fontId="8" fillId="0" borderId="8" xfId="0" applyFont="1" applyBorder="1" applyAlignment="1">
      <alignment horizontal="left" vertical="center" wrapText="1" readingOrder="1"/>
    </xf>
    <xf numFmtId="165" fontId="8" fillId="0" borderId="8" xfId="0" applyNumberFormat="1" applyFont="1" applyBorder="1" applyAlignment="1">
      <alignment horizontal="right" vertical="center" wrapText="1" readingOrder="1"/>
    </xf>
    <xf numFmtId="165" fontId="8" fillId="0" borderId="9" xfId="0" applyNumberFormat="1" applyFont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left" vertical="center" wrapText="1" readingOrder="1"/>
    </xf>
    <xf numFmtId="0" fontId="8" fillId="0" borderId="14" xfId="0" applyFont="1" applyBorder="1" applyAlignment="1">
      <alignment vertical="center" wrapText="1" readingOrder="1"/>
    </xf>
    <xf numFmtId="0" fontId="8" fillId="0" borderId="15" xfId="0" applyFont="1" applyBorder="1" applyAlignment="1">
      <alignment horizontal="center" vertical="center" wrapText="1" readingOrder="1"/>
    </xf>
    <xf numFmtId="0" fontId="8" fillId="0" borderId="15" xfId="0" applyFont="1" applyBorder="1" applyAlignment="1">
      <alignment horizontal="left" vertical="center" wrapText="1" readingOrder="1"/>
    </xf>
    <xf numFmtId="165" fontId="8" fillId="0" borderId="15" xfId="0" applyNumberFormat="1" applyFont="1" applyBorder="1" applyAlignment="1">
      <alignment horizontal="right" vertical="center" wrapText="1" readingOrder="1"/>
    </xf>
    <xf numFmtId="165" fontId="8" fillId="0" borderId="16" xfId="0" applyNumberFormat="1" applyFont="1" applyBorder="1" applyAlignment="1">
      <alignment horizontal="right" vertical="center" wrapText="1" readingOrder="1"/>
    </xf>
    <xf numFmtId="0" fontId="8" fillId="0" borderId="17" xfId="0" applyFont="1" applyBorder="1" applyAlignment="1">
      <alignment vertical="center" wrapText="1" readingOrder="1"/>
    </xf>
    <xf numFmtId="0" fontId="8" fillId="0" borderId="18" xfId="0" applyFont="1" applyBorder="1" applyAlignment="1">
      <alignment horizontal="center" vertical="center" wrapText="1" readingOrder="1"/>
    </xf>
    <xf numFmtId="0" fontId="8" fillId="0" borderId="18" xfId="0" applyFont="1" applyBorder="1" applyAlignment="1">
      <alignment horizontal="left" vertical="center" wrapText="1" readingOrder="1"/>
    </xf>
    <xf numFmtId="165" fontId="8" fillId="0" borderId="18" xfId="0" applyNumberFormat="1" applyFont="1" applyBorder="1" applyAlignment="1">
      <alignment horizontal="right" vertical="center" wrapText="1" readingOrder="1"/>
    </xf>
    <xf numFmtId="165" fontId="8" fillId="0" borderId="19" xfId="0" applyNumberFormat="1" applyFont="1" applyBorder="1" applyAlignment="1">
      <alignment horizontal="right" vertical="center" wrapText="1" readingOrder="1"/>
    </xf>
    <xf numFmtId="165" fontId="8" fillId="2" borderId="20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9" fontId="1" fillId="0" borderId="0" xfId="0" applyNumberFormat="1" applyFont="1" applyFill="1" applyBorder="1"/>
    <xf numFmtId="0" fontId="4" fillId="2" borderId="21" xfId="0" applyFont="1" applyFill="1" applyBorder="1" applyAlignment="1">
      <alignment horizontal="center" vertical="center" wrapText="1" readingOrder="1"/>
    </xf>
    <xf numFmtId="0" fontId="4" fillId="2" borderId="22" xfId="0" applyFont="1" applyFill="1" applyBorder="1" applyAlignment="1">
      <alignment horizontal="center" vertical="center" wrapText="1" readingOrder="1"/>
    </xf>
    <xf numFmtId="0" fontId="4" fillId="2" borderId="23" xfId="0" applyFont="1" applyFill="1" applyBorder="1" applyAlignment="1">
      <alignment horizontal="center" vertical="center" wrapText="1" readingOrder="1"/>
    </xf>
    <xf numFmtId="165" fontId="4" fillId="2" borderId="20" xfId="0" applyNumberFormat="1" applyFont="1" applyFill="1" applyBorder="1" applyAlignment="1">
      <alignment horizontal="right" vertical="center" wrapText="1" readingOrder="1"/>
    </xf>
    <xf numFmtId="0" fontId="3" fillId="3" borderId="21" xfId="0" applyFont="1" applyFill="1" applyBorder="1" applyAlignment="1">
      <alignment horizontal="center" vertical="center" wrapText="1" readingOrder="1"/>
    </xf>
    <xf numFmtId="0" fontId="8" fillId="3" borderId="22" xfId="0" applyFont="1" applyFill="1" applyBorder="1" applyAlignment="1">
      <alignment horizontal="center" vertical="center" wrapText="1" readingOrder="1"/>
    </xf>
    <xf numFmtId="0" fontId="8" fillId="3" borderId="23" xfId="0" applyFont="1" applyFill="1" applyBorder="1" applyAlignment="1">
      <alignment horizontal="center" vertical="center" wrapText="1" readingOrder="1"/>
    </xf>
    <xf numFmtId="165" fontId="8" fillId="3" borderId="20" xfId="0" applyNumberFormat="1" applyFont="1" applyFill="1" applyBorder="1" applyAlignment="1">
      <alignment horizontal="right" vertical="center" wrapText="1" readingOrder="1"/>
    </xf>
    <xf numFmtId="0" fontId="3" fillId="3" borderId="24" xfId="0" applyFont="1" applyFill="1" applyBorder="1" applyAlignment="1">
      <alignment horizontal="center" vertical="center" wrapText="1" readingOrder="1"/>
    </xf>
    <xf numFmtId="0" fontId="8" fillId="3" borderId="25" xfId="0" applyFont="1" applyFill="1" applyBorder="1" applyAlignment="1">
      <alignment horizontal="center" vertical="center" wrapText="1" readingOrder="1"/>
    </xf>
    <xf numFmtId="0" fontId="8" fillId="3" borderId="26" xfId="0" applyFont="1" applyFill="1" applyBorder="1" applyAlignment="1">
      <alignment horizontal="center" vertical="center" wrapText="1" readingOrder="1"/>
    </xf>
    <xf numFmtId="165" fontId="8" fillId="3" borderId="27" xfId="0" applyNumberFormat="1" applyFont="1" applyFill="1" applyBorder="1" applyAlignment="1">
      <alignment horizontal="right" vertical="center" wrapText="1" readingOrder="1"/>
    </xf>
    <xf numFmtId="165" fontId="8" fillId="3" borderId="28" xfId="0" applyNumberFormat="1" applyFont="1" applyFill="1" applyBorder="1" applyAlignment="1">
      <alignment horizontal="right" vertical="center" wrapText="1" readingOrder="1"/>
    </xf>
    <xf numFmtId="165" fontId="4" fillId="2" borderId="29" xfId="0" applyNumberFormat="1" applyFont="1" applyFill="1" applyBorder="1" applyAlignment="1">
      <alignment horizontal="right" vertical="center" wrapText="1" readingOrder="1"/>
    </xf>
    <xf numFmtId="165" fontId="8" fillId="3" borderId="8" xfId="0" applyNumberFormat="1" applyFont="1" applyFill="1" applyBorder="1" applyAlignment="1">
      <alignment horizontal="right" vertical="center" wrapText="1" readingOrder="1"/>
    </xf>
    <xf numFmtId="0" fontId="8" fillId="3" borderId="31" xfId="0" applyFont="1" applyFill="1" applyBorder="1" applyAlignment="1">
      <alignment horizontal="center" vertical="center" wrapText="1" readingOrder="1"/>
    </xf>
    <xf numFmtId="0" fontId="8" fillId="3" borderId="32" xfId="0" applyFont="1" applyFill="1" applyBorder="1" applyAlignment="1">
      <alignment horizontal="center" vertical="center" wrapText="1" readingOrder="1"/>
    </xf>
    <xf numFmtId="0" fontId="3" fillId="3" borderId="30" xfId="0" applyFont="1" applyFill="1" applyBorder="1" applyAlignment="1">
      <alignment horizontal="center" vertical="center" wrapText="1" readingOrder="1"/>
    </xf>
    <xf numFmtId="0" fontId="4" fillId="2" borderId="33" xfId="0" applyFont="1" applyFill="1" applyBorder="1" applyAlignment="1">
      <alignment horizontal="center" vertical="center" wrapText="1" readingOrder="1"/>
    </xf>
    <xf numFmtId="0" fontId="4" fillId="2" borderId="34" xfId="0" applyFont="1" applyFill="1" applyBorder="1" applyAlignment="1">
      <alignment horizontal="center" vertical="center" wrapText="1" readingOrder="1"/>
    </xf>
    <xf numFmtId="0" fontId="4" fillId="2" borderId="35" xfId="0" applyFont="1" applyFill="1" applyBorder="1" applyAlignment="1">
      <alignment horizontal="center" vertical="center" wrapText="1" readingOrder="1"/>
    </xf>
    <xf numFmtId="165" fontId="4" fillId="2" borderId="11" xfId="0" applyNumberFormat="1" applyFont="1" applyFill="1" applyBorder="1" applyAlignment="1">
      <alignment horizontal="right" vertical="center" wrapText="1" readingOrder="1"/>
    </xf>
    <xf numFmtId="165" fontId="4" fillId="2" borderId="12" xfId="0" applyNumberFormat="1" applyFont="1" applyFill="1" applyBorder="1" applyAlignment="1">
      <alignment horizontal="right" vertical="center" wrapText="1" readingOrder="1"/>
    </xf>
    <xf numFmtId="165" fontId="8" fillId="3" borderId="9" xfId="0" applyNumberFormat="1" applyFont="1" applyFill="1" applyBorder="1" applyAlignment="1">
      <alignment horizontal="right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A ABRIL</a:t>
            </a:r>
            <a:r>
              <a:rPr lang="es-CO" baseline="0"/>
              <a:t> 2020 - </a:t>
            </a:r>
            <a:r>
              <a:rPr lang="es-CO"/>
              <a:t>EN MILES DE $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3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1932-4BEA-8951-B401EE3E1C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1932-4BEA-8951-B401EE3E1C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1932-4BEA-8951-B401EE3E1C72}"/>
              </c:ext>
            </c:extLst>
          </c:dPt>
          <c:dLbls>
            <c:dLbl>
              <c:idx val="0"/>
              <c:layout>
                <c:manualLayout>
                  <c:x val="0.23138340661962709"/>
                  <c:y val="7.7584374800832009E-2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FUNCIONAMIENTO</a:t>
                    </a:r>
                    <a:r>
                      <a:rPr lang="en-US"/>
                      <a:t> $39.593.952 </a:t>
                    </a:r>
                  </a:p>
                  <a:p>
                    <a:r>
                      <a:rPr lang="en-US"/>
                      <a:t>6%</a:t>
                    </a:r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</c:dLbl>
            <c:dLbl>
              <c:idx val="1"/>
              <c:layout>
                <c:manualLayout>
                  <c:x val="-0.18230894433650338"/>
                  <c:y val="-0.33490952703759713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INVERSIÓN</a:t>
                    </a:r>
                    <a:r>
                      <a:rPr lang="en-US"/>
                      <a:t> $467.141.158 </a:t>
                    </a:r>
                  </a:p>
                  <a:p>
                    <a:r>
                      <a:rPr lang="en-US"/>
                      <a:t>69%</a:t>
                    </a:r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b="1"/>
                      <a:t>APROPIACIÓN BLOQUEADA </a:t>
                    </a:r>
                    <a:r>
                      <a:rPr lang="en-US"/>
                      <a:t>$170.000.000  </a:t>
                    </a:r>
                  </a:p>
                  <a:p>
                    <a:r>
                      <a:rPr lang="en-US"/>
                      <a:t>25%</a:t>
                    </a:r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39593952.362999998</c:v>
                </c:pt>
                <c:pt idx="1">
                  <c:v>467141157.79699999</c:v>
                </c:pt>
                <c:pt idx="2">
                  <c:v>170000000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1932-4BEA-8951-B401EE3E1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t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EJECUCIÓN POR PROGRAMAS DE INVERSIÓN A ABRIL 2020 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/>
              <a:t>EN MILLONES DE $</a:t>
            </a:r>
          </a:p>
        </c:rich>
      </c:tx>
      <c:layout>
        <c:manualLayout>
          <c:xMode val="edge"/>
          <c:yMode val="edge"/>
          <c:x val="0.13175445841766981"/>
          <c:y val="2.6502017622541493E-2"/>
        </c:manualLayout>
      </c:layout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1"/>
                <c:pt idx="0">
                  <c:v>C-4302 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230281</c:v>
                </c:pt>
                <c:pt idx="1">
                  <c:v>71925.306284499995</c:v>
                </c:pt>
                <c:pt idx="2">
                  <c:v>31514.8177115</c:v>
                </c:pt>
                <c:pt idx="3">
                  <c:v>31501.161295499998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335-4F9D-92E0-57CDC9A68FF4}"/>
            </c:ext>
          </c:extLst>
        </c:ser>
        <c:ser>
          <c:idx val="0"/>
          <c:order val="1"/>
          <c:tx>
            <c:strRef>
              <c:f>Hoja9!$B$6:$C$6</c:f>
              <c:strCache>
                <c:ptCount val="1"/>
                <c:pt idx="0">
                  <c:v>C-4302 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</c:v>
                </c:pt>
                <c:pt idx="1">
                  <c:v>8064.021506</c:v>
                </c:pt>
                <c:pt idx="2">
                  <c:v>691.38660300000004</c:v>
                </c:pt>
                <c:pt idx="3">
                  <c:v>691.38660300000004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335-4F9D-92E0-57CDC9A68FF4}"/>
            </c:ext>
          </c:extLst>
        </c:ser>
        <c:ser>
          <c:idx val="2"/>
          <c:order val="2"/>
          <c:tx>
            <c:strRef>
              <c:f>Hoja9!$B$7:$C$7</c:f>
              <c:strCache>
                <c:ptCount val="1"/>
                <c:pt idx="0">
                  <c:v>C-4399 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</c:v>
                </c:pt>
                <c:pt idx="1">
                  <c:v>7058.9263084599997</c:v>
                </c:pt>
                <c:pt idx="2">
                  <c:v>1073.81939427</c:v>
                </c:pt>
                <c:pt idx="3">
                  <c:v>1073.81939427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335-4F9D-92E0-57CDC9A68FF4}"/>
            </c:ext>
          </c:extLst>
        </c:ser>
        <c:ser>
          <c:idx val="3"/>
          <c:order val="3"/>
          <c:tx>
            <c:strRef>
              <c:f>Hoja9!$B$4:$C$4</c:f>
              <c:strCache>
                <c:ptCount val="1"/>
                <c:pt idx="0">
                  <c:v>C-4301 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</c:v>
                </c:pt>
                <c:pt idx="1">
                  <c:v>8064.021506</c:v>
                </c:pt>
                <c:pt idx="2">
                  <c:v>691.38660300000004</c:v>
                </c:pt>
                <c:pt idx="3">
                  <c:v>691.38660300000004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7335-4F9D-92E0-57CDC9A68F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8416128"/>
        <c:axId val="79364096"/>
        <c:axId val="0"/>
      </c:bar3DChart>
      <c:catAx>
        <c:axId val="784161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9364096"/>
        <c:crosses val="autoZero"/>
        <c:auto val="1"/>
        <c:lblAlgn val="ctr"/>
        <c:lblOffset val="100"/>
        <c:noMultiLvlLbl val="0"/>
      </c:catAx>
      <c:valAx>
        <c:axId val="7936409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8416128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EJECUCIÓN</a:t>
            </a:r>
            <a:r>
              <a:rPr lang="es-CO" baseline="0"/>
              <a:t> PRESUPUESTAL INVERSIÓN POR PROYECTOS 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8158640226628894"/>
          <c:y val="1.689099885985757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3883711419925202"/>
          <c:y val="0.11439428977838544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</c:strRef>
          </c:cat>
          <c:val>
            <c:numRef>
              <c:f>Hoja7!$D$27:$D$44</c:f>
              <c:numCache>
                <c:formatCode>_-* #,##0.00_-;\-* #,##0.00_-;_-* "-"??_-;_-@_-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3D0-469E-8619-CCB4C09D4327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</c:strRef>
          </c:cat>
          <c:val>
            <c:numRef>
              <c:f>Hoja7!$E$27:$E$44</c:f>
              <c:numCache>
                <c:formatCode>_-* #,##0.00_-;\-* #,##0.00_-;_-* "-"??_-;_-@_-</c:formatCode>
                <c:ptCount val="18"/>
                <c:pt idx="0">
                  <c:v>1631.4912569999999</c:v>
                </c:pt>
                <c:pt idx="1">
                  <c:v>2893.3027699999998</c:v>
                </c:pt>
                <c:pt idx="2">
                  <c:v>734.60120500000005</c:v>
                </c:pt>
                <c:pt idx="3">
                  <c:v>1466.1807650000001</c:v>
                </c:pt>
                <c:pt idx="4">
                  <c:v>1338.4455089999999</c:v>
                </c:pt>
                <c:pt idx="5">
                  <c:v>33555.592640510004</c:v>
                </c:pt>
                <c:pt idx="6">
                  <c:v>28952.552365</c:v>
                </c:pt>
                <c:pt idx="7">
                  <c:v>10159.4339055</c:v>
                </c:pt>
                <c:pt idx="8">
                  <c:v>50664.428405999999</c:v>
                </c:pt>
                <c:pt idx="9">
                  <c:v>593.37418500000001</c:v>
                </c:pt>
                <c:pt idx="10">
                  <c:v>259.5</c:v>
                </c:pt>
                <c:pt idx="11">
                  <c:v>5596.2353599999997</c:v>
                </c:pt>
                <c:pt idx="12">
                  <c:v>2780.4792470000002</c:v>
                </c:pt>
                <c:pt idx="13">
                  <c:v>345.10399999999998</c:v>
                </c:pt>
                <c:pt idx="14">
                  <c:v>1526.7511810000001</c:v>
                </c:pt>
                <c:pt idx="15">
                  <c:v>1117.1302700899998</c:v>
                </c:pt>
                <c:pt idx="16">
                  <c:v>3080.11933937</c:v>
                </c:pt>
                <c:pt idx="17">
                  <c:v>2861.6766990000001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3D0-469E-8619-CCB4C09D4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3888384"/>
        <c:axId val="83914752"/>
      </c:barChart>
      <c:catAx>
        <c:axId val="838883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3914752"/>
        <c:crosses val="autoZero"/>
        <c:auto val="1"/>
        <c:lblAlgn val="ctr"/>
        <c:lblOffset val="100"/>
        <c:noMultiLvlLbl val="0"/>
      </c:catAx>
      <c:valAx>
        <c:axId val="83914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3888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ABRIL 2020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9389259034928332E-2"/>
          <c:y val="0.1064657217321454"/>
          <c:w val="0.49346658590753079"/>
          <c:h val="0.59702311948635323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1"/>
                <c:pt idx="0">
                  <c:v>A-02-01 10 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33F-43CF-B69C-8D17C84F2B78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33F-43CF-B69C-8D17C84F2B78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33F-43CF-B69C-8D17C84F2B78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33F-43CF-B69C-8D17C84F2B78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3046.34987985</c:v>
                </c:pt>
                <c:pt idx="2">
                  <c:v>963.90544774</c:v>
                </c:pt>
                <c:pt idx="3">
                  <c:v>963.90544774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B33F-43CF-B69C-8D17C84F2B78}"/>
            </c:ext>
          </c:extLst>
        </c:ser>
        <c:ser>
          <c:idx val="1"/>
          <c:order val="1"/>
          <c:tx>
            <c:strRef>
              <c:f>Hoja6!$B$6:$D$6</c:f>
              <c:strCache>
                <c:ptCount val="1"/>
                <c:pt idx="0">
                  <c:v>A-03-03- 10 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33F-43CF-B69C-8D17C84F2B78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33F-43CF-B69C-8D17C84F2B78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33F-43CF-B69C-8D17C84F2B78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33F-43CF-B69C-8D17C84F2B78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5199.7419695599992</c:v>
                </c:pt>
                <c:pt idx="2">
                  <c:v>5175.1827995599997</c:v>
                </c:pt>
                <c:pt idx="3">
                  <c:v>5175.1827995599997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B33F-43CF-B69C-8D17C84F2B78}"/>
            </c:ext>
          </c:extLst>
        </c:ser>
        <c:ser>
          <c:idx val="2"/>
          <c:order val="2"/>
          <c:tx>
            <c:strRef>
              <c:f>Hoja6!$B$7:$D$7</c:f>
              <c:strCache>
                <c:ptCount val="1"/>
                <c:pt idx="0">
                  <c:v>A-01-01- 10 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33F-43CF-B69C-8D17C84F2B78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33F-43CF-B69C-8D17C84F2B78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33F-43CF-B69C-8D17C84F2B78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4719.9854910000004</c:v>
                </c:pt>
                <c:pt idx="2">
                  <c:v>4718.736105</c:v>
                </c:pt>
                <c:pt idx="3">
                  <c:v>4718.736105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D-B33F-43CF-B69C-8D17C84F2B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3956864"/>
        <c:axId val="83958400"/>
        <c:axId val="24631040"/>
      </c:bar3DChart>
      <c:catAx>
        <c:axId val="83956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3958400"/>
        <c:crosses val="autoZero"/>
        <c:auto val="1"/>
        <c:lblAlgn val="ctr"/>
        <c:lblOffset val="100"/>
        <c:noMultiLvlLbl val="0"/>
      </c:catAx>
      <c:valAx>
        <c:axId val="83958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3956864"/>
        <c:crosses val="autoZero"/>
        <c:crossBetween val="between"/>
      </c:valAx>
      <c:serAx>
        <c:axId val="2463104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3958400"/>
        <c:crosses val="autoZero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ABRIL 2020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1"/>
                <c:pt idx="0">
                  <c:v>A-02-01 10 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3046.34987985</c:v>
                </c:pt>
                <c:pt idx="2">
                  <c:v>963.90544774</c:v>
                </c:pt>
                <c:pt idx="3">
                  <c:v>963.90544774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Hoja6!$B$6:$D$6</c:f>
              <c:strCache>
                <c:ptCount val="1"/>
                <c:pt idx="0">
                  <c:v>A-03-03- 10 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5199.7419695599992</c:v>
                </c:pt>
                <c:pt idx="2">
                  <c:v>5175.1827995599997</c:v>
                </c:pt>
                <c:pt idx="3">
                  <c:v>5175.1827995599997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Hoja6!$B$7:$D$7</c:f>
              <c:strCache>
                <c:ptCount val="1"/>
                <c:pt idx="0">
                  <c:v>A-01-01- 10 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4719.9854910000004</c:v>
                </c:pt>
                <c:pt idx="2">
                  <c:v>4718.736105</c:v>
                </c:pt>
                <c:pt idx="3">
                  <c:v>4718.736105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6992384"/>
        <c:axId val="47006464"/>
        <c:axId val="33387840"/>
      </c:bar3DChart>
      <c:catAx>
        <c:axId val="46992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006464"/>
        <c:crosses val="autoZero"/>
        <c:auto val="1"/>
        <c:lblAlgn val="ctr"/>
        <c:lblOffset val="100"/>
        <c:noMultiLvlLbl val="0"/>
      </c:catAx>
      <c:valAx>
        <c:axId val="47006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6992384"/>
        <c:crosses val="autoZero"/>
        <c:crossBetween val="between"/>
      </c:valAx>
      <c:serAx>
        <c:axId val="3338784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006464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8158640226628894"/>
          <c:y val="1.689099885985757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3883711419925202"/>
          <c:y val="0.11439428977838544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</c:strRef>
          </c:cat>
          <c:val>
            <c:numRef>
              <c:f>Hoja7!$D$27:$D$44</c:f>
              <c:numCache>
                <c:formatCode>_-* #,##0.00_-;\-* #,##0.00_-;_-* "-"??_-;_-@_-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</c:strRef>
          </c:cat>
          <c:val>
            <c:numRef>
              <c:f>Hoja7!$E$27:$E$44</c:f>
              <c:numCache>
                <c:formatCode>_-* #,##0.00_-;\-* #,##0.00_-;_-* "-"??_-;_-@_-</c:formatCode>
                <c:ptCount val="18"/>
                <c:pt idx="0">
                  <c:v>1631.4912569999999</c:v>
                </c:pt>
                <c:pt idx="1">
                  <c:v>2893.3027699999998</c:v>
                </c:pt>
                <c:pt idx="2">
                  <c:v>734.60120500000005</c:v>
                </c:pt>
                <c:pt idx="3">
                  <c:v>1466.1807650000001</c:v>
                </c:pt>
                <c:pt idx="4">
                  <c:v>1338.4455089999999</c:v>
                </c:pt>
                <c:pt idx="5">
                  <c:v>33555.592640510004</c:v>
                </c:pt>
                <c:pt idx="6">
                  <c:v>28952.552365</c:v>
                </c:pt>
                <c:pt idx="7">
                  <c:v>10159.4339055</c:v>
                </c:pt>
                <c:pt idx="8">
                  <c:v>50664.428405999999</c:v>
                </c:pt>
                <c:pt idx="9">
                  <c:v>593.37418500000001</c:v>
                </c:pt>
                <c:pt idx="10">
                  <c:v>259.5</c:v>
                </c:pt>
                <c:pt idx="11">
                  <c:v>5596.2353599999997</c:v>
                </c:pt>
                <c:pt idx="12">
                  <c:v>2780.4792470000002</c:v>
                </c:pt>
                <c:pt idx="13">
                  <c:v>345.10399999999998</c:v>
                </c:pt>
                <c:pt idx="14">
                  <c:v>1526.7511810000001</c:v>
                </c:pt>
                <c:pt idx="15">
                  <c:v>1117.1302700899998</c:v>
                </c:pt>
                <c:pt idx="16">
                  <c:v>3080.11933937</c:v>
                </c:pt>
                <c:pt idx="17">
                  <c:v>2861.6766990000001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8679040"/>
        <c:axId val="78684928"/>
      </c:barChart>
      <c:catAx>
        <c:axId val="786790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8684928"/>
        <c:crosses val="autoZero"/>
        <c:auto val="1"/>
        <c:lblAlgn val="ctr"/>
        <c:lblOffset val="100"/>
        <c:noMultiLvlLbl val="0"/>
      </c:catAx>
      <c:valAx>
        <c:axId val="78684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867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3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39593952.362999998</c:v>
                </c:pt>
                <c:pt idx="1">
                  <c:v>467141157.79699999</c:v>
                </c:pt>
                <c:pt idx="2">
                  <c:v>170000000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 A ABRIL 2020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1"/>
                <c:pt idx="0">
                  <c:v>C-4302 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230281</c:v>
                </c:pt>
                <c:pt idx="1">
                  <c:v>71925.306284499995</c:v>
                </c:pt>
                <c:pt idx="2">
                  <c:v>31514.8177115</c:v>
                </c:pt>
                <c:pt idx="3">
                  <c:v>31501.161295499998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1"/>
                <c:pt idx="0">
                  <c:v>C-4302 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</c:v>
                </c:pt>
                <c:pt idx="1">
                  <c:v>8064.021506</c:v>
                </c:pt>
                <c:pt idx="2">
                  <c:v>691.38660300000004</c:v>
                </c:pt>
                <c:pt idx="3">
                  <c:v>691.38660300000004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1"/>
                <c:pt idx="0">
                  <c:v>C-4399 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</c:v>
                </c:pt>
                <c:pt idx="1">
                  <c:v>7058.9263084599997</c:v>
                </c:pt>
                <c:pt idx="2">
                  <c:v>1073.81939427</c:v>
                </c:pt>
                <c:pt idx="3">
                  <c:v>1073.81939427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1"/>
                <c:pt idx="0">
                  <c:v>C-4301 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</c:v>
                </c:pt>
                <c:pt idx="1">
                  <c:v>8064.021506</c:v>
                </c:pt>
                <c:pt idx="2">
                  <c:v>691.38660300000004</c:v>
                </c:pt>
                <c:pt idx="3">
                  <c:v>691.38660300000004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5495808"/>
        <c:axId val="85497344"/>
        <c:axId val="0"/>
      </c:bar3DChart>
      <c:catAx>
        <c:axId val="85495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5497344"/>
        <c:crosses val="autoZero"/>
        <c:auto val="1"/>
        <c:lblAlgn val="ctr"/>
        <c:lblOffset val="100"/>
        <c:noMultiLvlLbl val="0"/>
      </c:catAx>
      <c:valAx>
        <c:axId val="8549734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5495808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533400</xdr:colOff>
      <xdr:row>23</xdr:row>
      <xdr:rowOff>123825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xmlns="" id="{66D2263E-CC88-4D77-A401-6F3D6BF56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26</xdr:row>
      <xdr:rowOff>0</xdr:rowOff>
    </xdr:from>
    <xdr:to>
      <xdr:col>9</xdr:col>
      <xdr:colOff>76201</xdr:colOff>
      <xdr:row>51</xdr:row>
      <xdr:rowOff>90489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xmlns="" id="{479C18F6-D4AD-4D3E-A140-457608FB49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0</xdr:colOff>
      <xdr:row>26</xdr:row>
      <xdr:rowOff>0</xdr:rowOff>
    </xdr:from>
    <xdr:to>
      <xdr:col>19</xdr:col>
      <xdr:colOff>628650</xdr:colOff>
      <xdr:row>78</xdr:row>
      <xdr:rowOff>85725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xmlns="" id="{3F8BC7DB-B60B-47D1-A200-F6EE3D88BB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0</xdr:colOff>
      <xdr:row>1</xdr:row>
      <xdr:rowOff>0</xdr:rowOff>
    </xdr:from>
    <xdr:to>
      <xdr:col>16</xdr:col>
      <xdr:colOff>609600</xdr:colOff>
      <xdr:row>24</xdr:row>
      <xdr:rowOff>42863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xmlns="" id="{2B0768E2-2875-4AD7-94A8-26FCCBCEF6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xmlns="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361950</xdr:colOff>
      <xdr:row>31</xdr:row>
      <xdr:rowOff>185736</xdr:rowOff>
    </xdr:from>
    <xdr:to>
      <xdr:col>18</xdr:col>
      <xdr:colOff>228600</xdr:colOff>
      <xdr:row>59</xdr:row>
      <xdr:rowOff>66674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714374</xdr:colOff>
      <xdr:row>7</xdr:row>
      <xdr:rowOff>42861</xdr:rowOff>
    </xdr:from>
    <xdr:to>
      <xdr:col>6</xdr:col>
      <xdr:colOff>457200</xdr:colOff>
      <xdr:row>32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27" sqref="K27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showGridLines="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B3" sqref="B3"/>
    </sheetView>
  </sheetViews>
  <sheetFormatPr baseColWidth="10" defaultRowHeight="15" x14ac:dyDescent="0.25"/>
  <cols>
    <col min="1" max="1" width="13.42578125" style="45" customWidth="1"/>
    <col min="2" max="2" width="14.85546875" style="45" customWidth="1"/>
    <col min="3" max="3" width="8" style="45" customWidth="1"/>
    <col min="4" max="4" width="27.5703125" style="45" customWidth="1"/>
    <col min="5" max="11" width="18.85546875" style="45" customWidth="1"/>
    <col min="12" max="12" width="0" style="45" hidden="1" customWidth="1"/>
    <col min="13" max="13" width="6.42578125" style="45" customWidth="1"/>
    <col min="14" max="16384" width="11.42578125" style="45"/>
  </cols>
  <sheetData>
    <row r="1" spans="1:11" x14ac:dyDescent="0.25">
      <c r="A1" s="43"/>
      <c r="B1" s="43">
        <v>2020</v>
      </c>
      <c r="C1" s="44" t="s">
        <v>0</v>
      </c>
      <c r="D1" s="44" t="s">
        <v>0</v>
      </c>
      <c r="E1" s="44" t="s">
        <v>0</v>
      </c>
      <c r="F1" s="44" t="s">
        <v>0</v>
      </c>
      <c r="G1" s="44" t="s">
        <v>0</v>
      </c>
      <c r="H1" s="44" t="s">
        <v>0</v>
      </c>
      <c r="I1" s="44" t="s">
        <v>0</v>
      </c>
      <c r="J1" s="44" t="s">
        <v>0</v>
      </c>
      <c r="K1" s="44" t="s">
        <v>0</v>
      </c>
    </row>
    <row r="2" spans="1:11" x14ac:dyDescent="0.25">
      <c r="A2" s="43"/>
      <c r="B2" s="43" t="s">
        <v>1</v>
      </c>
      <c r="C2" s="44" t="s">
        <v>0</v>
      </c>
      <c r="D2" s="44" t="s">
        <v>0</v>
      </c>
      <c r="E2" s="44" t="s">
        <v>0</v>
      </c>
      <c r="F2" s="44" t="s">
        <v>0</v>
      </c>
      <c r="G2" s="44" t="s">
        <v>0</v>
      </c>
      <c r="H2" s="44" t="s">
        <v>0</v>
      </c>
      <c r="I2" s="44" t="s">
        <v>0</v>
      </c>
      <c r="J2" s="44" t="s">
        <v>0</v>
      </c>
      <c r="K2" s="44" t="s">
        <v>0</v>
      </c>
    </row>
    <row r="3" spans="1:11" ht="15.75" thickBot="1" x14ac:dyDescent="0.3">
      <c r="A3" s="43"/>
      <c r="B3" s="49" t="s">
        <v>100</v>
      </c>
      <c r="C3" s="44" t="s">
        <v>0</v>
      </c>
      <c r="D3" s="44" t="s">
        <v>0</v>
      </c>
      <c r="E3" s="44" t="s">
        <v>0</v>
      </c>
      <c r="F3" s="44" t="s">
        <v>0</v>
      </c>
      <c r="G3" s="44" t="s">
        <v>0</v>
      </c>
      <c r="H3" s="44" t="s">
        <v>0</v>
      </c>
      <c r="I3" s="44" t="s">
        <v>0</v>
      </c>
      <c r="J3" s="44" t="s">
        <v>0</v>
      </c>
      <c r="K3" s="44" t="s">
        <v>0</v>
      </c>
    </row>
    <row r="4" spans="1:11" ht="15.75" thickTop="1" x14ac:dyDescent="0.25">
      <c r="A4" s="47"/>
      <c r="B4" s="54" t="s">
        <v>3</v>
      </c>
      <c r="C4" s="55" t="s">
        <v>4</v>
      </c>
      <c r="D4" s="55" t="s">
        <v>6</v>
      </c>
      <c r="E4" s="55" t="s">
        <v>8</v>
      </c>
      <c r="F4" s="55" t="s">
        <v>9</v>
      </c>
      <c r="G4" s="55" t="s">
        <v>10</v>
      </c>
      <c r="H4" s="55" t="s">
        <v>11</v>
      </c>
      <c r="I4" s="55" t="s">
        <v>12</v>
      </c>
      <c r="J4" s="55" t="s">
        <v>13</v>
      </c>
      <c r="K4" s="56" t="s">
        <v>15</v>
      </c>
    </row>
    <row r="5" spans="1:11" x14ac:dyDescent="0.25">
      <c r="A5" s="48"/>
      <c r="B5" s="57" t="s">
        <v>16</v>
      </c>
      <c r="C5" s="58" t="s">
        <v>18</v>
      </c>
      <c r="D5" s="59" t="s">
        <v>20</v>
      </c>
      <c r="E5" s="60">
        <v>12190000000</v>
      </c>
      <c r="F5" s="60">
        <v>0</v>
      </c>
      <c r="G5" s="60">
        <v>3173462123</v>
      </c>
      <c r="H5" s="60">
        <v>9016537877</v>
      </c>
      <c r="I5" s="60">
        <v>3173462123</v>
      </c>
      <c r="J5" s="60">
        <v>3172212737</v>
      </c>
      <c r="K5" s="61">
        <v>3172212737</v>
      </c>
    </row>
    <row r="6" spans="1:11" ht="22.5" x14ac:dyDescent="0.25">
      <c r="A6" s="48"/>
      <c r="B6" s="57" t="s">
        <v>21</v>
      </c>
      <c r="C6" s="58" t="s">
        <v>18</v>
      </c>
      <c r="D6" s="59" t="s">
        <v>22</v>
      </c>
      <c r="E6" s="60">
        <v>4261000000</v>
      </c>
      <c r="F6" s="60">
        <v>0</v>
      </c>
      <c r="G6" s="60">
        <v>1233717342</v>
      </c>
      <c r="H6" s="60">
        <v>3027282658</v>
      </c>
      <c r="I6" s="60">
        <v>1233717342</v>
      </c>
      <c r="J6" s="60">
        <v>1233717342</v>
      </c>
      <c r="K6" s="61">
        <v>1233717342</v>
      </c>
    </row>
    <row r="7" spans="1:11" ht="33.75" x14ac:dyDescent="0.25">
      <c r="A7" s="48"/>
      <c r="B7" s="57" t="s">
        <v>23</v>
      </c>
      <c r="C7" s="58" t="s">
        <v>18</v>
      </c>
      <c r="D7" s="59" t="s">
        <v>24</v>
      </c>
      <c r="E7" s="60">
        <v>1524000000</v>
      </c>
      <c r="F7" s="60">
        <v>0</v>
      </c>
      <c r="G7" s="60">
        <v>312806026</v>
      </c>
      <c r="H7" s="60">
        <v>1211193974</v>
      </c>
      <c r="I7" s="60">
        <v>312806026</v>
      </c>
      <c r="J7" s="60">
        <v>312806026</v>
      </c>
      <c r="K7" s="61">
        <v>312806026</v>
      </c>
    </row>
    <row r="8" spans="1:11" ht="22.5" x14ac:dyDescent="0.25">
      <c r="A8" s="48"/>
      <c r="B8" s="57" t="s">
        <v>25</v>
      </c>
      <c r="C8" s="58" t="s">
        <v>18</v>
      </c>
      <c r="D8" s="59" t="s">
        <v>26</v>
      </c>
      <c r="E8" s="60">
        <v>11000000</v>
      </c>
      <c r="F8" s="60">
        <v>0</v>
      </c>
      <c r="G8" s="60">
        <v>0</v>
      </c>
      <c r="H8" s="60">
        <v>11000000</v>
      </c>
      <c r="I8" s="60">
        <v>0</v>
      </c>
      <c r="J8" s="60">
        <v>0</v>
      </c>
      <c r="K8" s="61">
        <v>0</v>
      </c>
    </row>
    <row r="9" spans="1:11" ht="22.5" x14ac:dyDescent="0.25">
      <c r="A9" s="48"/>
      <c r="B9" s="57" t="s">
        <v>27</v>
      </c>
      <c r="C9" s="58" t="s">
        <v>18</v>
      </c>
      <c r="D9" s="59" t="s">
        <v>28</v>
      </c>
      <c r="E9" s="60">
        <v>4329000000</v>
      </c>
      <c r="F9" s="60">
        <v>0</v>
      </c>
      <c r="G9" s="60">
        <v>3965400187.0799999</v>
      </c>
      <c r="H9" s="60">
        <v>363599812.92000002</v>
      </c>
      <c r="I9" s="60">
        <v>3046349879.8499999</v>
      </c>
      <c r="J9" s="60">
        <v>963905447.74000001</v>
      </c>
      <c r="K9" s="61">
        <v>963905447.74000001</v>
      </c>
    </row>
    <row r="10" spans="1:11" ht="33.75" x14ac:dyDescent="0.25">
      <c r="A10" s="48"/>
      <c r="B10" s="57" t="s">
        <v>29</v>
      </c>
      <c r="C10" s="58" t="s">
        <v>18</v>
      </c>
      <c r="D10" s="59" t="s">
        <v>30</v>
      </c>
      <c r="E10" s="60">
        <v>13311842203</v>
      </c>
      <c r="F10" s="60">
        <v>0</v>
      </c>
      <c r="G10" s="60">
        <v>4382843494.0200005</v>
      </c>
      <c r="H10" s="60">
        <v>8928998708.9799995</v>
      </c>
      <c r="I10" s="60">
        <v>4382843494.0200005</v>
      </c>
      <c r="J10" s="60">
        <v>4382843494.0200005</v>
      </c>
      <c r="K10" s="61">
        <v>4382843494.0200005</v>
      </c>
    </row>
    <row r="11" spans="1:11" ht="22.5" x14ac:dyDescent="0.25">
      <c r="A11" s="48"/>
      <c r="B11" s="57" t="s">
        <v>31</v>
      </c>
      <c r="C11" s="58" t="s">
        <v>18</v>
      </c>
      <c r="D11" s="59" t="s">
        <v>32</v>
      </c>
      <c r="E11" s="60">
        <v>2807110160</v>
      </c>
      <c r="F11" s="60">
        <v>0</v>
      </c>
      <c r="G11" s="60">
        <v>395619415.98000002</v>
      </c>
      <c r="H11" s="60">
        <v>2411490744.02</v>
      </c>
      <c r="I11" s="60">
        <v>141715675.97999999</v>
      </c>
      <c r="J11" s="60">
        <v>117156505.98</v>
      </c>
      <c r="K11" s="61">
        <v>117156505.98</v>
      </c>
    </row>
    <row r="12" spans="1:11" ht="33.75" x14ac:dyDescent="0.25">
      <c r="A12" s="48"/>
      <c r="B12" s="57" t="s">
        <v>33</v>
      </c>
      <c r="C12" s="58" t="s">
        <v>18</v>
      </c>
      <c r="D12" s="59" t="s">
        <v>34</v>
      </c>
      <c r="E12" s="60">
        <v>58000000</v>
      </c>
      <c r="F12" s="60">
        <v>0</v>
      </c>
      <c r="G12" s="60">
        <v>45463542</v>
      </c>
      <c r="H12" s="60">
        <v>12536458</v>
      </c>
      <c r="I12" s="60">
        <v>45463542</v>
      </c>
      <c r="J12" s="60">
        <v>45463542</v>
      </c>
      <c r="K12" s="61">
        <v>45463542</v>
      </c>
    </row>
    <row r="13" spans="1:11" x14ac:dyDescent="0.25">
      <c r="A13" s="48"/>
      <c r="B13" s="57" t="s">
        <v>35</v>
      </c>
      <c r="C13" s="58" t="s">
        <v>18</v>
      </c>
      <c r="D13" s="59" t="s">
        <v>36</v>
      </c>
      <c r="E13" s="60">
        <v>94000000</v>
      </c>
      <c r="F13" s="60">
        <v>0</v>
      </c>
      <c r="G13" s="60">
        <v>0</v>
      </c>
      <c r="H13" s="60">
        <v>94000000</v>
      </c>
      <c r="I13" s="60">
        <v>0</v>
      </c>
      <c r="J13" s="60">
        <v>0</v>
      </c>
      <c r="K13" s="61">
        <v>0</v>
      </c>
    </row>
    <row r="14" spans="1:11" x14ac:dyDescent="0.25">
      <c r="A14" s="48"/>
      <c r="B14" s="57" t="s">
        <v>37</v>
      </c>
      <c r="C14" s="58" t="s">
        <v>18</v>
      </c>
      <c r="D14" s="59" t="s">
        <v>38</v>
      </c>
      <c r="E14" s="60">
        <v>20000000</v>
      </c>
      <c r="F14" s="60">
        <v>0</v>
      </c>
      <c r="G14" s="60">
        <v>0</v>
      </c>
      <c r="H14" s="60">
        <v>20000000</v>
      </c>
      <c r="I14" s="60">
        <v>0</v>
      </c>
      <c r="J14" s="60">
        <v>0</v>
      </c>
      <c r="K14" s="61">
        <v>0</v>
      </c>
    </row>
    <row r="15" spans="1:11" ht="22.5" x14ac:dyDescent="0.25">
      <c r="A15" s="48"/>
      <c r="B15" s="57" t="s">
        <v>39</v>
      </c>
      <c r="C15" s="58" t="s">
        <v>18</v>
      </c>
      <c r="D15" s="59" t="s">
        <v>40</v>
      </c>
      <c r="E15" s="60">
        <v>11000000</v>
      </c>
      <c r="F15" s="60">
        <v>0</v>
      </c>
      <c r="G15" s="60">
        <v>0</v>
      </c>
      <c r="H15" s="60">
        <v>11000000</v>
      </c>
      <c r="I15" s="60">
        <v>0</v>
      </c>
      <c r="J15" s="60">
        <v>0</v>
      </c>
      <c r="K15" s="61">
        <v>0</v>
      </c>
    </row>
    <row r="16" spans="1:11" ht="22.5" x14ac:dyDescent="0.25">
      <c r="A16" s="48"/>
      <c r="B16" s="57" t="s">
        <v>41</v>
      </c>
      <c r="C16" s="58" t="s">
        <v>42</v>
      </c>
      <c r="D16" s="59" t="s">
        <v>44</v>
      </c>
      <c r="E16" s="60">
        <v>975000000</v>
      </c>
      <c r="F16" s="60">
        <v>0</v>
      </c>
      <c r="G16" s="60">
        <v>629719257.55999994</v>
      </c>
      <c r="H16" s="60">
        <v>345280742.44</v>
      </c>
      <c r="I16" s="60">
        <v>629719257.55999994</v>
      </c>
      <c r="J16" s="60">
        <v>629719257.55999994</v>
      </c>
      <c r="K16" s="61">
        <v>629719257.55999994</v>
      </c>
    </row>
    <row r="17" spans="1:11" ht="23.25" thickBot="1" x14ac:dyDescent="0.3">
      <c r="A17" s="48"/>
      <c r="B17" s="63" t="s">
        <v>45</v>
      </c>
      <c r="C17" s="64" t="s">
        <v>18</v>
      </c>
      <c r="D17" s="65" t="s">
        <v>46</v>
      </c>
      <c r="E17" s="66">
        <v>2000000</v>
      </c>
      <c r="F17" s="66">
        <v>0</v>
      </c>
      <c r="G17" s="66">
        <v>0</v>
      </c>
      <c r="H17" s="66">
        <v>2000000</v>
      </c>
      <c r="I17" s="66">
        <v>0</v>
      </c>
      <c r="J17" s="66">
        <v>0</v>
      </c>
      <c r="K17" s="67">
        <v>0</v>
      </c>
    </row>
    <row r="18" spans="1:11" ht="16.5" thickTop="1" thickBot="1" x14ac:dyDescent="0.3">
      <c r="A18" s="48"/>
      <c r="B18" s="80" t="s">
        <v>105</v>
      </c>
      <c r="C18" s="81"/>
      <c r="D18" s="82"/>
      <c r="E18" s="83">
        <f>SUM(E5:E17)</f>
        <v>39593952363</v>
      </c>
      <c r="F18" s="83">
        <f t="shared" ref="F18:K18" si="0">SUM(F5:F17)</f>
        <v>0</v>
      </c>
      <c r="G18" s="83">
        <f t="shared" si="0"/>
        <v>14139031387.639999</v>
      </c>
      <c r="H18" s="83">
        <f t="shared" si="0"/>
        <v>25454920975.360001</v>
      </c>
      <c r="I18" s="83">
        <f t="shared" si="0"/>
        <v>12966077340.41</v>
      </c>
      <c r="J18" s="83">
        <f t="shared" si="0"/>
        <v>10857824352.299999</v>
      </c>
      <c r="K18" s="73">
        <f t="shared" si="0"/>
        <v>10857824352.299999</v>
      </c>
    </row>
    <row r="19" spans="1:11" ht="57" thickTop="1" x14ac:dyDescent="0.25">
      <c r="A19" s="48"/>
      <c r="B19" s="68" t="s">
        <v>47</v>
      </c>
      <c r="C19" s="69" t="s">
        <v>42</v>
      </c>
      <c r="D19" s="70" t="s">
        <v>49</v>
      </c>
      <c r="E19" s="71">
        <v>50000000000</v>
      </c>
      <c r="F19" s="71">
        <v>0</v>
      </c>
      <c r="G19" s="71">
        <v>29183105015</v>
      </c>
      <c r="H19" s="71">
        <v>20816894985</v>
      </c>
      <c r="I19" s="71">
        <v>1631491257</v>
      </c>
      <c r="J19" s="71">
        <v>184671845</v>
      </c>
      <c r="K19" s="72">
        <v>184671845</v>
      </c>
    </row>
    <row r="20" spans="1:11" ht="45" x14ac:dyDescent="0.25">
      <c r="A20" s="48"/>
      <c r="B20" s="57" t="s">
        <v>50</v>
      </c>
      <c r="C20" s="58" t="s">
        <v>42</v>
      </c>
      <c r="D20" s="59" t="s">
        <v>51</v>
      </c>
      <c r="E20" s="60">
        <v>13000000000</v>
      </c>
      <c r="F20" s="60">
        <v>0</v>
      </c>
      <c r="G20" s="60">
        <v>11167317274</v>
      </c>
      <c r="H20" s="60">
        <v>1832682726</v>
      </c>
      <c r="I20" s="60">
        <v>2893302770</v>
      </c>
      <c r="J20" s="60">
        <v>176450139</v>
      </c>
      <c r="K20" s="61">
        <v>176450139</v>
      </c>
    </row>
    <row r="21" spans="1:11" ht="22.5" x14ac:dyDescent="0.25">
      <c r="A21" s="48"/>
      <c r="B21" s="57" t="s">
        <v>52</v>
      </c>
      <c r="C21" s="58" t="s">
        <v>42</v>
      </c>
      <c r="D21" s="59" t="s">
        <v>53</v>
      </c>
      <c r="E21" s="60">
        <v>13000000000</v>
      </c>
      <c r="F21" s="60">
        <v>515000000</v>
      </c>
      <c r="G21" s="60">
        <v>11326265600</v>
      </c>
      <c r="H21" s="60">
        <v>1158734400</v>
      </c>
      <c r="I21" s="60">
        <v>734601205</v>
      </c>
      <c r="J21" s="60">
        <v>84351338</v>
      </c>
      <c r="K21" s="61">
        <v>84351338</v>
      </c>
    </row>
    <row r="22" spans="1:11" ht="33.75" x14ac:dyDescent="0.25">
      <c r="A22" s="48"/>
      <c r="B22" s="57" t="s">
        <v>54</v>
      </c>
      <c r="C22" s="58" t="s">
        <v>42</v>
      </c>
      <c r="D22" s="59" t="s">
        <v>55</v>
      </c>
      <c r="E22" s="60">
        <v>15000000000</v>
      </c>
      <c r="F22" s="60">
        <v>91000000</v>
      </c>
      <c r="G22" s="60">
        <v>12754830000</v>
      </c>
      <c r="H22" s="60">
        <v>2154170000</v>
      </c>
      <c r="I22" s="60">
        <v>1466180765</v>
      </c>
      <c r="J22" s="60">
        <v>122845857</v>
      </c>
      <c r="K22" s="61">
        <v>122845857</v>
      </c>
    </row>
    <row r="23" spans="1:11" ht="45" x14ac:dyDescent="0.25">
      <c r="A23" s="48"/>
      <c r="B23" s="57" t="s">
        <v>56</v>
      </c>
      <c r="C23" s="58" t="s">
        <v>42</v>
      </c>
      <c r="D23" s="59" t="s">
        <v>57</v>
      </c>
      <c r="E23" s="60">
        <v>15000000000</v>
      </c>
      <c r="F23" s="60">
        <v>0</v>
      </c>
      <c r="G23" s="60">
        <v>10877803000</v>
      </c>
      <c r="H23" s="60">
        <v>4122197000</v>
      </c>
      <c r="I23" s="60">
        <v>1338445509</v>
      </c>
      <c r="J23" s="60">
        <v>123067424</v>
      </c>
      <c r="K23" s="61">
        <v>123067424</v>
      </c>
    </row>
    <row r="24" spans="1:11" ht="45" x14ac:dyDescent="0.25">
      <c r="A24" s="48"/>
      <c r="B24" s="57" t="s">
        <v>58</v>
      </c>
      <c r="C24" s="58" t="s">
        <v>18</v>
      </c>
      <c r="D24" s="59" t="s">
        <v>59</v>
      </c>
      <c r="E24" s="60">
        <v>17750000000</v>
      </c>
      <c r="F24" s="60">
        <v>0</v>
      </c>
      <c r="G24" s="60">
        <v>15944534530.51</v>
      </c>
      <c r="H24" s="60">
        <v>1805465469.49</v>
      </c>
      <c r="I24" s="60">
        <v>5258968585.5100002</v>
      </c>
      <c r="J24" s="60">
        <v>1123522836</v>
      </c>
      <c r="K24" s="61">
        <v>1123522836</v>
      </c>
    </row>
    <row r="25" spans="1:11" ht="45" x14ac:dyDescent="0.25">
      <c r="A25" s="48"/>
      <c r="B25" s="57" t="s">
        <v>58</v>
      </c>
      <c r="C25" s="58" t="s">
        <v>42</v>
      </c>
      <c r="D25" s="59" t="s">
        <v>59</v>
      </c>
      <c r="E25" s="60">
        <v>165081157797</v>
      </c>
      <c r="F25" s="60">
        <v>120655000000</v>
      </c>
      <c r="G25" s="60">
        <v>34396624055</v>
      </c>
      <c r="H25" s="60">
        <v>10029533742</v>
      </c>
      <c r="I25" s="60">
        <v>28296624055</v>
      </c>
      <c r="J25" s="60">
        <v>0</v>
      </c>
      <c r="K25" s="61">
        <v>0</v>
      </c>
    </row>
    <row r="26" spans="1:11" ht="33.75" x14ac:dyDescent="0.25">
      <c r="A26" s="48"/>
      <c r="B26" s="57" t="s">
        <v>60</v>
      </c>
      <c r="C26" s="58" t="s">
        <v>42</v>
      </c>
      <c r="D26" s="59" t="s">
        <v>61</v>
      </c>
      <c r="E26" s="60">
        <v>75290000000</v>
      </c>
      <c r="F26" s="60">
        <v>25000000000</v>
      </c>
      <c r="G26" s="60">
        <v>29548688933</v>
      </c>
      <c r="H26" s="60">
        <v>20741311067</v>
      </c>
      <c r="I26" s="60">
        <v>28952552365</v>
      </c>
      <c r="J26" s="60">
        <v>74295027</v>
      </c>
      <c r="K26" s="61">
        <v>74295027</v>
      </c>
    </row>
    <row r="27" spans="1:11" ht="56.25" x14ac:dyDescent="0.25">
      <c r="A27" s="48"/>
      <c r="B27" s="57" t="s">
        <v>62</v>
      </c>
      <c r="C27" s="58" t="s">
        <v>42</v>
      </c>
      <c r="D27" s="59" t="s">
        <v>63</v>
      </c>
      <c r="E27" s="60">
        <v>25000000000</v>
      </c>
      <c r="F27" s="60">
        <v>800000000</v>
      </c>
      <c r="G27" s="60">
        <v>21850667365.330002</v>
      </c>
      <c r="H27" s="60">
        <v>2349332634.6700001</v>
      </c>
      <c r="I27" s="60">
        <v>10159433905.5</v>
      </c>
      <c r="J27" s="60">
        <v>5535148658.5</v>
      </c>
      <c r="K27" s="61">
        <v>5529004037.5</v>
      </c>
    </row>
    <row r="28" spans="1:11" ht="67.5" x14ac:dyDescent="0.25">
      <c r="A28" s="48"/>
      <c r="B28" s="57" t="s">
        <v>64</v>
      </c>
      <c r="C28" s="58" t="s">
        <v>18</v>
      </c>
      <c r="D28" s="59" t="s">
        <v>65</v>
      </c>
      <c r="E28" s="60">
        <v>112170000000</v>
      </c>
      <c r="F28" s="60">
        <v>22939000000</v>
      </c>
      <c r="G28" s="60">
        <v>63679311994.330002</v>
      </c>
      <c r="H28" s="60">
        <v>25551688005.669998</v>
      </c>
      <c r="I28" s="60">
        <v>16494681806</v>
      </c>
      <c r="J28" s="60">
        <v>5151174731</v>
      </c>
      <c r="K28" s="61">
        <v>5149807557</v>
      </c>
    </row>
    <row r="29" spans="1:11" ht="67.5" x14ac:dyDescent="0.25">
      <c r="A29" s="48"/>
      <c r="B29" s="57" t="s">
        <v>64</v>
      </c>
      <c r="C29" s="58" t="s">
        <v>42</v>
      </c>
      <c r="D29" s="59" t="s">
        <v>65</v>
      </c>
      <c r="E29" s="60">
        <v>50000000000</v>
      </c>
      <c r="F29" s="60">
        <v>0</v>
      </c>
      <c r="G29" s="60">
        <v>45999999967</v>
      </c>
      <c r="H29" s="60">
        <v>4000000033</v>
      </c>
      <c r="I29" s="60">
        <v>34169746600</v>
      </c>
      <c r="J29" s="60">
        <v>15730433781</v>
      </c>
      <c r="K29" s="61">
        <v>15724289160</v>
      </c>
    </row>
    <row r="30" spans="1:11" ht="33.75" x14ac:dyDescent="0.25">
      <c r="A30" s="48"/>
      <c r="B30" s="57" t="s">
        <v>66</v>
      </c>
      <c r="C30" s="58" t="s">
        <v>42</v>
      </c>
      <c r="D30" s="59" t="s">
        <v>67</v>
      </c>
      <c r="E30" s="60">
        <v>1100000000</v>
      </c>
      <c r="F30" s="60">
        <v>0</v>
      </c>
      <c r="G30" s="60">
        <v>675000000</v>
      </c>
      <c r="H30" s="60">
        <v>425000000</v>
      </c>
      <c r="I30" s="60">
        <v>593374185</v>
      </c>
      <c r="J30" s="60">
        <v>122521298</v>
      </c>
      <c r="K30" s="61">
        <v>122521298</v>
      </c>
    </row>
    <row r="31" spans="1:11" ht="33.75" x14ac:dyDescent="0.25">
      <c r="A31" s="48"/>
      <c r="B31" s="57" t="s">
        <v>68</v>
      </c>
      <c r="C31" s="58" t="s">
        <v>42</v>
      </c>
      <c r="D31" s="59" t="s">
        <v>69</v>
      </c>
      <c r="E31" s="60">
        <v>1000000000</v>
      </c>
      <c r="F31" s="60">
        <v>0</v>
      </c>
      <c r="G31" s="60">
        <v>409500000</v>
      </c>
      <c r="H31" s="60">
        <v>590500000</v>
      </c>
      <c r="I31" s="60">
        <v>259500000</v>
      </c>
      <c r="J31" s="60">
        <v>13000000</v>
      </c>
      <c r="K31" s="61">
        <v>13000000</v>
      </c>
    </row>
    <row r="32" spans="1:11" ht="56.25" x14ac:dyDescent="0.25">
      <c r="A32" s="48"/>
      <c r="B32" s="57" t="s">
        <v>70</v>
      </c>
      <c r="C32" s="58" t="s">
        <v>42</v>
      </c>
      <c r="D32" s="59" t="s">
        <v>71</v>
      </c>
      <c r="E32" s="60">
        <v>53000000000</v>
      </c>
      <c r="F32" s="60">
        <v>0</v>
      </c>
      <c r="G32" s="60">
        <v>43062330000</v>
      </c>
      <c r="H32" s="60">
        <v>9937670000</v>
      </c>
      <c r="I32" s="60">
        <v>5596235360</v>
      </c>
      <c r="J32" s="60">
        <v>4252873517</v>
      </c>
      <c r="K32" s="61">
        <v>4252873517</v>
      </c>
    </row>
    <row r="33" spans="1:11" ht="33.75" x14ac:dyDescent="0.25">
      <c r="A33" s="48"/>
      <c r="B33" s="57" t="s">
        <v>72</v>
      </c>
      <c r="C33" s="58" t="s">
        <v>42</v>
      </c>
      <c r="D33" s="59" t="s">
        <v>73</v>
      </c>
      <c r="E33" s="60">
        <v>3750000000</v>
      </c>
      <c r="F33" s="60">
        <v>0</v>
      </c>
      <c r="G33" s="60">
        <v>3285934930</v>
      </c>
      <c r="H33" s="60">
        <v>464065070</v>
      </c>
      <c r="I33" s="60">
        <v>2780479247</v>
      </c>
      <c r="J33" s="60">
        <v>365577377</v>
      </c>
      <c r="K33" s="61">
        <v>365577377</v>
      </c>
    </row>
    <row r="34" spans="1:11" ht="22.5" x14ac:dyDescent="0.25">
      <c r="A34" s="48"/>
      <c r="B34" s="57" t="s">
        <v>74</v>
      </c>
      <c r="C34" s="58" t="s">
        <v>42</v>
      </c>
      <c r="D34" s="59" t="s">
        <v>75</v>
      </c>
      <c r="E34" s="60">
        <v>3000000000</v>
      </c>
      <c r="F34" s="60">
        <v>0</v>
      </c>
      <c r="G34" s="60">
        <v>2845391900</v>
      </c>
      <c r="H34" s="60">
        <v>154608100</v>
      </c>
      <c r="I34" s="60">
        <v>345104000</v>
      </c>
      <c r="J34" s="60">
        <v>169510400</v>
      </c>
      <c r="K34" s="61">
        <v>169510400</v>
      </c>
    </row>
    <row r="35" spans="1:11" ht="33.75" x14ac:dyDescent="0.25">
      <c r="A35" s="48"/>
      <c r="B35" s="57" t="s">
        <v>76</v>
      </c>
      <c r="C35" s="58" t="s">
        <v>42</v>
      </c>
      <c r="D35" s="59" t="s">
        <v>77</v>
      </c>
      <c r="E35" s="60">
        <v>5000000000</v>
      </c>
      <c r="F35" s="60">
        <v>0</v>
      </c>
      <c r="G35" s="60">
        <v>4618471674</v>
      </c>
      <c r="H35" s="60">
        <v>381528326</v>
      </c>
      <c r="I35" s="60">
        <v>1526751181</v>
      </c>
      <c r="J35" s="60">
        <v>174577949</v>
      </c>
      <c r="K35" s="61">
        <v>174577949</v>
      </c>
    </row>
    <row r="36" spans="1:11" ht="67.5" x14ac:dyDescent="0.25">
      <c r="A36" s="48"/>
      <c r="B36" s="57" t="s">
        <v>78</v>
      </c>
      <c r="C36" s="58" t="s">
        <v>42</v>
      </c>
      <c r="D36" s="59" t="s">
        <v>79</v>
      </c>
      <c r="E36" s="60">
        <v>4000000000</v>
      </c>
      <c r="F36" s="60">
        <v>0</v>
      </c>
      <c r="G36" s="60">
        <v>1520700005.0899999</v>
      </c>
      <c r="H36" s="60">
        <v>2479299994.9099998</v>
      </c>
      <c r="I36" s="60">
        <v>1117130270.0899999</v>
      </c>
      <c r="J36" s="60">
        <v>203293565.27000001</v>
      </c>
      <c r="K36" s="61">
        <v>203293565.27000001</v>
      </c>
    </row>
    <row r="37" spans="1:11" ht="22.5" x14ac:dyDescent="0.25">
      <c r="A37" s="48"/>
      <c r="B37" s="57" t="s">
        <v>80</v>
      </c>
      <c r="C37" s="58" t="s">
        <v>42</v>
      </c>
      <c r="D37" s="59" t="s">
        <v>81</v>
      </c>
      <c r="E37" s="60">
        <v>8000000000</v>
      </c>
      <c r="F37" s="60">
        <v>0</v>
      </c>
      <c r="G37" s="60">
        <v>6141106000</v>
      </c>
      <c r="H37" s="60">
        <v>1858894000</v>
      </c>
      <c r="I37" s="60">
        <v>3080119339.3699999</v>
      </c>
      <c r="J37" s="60">
        <v>361444350</v>
      </c>
      <c r="K37" s="61">
        <v>361444350</v>
      </c>
    </row>
    <row r="38" spans="1:11" ht="23.25" thickBot="1" x14ac:dyDescent="0.3">
      <c r="A38" s="48"/>
      <c r="B38" s="63" t="s">
        <v>82</v>
      </c>
      <c r="C38" s="64" t="s">
        <v>42</v>
      </c>
      <c r="D38" s="65" t="s">
        <v>83</v>
      </c>
      <c r="E38" s="66">
        <v>7000000000</v>
      </c>
      <c r="F38" s="66">
        <v>0</v>
      </c>
      <c r="G38" s="66">
        <v>5202009486</v>
      </c>
      <c r="H38" s="66">
        <v>1797990514</v>
      </c>
      <c r="I38" s="66">
        <v>2861676699</v>
      </c>
      <c r="J38" s="66">
        <v>509081479</v>
      </c>
      <c r="K38" s="67">
        <v>509081479</v>
      </c>
    </row>
    <row r="39" spans="1:11" ht="15.75" thickBot="1" x14ac:dyDescent="0.3">
      <c r="A39" s="48"/>
      <c r="B39" s="84" t="s">
        <v>103</v>
      </c>
      <c r="C39" s="85"/>
      <c r="D39" s="86"/>
      <c r="E39" s="87">
        <f>SUM(E19:E38)</f>
        <v>637141157797</v>
      </c>
      <c r="F39" s="87">
        <f t="shared" ref="F39:K40" si="1">SUM(F19:F38)</f>
        <v>170000000000</v>
      </c>
      <c r="G39" s="87">
        <f>SUM(G19:G38)</f>
        <v>354489591729.26007</v>
      </c>
      <c r="H39" s="87">
        <f t="shared" si="1"/>
        <v>112651566067.74001</v>
      </c>
      <c r="I39" s="87">
        <f t="shared" si="1"/>
        <v>149556399104.47</v>
      </c>
      <c r="J39" s="87">
        <f t="shared" si="1"/>
        <v>34477841571.770004</v>
      </c>
      <c r="K39" s="88">
        <f t="shared" si="1"/>
        <v>34464185155.770004</v>
      </c>
    </row>
    <row r="40" spans="1:11" ht="16.5" thickTop="1" thickBot="1" x14ac:dyDescent="0.3">
      <c r="A40" s="48"/>
      <c r="B40" s="76" t="s">
        <v>106</v>
      </c>
      <c r="C40" s="77"/>
      <c r="D40" s="78"/>
      <c r="E40" s="79">
        <f>E18+E39</f>
        <v>676735110160</v>
      </c>
      <c r="F40" s="79">
        <f t="shared" ref="F40:K40" si="2">F18+F39</f>
        <v>170000000000</v>
      </c>
      <c r="G40" s="79">
        <f t="shared" si="2"/>
        <v>368628623116.90009</v>
      </c>
      <c r="H40" s="79">
        <f t="shared" si="2"/>
        <v>138106487043.10001</v>
      </c>
      <c r="I40" s="79">
        <f t="shared" si="2"/>
        <v>162522476444.88</v>
      </c>
      <c r="J40" s="79">
        <f t="shared" si="2"/>
        <v>45335665924.070007</v>
      </c>
      <c r="K40" s="89">
        <f t="shared" si="2"/>
        <v>45322009508.070007</v>
      </c>
    </row>
    <row r="41" spans="1:11" ht="33.950000000000003" customHeight="1" thickTop="1" x14ac:dyDescent="0.25"/>
  </sheetData>
  <mergeCells count="3">
    <mergeCell ref="B39:D39"/>
    <mergeCell ref="B18:D18"/>
    <mergeCell ref="B40:D40"/>
  </mergeCells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workbookViewId="0">
      <pane xSplit="4" ySplit="4" topLeftCell="E33" activePane="bottomRight" state="frozen"/>
      <selection pane="topRight" activeCell="E1" sqref="E1"/>
      <selection pane="bottomLeft" activeCell="A5" sqref="A5"/>
      <selection pane="bottomRight" activeCell="E40" sqref="E40"/>
    </sheetView>
  </sheetViews>
  <sheetFormatPr baseColWidth="10" defaultRowHeight="15" x14ac:dyDescent="0.25"/>
  <cols>
    <col min="1" max="1" width="6.5703125" style="45" customWidth="1"/>
    <col min="2" max="2" width="13.28515625" style="45" customWidth="1"/>
    <col min="3" max="3" width="5.42578125" style="45" customWidth="1"/>
    <col min="4" max="4" width="27.5703125" style="45" customWidth="1"/>
    <col min="5" max="12" width="18.85546875" style="45" customWidth="1"/>
    <col min="13" max="13" width="0" style="45" hidden="1" customWidth="1"/>
    <col min="14" max="14" width="6.42578125" style="45" customWidth="1"/>
    <col min="15" max="16384" width="11.42578125" style="45"/>
  </cols>
  <sheetData>
    <row r="1" spans="1:12" x14ac:dyDescent="0.25">
      <c r="A1" s="43"/>
      <c r="B1" s="43">
        <v>2020</v>
      </c>
      <c r="C1" s="44" t="s">
        <v>0</v>
      </c>
      <c r="D1" s="44" t="s">
        <v>0</v>
      </c>
      <c r="E1" s="44" t="s">
        <v>0</v>
      </c>
      <c r="F1" s="44" t="s">
        <v>0</v>
      </c>
      <c r="G1" s="44" t="s">
        <v>0</v>
      </c>
      <c r="H1" s="44" t="s">
        <v>0</v>
      </c>
      <c r="I1" s="44" t="s">
        <v>0</v>
      </c>
      <c r="J1" s="44" t="s">
        <v>0</v>
      </c>
      <c r="K1" s="44" t="s">
        <v>0</v>
      </c>
      <c r="L1" s="44" t="s">
        <v>0</v>
      </c>
    </row>
    <row r="2" spans="1:12" x14ac:dyDescent="0.25">
      <c r="A2" s="43"/>
      <c r="B2" s="43" t="s">
        <v>1</v>
      </c>
      <c r="C2" s="44" t="s">
        <v>0</v>
      </c>
      <c r="D2" s="44" t="s">
        <v>0</v>
      </c>
      <c r="E2" s="44" t="s">
        <v>0</v>
      </c>
      <c r="F2" s="44" t="s">
        <v>0</v>
      </c>
      <c r="G2" s="44" t="s">
        <v>0</v>
      </c>
      <c r="H2" s="44" t="s">
        <v>0</v>
      </c>
      <c r="I2" s="44" t="s">
        <v>0</v>
      </c>
      <c r="J2" s="44" t="s">
        <v>0</v>
      </c>
      <c r="K2" s="44" t="s">
        <v>0</v>
      </c>
      <c r="L2" s="44" t="s">
        <v>0</v>
      </c>
    </row>
    <row r="3" spans="1:12" ht="15.75" thickBot="1" x14ac:dyDescent="0.3">
      <c r="A3" s="43"/>
      <c r="B3" s="49" t="s">
        <v>101</v>
      </c>
      <c r="C3" s="44" t="s">
        <v>0</v>
      </c>
      <c r="D3" s="44" t="s">
        <v>0</v>
      </c>
      <c r="E3" s="44" t="s">
        <v>0</v>
      </c>
      <c r="F3" s="44" t="s">
        <v>0</v>
      </c>
      <c r="G3" s="44" t="s">
        <v>0</v>
      </c>
      <c r="H3" s="44" t="s">
        <v>0</v>
      </c>
      <c r="I3" s="44" t="s">
        <v>0</v>
      </c>
      <c r="J3" s="44" t="s">
        <v>0</v>
      </c>
      <c r="K3" s="44" t="s">
        <v>0</v>
      </c>
      <c r="L3" s="44" t="s">
        <v>0</v>
      </c>
    </row>
    <row r="4" spans="1:12" ht="15.75" thickTop="1" x14ac:dyDescent="0.25">
      <c r="A4" s="47"/>
      <c r="B4" s="54" t="s">
        <v>3</v>
      </c>
      <c r="C4" s="55" t="s">
        <v>4</v>
      </c>
      <c r="D4" s="55" t="s">
        <v>6</v>
      </c>
      <c r="E4" s="55" t="s">
        <v>8</v>
      </c>
      <c r="F4" s="55" t="s">
        <v>9</v>
      </c>
      <c r="G4" s="55" t="s">
        <v>10</v>
      </c>
      <c r="H4" s="55" t="s">
        <v>11</v>
      </c>
      <c r="I4" s="55" t="s">
        <v>12</v>
      </c>
      <c r="J4" s="55" t="s">
        <v>13</v>
      </c>
      <c r="K4" s="55" t="s">
        <v>14</v>
      </c>
      <c r="L4" s="56" t="s">
        <v>15</v>
      </c>
    </row>
    <row r="5" spans="1:12" x14ac:dyDescent="0.25">
      <c r="A5" s="48"/>
      <c r="B5" s="57" t="s">
        <v>16</v>
      </c>
      <c r="C5" s="58" t="s">
        <v>18</v>
      </c>
      <c r="D5" s="59" t="s">
        <v>20</v>
      </c>
      <c r="E5" s="60">
        <v>12190000000</v>
      </c>
      <c r="F5" s="60">
        <v>0</v>
      </c>
      <c r="G5" s="60">
        <v>833146834</v>
      </c>
      <c r="H5" s="60">
        <v>11356853166</v>
      </c>
      <c r="I5" s="60">
        <v>833146834</v>
      </c>
      <c r="J5" s="60">
        <v>841070131</v>
      </c>
      <c r="K5" s="60">
        <v>841070131</v>
      </c>
      <c r="L5" s="61">
        <v>841070131</v>
      </c>
    </row>
    <row r="6" spans="1:12" ht="22.5" x14ac:dyDescent="0.25">
      <c r="A6" s="48"/>
      <c r="B6" s="57" t="s">
        <v>21</v>
      </c>
      <c r="C6" s="58" t="s">
        <v>18</v>
      </c>
      <c r="D6" s="59" t="s">
        <v>22</v>
      </c>
      <c r="E6" s="60">
        <v>4261000000</v>
      </c>
      <c r="F6" s="60">
        <v>0</v>
      </c>
      <c r="G6" s="60">
        <v>336542121</v>
      </c>
      <c r="H6" s="60">
        <v>3924457879</v>
      </c>
      <c r="I6" s="60">
        <v>336542121</v>
      </c>
      <c r="J6" s="60">
        <v>336542121</v>
      </c>
      <c r="K6" s="60">
        <v>336542121</v>
      </c>
      <c r="L6" s="61">
        <v>336542121</v>
      </c>
    </row>
    <row r="7" spans="1:12" ht="33.75" x14ac:dyDescent="0.25">
      <c r="A7" s="48"/>
      <c r="B7" s="57" t="s">
        <v>23</v>
      </c>
      <c r="C7" s="58" t="s">
        <v>18</v>
      </c>
      <c r="D7" s="59" t="s">
        <v>24</v>
      </c>
      <c r="E7" s="60">
        <v>1524000000</v>
      </c>
      <c r="F7" s="60">
        <v>0</v>
      </c>
      <c r="G7" s="60">
        <v>73970418</v>
      </c>
      <c r="H7" s="60">
        <v>1450029582</v>
      </c>
      <c r="I7" s="60">
        <v>73970418</v>
      </c>
      <c r="J7" s="60">
        <v>73970418</v>
      </c>
      <c r="K7" s="60">
        <v>73970418</v>
      </c>
      <c r="L7" s="61">
        <v>73970418</v>
      </c>
    </row>
    <row r="8" spans="1:12" ht="22.5" x14ac:dyDescent="0.25">
      <c r="A8" s="48"/>
      <c r="B8" s="57" t="s">
        <v>25</v>
      </c>
      <c r="C8" s="58" t="s">
        <v>18</v>
      </c>
      <c r="D8" s="59" t="s">
        <v>26</v>
      </c>
      <c r="E8" s="60">
        <v>11000000</v>
      </c>
      <c r="F8" s="60">
        <v>0</v>
      </c>
      <c r="G8" s="60">
        <v>0</v>
      </c>
      <c r="H8" s="60">
        <v>11000000</v>
      </c>
      <c r="I8" s="60">
        <v>0</v>
      </c>
      <c r="J8" s="60">
        <v>0</v>
      </c>
      <c r="K8" s="60">
        <v>0</v>
      </c>
      <c r="L8" s="61">
        <v>0</v>
      </c>
    </row>
    <row r="9" spans="1:12" ht="22.5" x14ac:dyDescent="0.25">
      <c r="A9" s="48"/>
      <c r="B9" s="57" t="s">
        <v>27</v>
      </c>
      <c r="C9" s="58" t="s">
        <v>18</v>
      </c>
      <c r="D9" s="59" t="s">
        <v>28</v>
      </c>
      <c r="E9" s="60">
        <v>4329000000</v>
      </c>
      <c r="F9" s="60">
        <v>0</v>
      </c>
      <c r="G9" s="60">
        <v>52000000</v>
      </c>
      <c r="H9" s="60">
        <v>4277000000</v>
      </c>
      <c r="I9" s="60">
        <v>411255004.94</v>
      </c>
      <c r="J9" s="60">
        <v>369734856.29000002</v>
      </c>
      <c r="K9" s="60">
        <v>369734856.29000002</v>
      </c>
      <c r="L9" s="61">
        <v>369734856.29000002</v>
      </c>
    </row>
    <row r="10" spans="1:12" ht="33.75" x14ac:dyDescent="0.25">
      <c r="A10" s="48"/>
      <c r="B10" s="57" t="s">
        <v>29</v>
      </c>
      <c r="C10" s="58" t="s">
        <v>18</v>
      </c>
      <c r="D10" s="59" t="s">
        <v>30</v>
      </c>
      <c r="E10" s="60">
        <v>13311842203</v>
      </c>
      <c r="F10" s="60">
        <v>0</v>
      </c>
      <c r="G10" s="60">
        <v>1472153709</v>
      </c>
      <c r="H10" s="60">
        <v>11839688494</v>
      </c>
      <c r="I10" s="60">
        <v>1472153709</v>
      </c>
      <c r="J10" s="60">
        <v>1472153709</v>
      </c>
      <c r="K10" s="60">
        <v>1472153709</v>
      </c>
      <c r="L10" s="61">
        <v>1472153709</v>
      </c>
    </row>
    <row r="11" spans="1:12" ht="22.5" x14ac:dyDescent="0.25">
      <c r="A11" s="48"/>
      <c r="B11" s="57" t="s">
        <v>31</v>
      </c>
      <c r="C11" s="58" t="s">
        <v>18</v>
      </c>
      <c r="D11" s="59" t="s">
        <v>32</v>
      </c>
      <c r="E11" s="60">
        <v>2807110160</v>
      </c>
      <c r="F11" s="60">
        <v>0</v>
      </c>
      <c r="G11" s="60">
        <v>0</v>
      </c>
      <c r="H11" s="60">
        <v>2807110160</v>
      </c>
      <c r="I11" s="60">
        <v>25390374</v>
      </c>
      <c r="J11" s="60">
        <v>27846291</v>
      </c>
      <c r="K11" s="60">
        <v>27846291</v>
      </c>
      <c r="L11" s="61">
        <v>27846291</v>
      </c>
    </row>
    <row r="12" spans="1:12" ht="33.75" x14ac:dyDescent="0.25">
      <c r="A12" s="48"/>
      <c r="B12" s="57" t="s">
        <v>33</v>
      </c>
      <c r="C12" s="58" t="s">
        <v>18</v>
      </c>
      <c r="D12" s="59" t="s">
        <v>34</v>
      </c>
      <c r="E12" s="60">
        <v>58000000</v>
      </c>
      <c r="F12" s="60">
        <v>0</v>
      </c>
      <c r="G12" s="60">
        <v>1976702</v>
      </c>
      <c r="H12" s="60">
        <v>56023298</v>
      </c>
      <c r="I12" s="60">
        <v>1976702</v>
      </c>
      <c r="J12" s="60">
        <v>1976702</v>
      </c>
      <c r="K12" s="60">
        <v>1976702</v>
      </c>
      <c r="L12" s="61">
        <v>1976702</v>
      </c>
    </row>
    <row r="13" spans="1:12" x14ac:dyDescent="0.25">
      <c r="A13" s="48"/>
      <c r="B13" s="57" t="s">
        <v>35</v>
      </c>
      <c r="C13" s="58" t="s">
        <v>18</v>
      </c>
      <c r="D13" s="59" t="s">
        <v>36</v>
      </c>
      <c r="E13" s="60">
        <v>94000000</v>
      </c>
      <c r="F13" s="60">
        <v>0</v>
      </c>
      <c r="G13" s="60">
        <v>0</v>
      </c>
      <c r="H13" s="60">
        <v>94000000</v>
      </c>
      <c r="I13" s="60">
        <v>0</v>
      </c>
      <c r="J13" s="60">
        <v>0</v>
      </c>
      <c r="K13" s="60">
        <v>0</v>
      </c>
      <c r="L13" s="61">
        <v>0</v>
      </c>
    </row>
    <row r="14" spans="1:12" x14ac:dyDescent="0.25">
      <c r="A14" s="48"/>
      <c r="B14" s="57" t="s">
        <v>37</v>
      </c>
      <c r="C14" s="58" t="s">
        <v>18</v>
      </c>
      <c r="D14" s="59" t="s">
        <v>38</v>
      </c>
      <c r="E14" s="60">
        <v>20000000</v>
      </c>
      <c r="F14" s="60">
        <v>0</v>
      </c>
      <c r="G14" s="60">
        <v>0</v>
      </c>
      <c r="H14" s="60">
        <v>20000000</v>
      </c>
      <c r="I14" s="60">
        <v>0</v>
      </c>
      <c r="J14" s="60">
        <v>0</v>
      </c>
      <c r="K14" s="60">
        <v>0</v>
      </c>
      <c r="L14" s="61">
        <v>0</v>
      </c>
    </row>
    <row r="15" spans="1:12" ht="22.5" x14ac:dyDescent="0.25">
      <c r="A15" s="48"/>
      <c r="B15" s="57" t="s">
        <v>39</v>
      </c>
      <c r="C15" s="58" t="s">
        <v>18</v>
      </c>
      <c r="D15" s="59" t="s">
        <v>40</v>
      </c>
      <c r="E15" s="60">
        <v>11000000</v>
      </c>
      <c r="F15" s="60">
        <v>0</v>
      </c>
      <c r="G15" s="60">
        <v>0</v>
      </c>
      <c r="H15" s="60">
        <v>11000000</v>
      </c>
      <c r="I15" s="60">
        <v>0</v>
      </c>
      <c r="J15" s="60">
        <v>0</v>
      </c>
      <c r="K15" s="60">
        <v>0</v>
      </c>
      <c r="L15" s="61">
        <v>0</v>
      </c>
    </row>
    <row r="16" spans="1:12" ht="22.5" x14ac:dyDescent="0.25">
      <c r="A16" s="48"/>
      <c r="B16" s="57" t="s">
        <v>41</v>
      </c>
      <c r="C16" s="58" t="s">
        <v>42</v>
      </c>
      <c r="D16" s="59" t="s">
        <v>44</v>
      </c>
      <c r="E16" s="60">
        <v>975000000</v>
      </c>
      <c r="F16" s="60">
        <v>0</v>
      </c>
      <c r="G16" s="60">
        <v>0</v>
      </c>
      <c r="H16" s="60">
        <v>975000000</v>
      </c>
      <c r="I16" s="60">
        <v>0</v>
      </c>
      <c r="J16" s="60">
        <v>0</v>
      </c>
      <c r="K16" s="60">
        <v>0</v>
      </c>
      <c r="L16" s="61">
        <v>0</v>
      </c>
    </row>
    <row r="17" spans="1:12" ht="22.5" x14ac:dyDescent="0.25">
      <c r="A17" s="48"/>
      <c r="B17" s="57" t="s">
        <v>45</v>
      </c>
      <c r="C17" s="58" t="s">
        <v>18</v>
      </c>
      <c r="D17" s="59" t="s">
        <v>46</v>
      </c>
      <c r="E17" s="60">
        <v>2000000</v>
      </c>
      <c r="F17" s="60">
        <v>0</v>
      </c>
      <c r="G17" s="60">
        <v>0</v>
      </c>
      <c r="H17" s="60">
        <v>2000000</v>
      </c>
      <c r="I17" s="60">
        <v>0</v>
      </c>
      <c r="J17" s="60">
        <v>0</v>
      </c>
      <c r="K17" s="60">
        <v>0</v>
      </c>
      <c r="L17" s="61">
        <v>0</v>
      </c>
    </row>
    <row r="18" spans="1:12" x14ac:dyDescent="0.25">
      <c r="A18" s="48"/>
      <c r="B18" s="93" t="s">
        <v>105</v>
      </c>
      <c r="C18" s="91"/>
      <c r="D18" s="92"/>
      <c r="E18" s="90">
        <f>SUM(E5:E17)</f>
        <v>39593952363</v>
      </c>
      <c r="F18" s="90">
        <f t="shared" ref="F18:L18" si="0">SUM(F5:F17)</f>
        <v>0</v>
      </c>
      <c r="G18" s="90">
        <f t="shared" si="0"/>
        <v>2769789784</v>
      </c>
      <c r="H18" s="90">
        <f t="shared" si="0"/>
        <v>36824162579</v>
      </c>
      <c r="I18" s="90">
        <f t="shared" si="0"/>
        <v>3154435162.9400001</v>
      </c>
      <c r="J18" s="90">
        <f t="shared" si="0"/>
        <v>3123294228.29</v>
      </c>
      <c r="K18" s="90">
        <f t="shared" si="0"/>
        <v>3123294228.29</v>
      </c>
      <c r="L18" s="90">
        <f t="shared" si="0"/>
        <v>3123294228.29</v>
      </c>
    </row>
    <row r="19" spans="1:12" ht="56.25" x14ac:dyDescent="0.25">
      <c r="A19" s="48"/>
      <c r="B19" s="57" t="s">
        <v>47</v>
      </c>
      <c r="C19" s="58" t="s">
        <v>42</v>
      </c>
      <c r="D19" s="59" t="s">
        <v>49</v>
      </c>
      <c r="E19" s="60">
        <v>50000000000</v>
      </c>
      <c r="F19" s="60">
        <v>0</v>
      </c>
      <c r="G19" s="60">
        <v>222980000</v>
      </c>
      <c r="H19" s="60">
        <v>49777020000</v>
      </c>
      <c r="I19" s="60">
        <v>158580103</v>
      </c>
      <c r="J19" s="60">
        <v>112020217</v>
      </c>
      <c r="K19" s="60">
        <v>112020217</v>
      </c>
      <c r="L19" s="61">
        <v>112020217</v>
      </c>
    </row>
    <row r="20" spans="1:12" ht="45" x14ac:dyDescent="0.25">
      <c r="A20" s="48"/>
      <c r="B20" s="57" t="s">
        <v>50</v>
      </c>
      <c r="C20" s="58" t="s">
        <v>42</v>
      </c>
      <c r="D20" s="59" t="s">
        <v>51</v>
      </c>
      <c r="E20" s="60">
        <v>13000000000</v>
      </c>
      <c r="F20" s="60">
        <v>0</v>
      </c>
      <c r="G20" s="60">
        <v>-206213726</v>
      </c>
      <c r="H20" s="60">
        <v>13206213726</v>
      </c>
      <c r="I20" s="60">
        <v>1501136350</v>
      </c>
      <c r="J20" s="60">
        <v>122884238</v>
      </c>
      <c r="K20" s="60">
        <v>122884238</v>
      </c>
      <c r="L20" s="61">
        <v>122884238</v>
      </c>
    </row>
    <row r="21" spans="1:12" ht="22.5" x14ac:dyDescent="0.25">
      <c r="A21" s="48"/>
      <c r="B21" s="57" t="s">
        <v>52</v>
      </c>
      <c r="C21" s="58" t="s">
        <v>42</v>
      </c>
      <c r="D21" s="59" t="s">
        <v>53</v>
      </c>
      <c r="E21" s="60">
        <v>13000000000</v>
      </c>
      <c r="F21" s="60">
        <v>515000000</v>
      </c>
      <c r="G21" s="60">
        <v>-930932000</v>
      </c>
      <c r="H21" s="60">
        <v>13415932000</v>
      </c>
      <c r="I21" s="60">
        <v>56700000</v>
      </c>
      <c r="J21" s="60">
        <v>45659018</v>
      </c>
      <c r="K21" s="60">
        <v>45659018</v>
      </c>
      <c r="L21" s="61">
        <v>45659018</v>
      </c>
    </row>
    <row r="22" spans="1:12" ht="33.75" x14ac:dyDescent="0.25">
      <c r="A22" s="48"/>
      <c r="B22" s="57" t="s">
        <v>54</v>
      </c>
      <c r="C22" s="58" t="s">
        <v>42</v>
      </c>
      <c r="D22" s="59" t="s">
        <v>55</v>
      </c>
      <c r="E22" s="60">
        <v>15000000000</v>
      </c>
      <c r="F22" s="60">
        <v>91000000</v>
      </c>
      <c r="G22" s="60">
        <v>8254730000</v>
      </c>
      <c r="H22" s="60">
        <v>6654270000</v>
      </c>
      <c r="I22" s="60">
        <v>603431595</v>
      </c>
      <c r="J22" s="60">
        <v>70133300</v>
      </c>
      <c r="K22" s="60">
        <v>70133300</v>
      </c>
      <c r="L22" s="61">
        <v>70133300</v>
      </c>
    </row>
    <row r="23" spans="1:12" ht="45" x14ac:dyDescent="0.25">
      <c r="A23" s="48"/>
      <c r="B23" s="57" t="s">
        <v>56</v>
      </c>
      <c r="C23" s="58" t="s">
        <v>42</v>
      </c>
      <c r="D23" s="59" t="s">
        <v>57</v>
      </c>
      <c r="E23" s="60">
        <v>15000000000</v>
      </c>
      <c r="F23" s="60">
        <v>0</v>
      </c>
      <c r="G23" s="60">
        <v>1104318000</v>
      </c>
      <c r="H23" s="60">
        <v>13895682000</v>
      </c>
      <c r="I23" s="60">
        <v>505029617</v>
      </c>
      <c r="J23" s="60">
        <v>65639333</v>
      </c>
      <c r="K23" s="60">
        <v>65639333</v>
      </c>
      <c r="L23" s="61">
        <v>65639333</v>
      </c>
    </row>
    <row r="24" spans="1:12" ht="45" x14ac:dyDescent="0.25">
      <c r="A24" s="48"/>
      <c r="B24" s="57" t="s">
        <v>58</v>
      </c>
      <c r="C24" s="58" t="s">
        <v>18</v>
      </c>
      <c r="D24" s="59" t="s">
        <v>59</v>
      </c>
      <c r="E24" s="60">
        <v>17750000000</v>
      </c>
      <c r="F24" s="60">
        <v>0</v>
      </c>
      <c r="G24" s="60">
        <v>6893052134.5100002</v>
      </c>
      <c r="H24" s="60">
        <v>10856947865.49</v>
      </c>
      <c r="I24" s="60">
        <v>188313692</v>
      </c>
      <c r="J24" s="60">
        <v>510651943</v>
      </c>
      <c r="K24" s="60">
        <v>510651943</v>
      </c>
      <c r="L24" s="61">
        <v>510651943</v>
      </c>
    </row>
    <row r="25" spans="1:12" ht="45" x14ac:dyDescent="0.25">
      <c r="A25" s="48"/>
      <c r="B25" s="57" t="s">
        <v>58</v>
      </c>
      <c r="C25" s="58" t="s">
        <v>42</v>
      </c>
      <c r="D25" s="59" t="s">
        <v>59</v>
      </c>
      <c r="E25" s="60">
        <v>165081157797</v>
      </c>
      <c r="F25" s="60">
        <v>120655000000</v>
      </c>
      <c r="G25" s="60">
        <v>6100000000</v>
      </c>
      <c r="H25" s="60">
        <v>38326157797</v>
      </c>
      <c r="I25" s="60">
        <v>0</v>
      </c>
      <c r="J25" s="60">
        <v>0</v>
      </c>
      <c r="K25" s="60">
        <v>0</v>
      </c>
      <c r="L25" s="61">
        <v>0</v>
      </c>
    </row>
    <row r="26" spans="1:12" ht="33.75" x14ac:dyDescent="0.25">
      <c r="A26" s="48"/>
      <c r="B26" s="57" t="s">
        <v>60</v>
      </c>
      <c r="C26" s="58" t="s">
        <v>42</v>
      </c>
      <c r="D26" s="59" t="s">
        <v>61</v>
      </c>
      <c r="E26" s="60">
        <v>75290000000</v>
      </c>
      <c r="F26" s="60">
        <v>25000000000</v>
      </c>
      <c r="G26" s="60">
        <v>444766067</v>
      </c>
      <c r="H26" s="60">
        <v>49845233933</v>
      </c>
      <c r="I26" s="60">
        <v>0</v>
      </c>
      <c r="J26" s="60">
        <v>36463000</v>
      </c>
      <c r="K26" s="60">
        <v>36463000</v>
      </c>
      <c r="L26" s="61">
        <v>36463000</v>
      </c>
    </row>
    <row r="27" spans="1:12" ht="45" x14ac:dyDescent="0.25">
      <c r="A27" s="48"/>
      <c r="B27" s="57" t="s">
        <v>62</v>
      </c>
      <c r="C27" s="58" t="s">
        <v>42</v>
      </c>
      <c r="D27" s="59" t="s">
        <v>63</v>
      </c>
      <c r="E27" s="60">
        <v>25000000000</v>
      </c>
      <c r="F27" s="60">
        <v>800000000</v>
      </c>
      <c r="G27" s="60">
        <v>-417075100.99000001</v>
      </c>
      <c r="H27" s="60">
        <v>24617075100.990002</v>
      </c>
      <c r="I27" s="60">
        <v>535702661.5</v>
      </c>
      <c r="J27" s="60">
        <v>1194537346.5</v>
      </c>
      <c r="K27" s="60">
        <v>1188392725.5</v>
      </c>
      <c r="L27" s="61">
        <v>1188392725.5</v>
      </c>
    </row>
    <row r="28" spans="1:12" ht="56.25" x14ac:dyDescent="0.25">
      <c r="A28" s="48"/>
      <c r="B28" s="57" t="s">
        <v>64</v>
      </c>
      <c r="C28" s="58" t="s">
        <v>18</v>
      </c>
      <c r="D28" s="59" t="s">
        <v>65</v>
      </c>
      <c r="E28" s="60">
        <v>112170000000</v>
      </c>
      <c r="F28" s="60">
        <v>22939000000</v>
      </c>
      <c r="G28" s="60">
        <v>5074605333.0100002</v>
      </c>
      <c r="H28" s="60">
        <v>84156394666.990005</v>
      </c>
      <c r="I28" s="60">
        <v>364629018</v>
      </c>
      <c r="J28" s="60">
        <v>707346980</v>
      </c>
      <c r="K28" s="60">
        <v>708714154</v>
      </c>
      <c r="L28" s="61">
        <v>708714154</v>
      </c>
    </row>
    <row r="29" spans="1:12" ht="56.25" x14ac:dyDescent="0.25">
      <c r="A29" s="48"/>
      <c r="B29" s="57" t="s">
        <v>64</v>
      </c>
      <c r="C29" s="58" t="s">
        <v>42</v>
      </c>
      <c r="D29" s="59" t="s">
        <v>65</v>
      </c>
      <c r="E29" s="60">
        <v>50000000000</v>
      </c>
      <c r="F29" s="60">
        <v>0</v>
      </c>
      <c r="G29" s="60">
        <v>3999999967</v>
      </c>
      <c r="H29" s="60">
        <v>46000000033</v>
      </c>
      <c r="I29" s="60">
        <v>841374175.5</v>
      </c>
      <c r="J29" s="60">
        <v>4429254668</v>
      </c>
      <c r="K29" s="60">
        <v>4423110047</v>
      </c>
      <c r="L29" s="61">
        <v>4423110047</v>
      </c>
    </row>
    <row r="30" spans="1:12" ht="33.75" x14ac:dyDescent="0.25">
      <c r="A30" s="48"/>
      <c r="B30" s="57" t="s">
        <v>66</v>
      </c>
      <c r="C30" s="58" t="s">
        <v>42</v>
      </c>
      <c r="D30" s="59" t="s">
        <v>67</v>
      </c>
      <c r="E30" s="60">
        <v>1100000000</v>
      </c>
      <c r="F30" s="60">
        <v>0</v>
      </c>
      <c r="G30" s="60">
        <v>-16554544</v>
      </c>
      <c r="H30" s="60">
        <v>1116554544</v>
      </c>
      <c r="I30" s="60">
        <v>53045456</v>
      </c>
      <c r="J30" s="60">
        <v>60954544</v>
      </c>
      <c r="K30" s="60">
        <v>60954544</v>
      </c>
      <c r="L30" s="61">
        <v>60954544</v>
      </c>
    </row>
    <row r="31" spans="1:12" ht="33.75" x14ac:dyDescent="0.25">
      <c r="A31" s="48"/>
      <c r="B31" s="57" t="s">
        <v>68</v>
      </c>
      <c r="C31" s="58" t="s">
        <v>42</v>
      </c>
      <c r="D31" s="59" t="s">
        <v>69</v>
      </c>
      <c r="E31" s="60">
        <v>1000000000</v>
      </c>
      <c r="F31" s="60">
        <v>0</v>
      </c>
      <c r="G31" s="60">
        <v>58000000</v>
      </c>
      <c r="H31" s="60">
        <v>942000000</v>
      </c>
      <c r="I31" s="60">
        <v>108000000</v>
      </c>
      <c r="J31" s="60">
        <v>6500000</v>
      </c>
      <c r="K31" s="60">
        <v>6500000</v>
      </c>
      <c r="L31" s="61">
        <v>6500000</v>
      </c>
    </row>
    <row r="32" spans="1:12" ht="56.25" x14ac:dyDescent="0.25">
      <c r="A32" s="48"/>
      <c r="B32" s="57" t="s">
        <v>70</v>
      </c>
      <c r="C32" s="58" t="s">
        <v>42</v>
      </c>
      <c r="D32" s="59" t="s">
        <v>71</v>
      </c>
      <c r="E32" s="60">
        <v>53000000000</v>
      </c>
      <c r="F32" s="60">
        <v>0</v>
      </c>
      <c r="G32" s="60">
        <v>1078515000</v>
      </c>
      <c r="H32" s="60">
        <v>51921485000</v>
      </c>
      <c r="I32" s="60">
        <v>32000000</v>
      </c>
      <c r="J32" s="60">
        <v>182697654</v>
      </c>
      <c r="K32" s="60">
        <v>182697654</v>
      </c>
      <c r="L32" s="61">
        <v>182697654</v>
      </c>
    </row>
    <row r="33" spans="1:12" ht="33.75" x14ac:dyDescent="0.25">
      <c r="A33" s="48"/>
      <c r="B33" s="57" t="s">
        <v>72</v>
      </c>
      <c r="C33" s="58" t="s">
        <v>42</v>
      </c>
      <c r="D33" s="59" t="s">
        <v>73</v>
      </c>
      <c r="E33" s="60">
        <v>3750000000</v>
      </c>
      <c r="F33" s="60">
        <v>0</v>
      </c>
      <c r="G33" s="60">
        <v>228269921</v>
      </c>
      <c r="H33" s="60">
        <v>3521730079</v>
      </c>
      <c r="I33" s="60">
        <v>27991000</v>
      </c>
      <c r="J33" s="60">
        <v>216390969</v>
      </c>
      <c r="K33" s="60">
        <v>216390969</v>
      </c>
      <c r="L33" s="61">
        <v>216390969</v>
      </c>
    </row>
    <row r="34" spans="1:12" ht="22.5" x14ac:dyDescent="0.25">
      <c r="A34" s="48"/>
      <c r="B34" s="57" t="s">
        <v>74</v>
      </c>
      <c r="C34" s="58" t="s">
        <v>42</v>
      </c>
      <c r="D34" s="59" t="s">
        <v>75</v>
      </c>
      <c r="E34" s="60">
        <v>3000000000</v>
      </c>
      <c r="F34" s="60">
        <v>0</v>
      </c>
      <c r="G34" s="60">
        <v>-3515200</v>
      </c>
      <c r="H34" s="60">
        <v>3003515200</v>
      </c>
      <c r="I34" s="60">
        <v>0</v>
      </c>
      <c r="J34" s="60">
        <v>19510400</v>
      </c>
      <c r="K34" s="60">
        <v>19510400</v>
      </c>
      <c r="L34" s="61">
        <v>19510400</v>
      </c>
    </row>
    <row r="35" spans="1:12" ht="33.75" x14ac:dyDescent="0.25">
      <c r="A35" s="48"/>
      <c r="B35" s="57" t="s">
        <v>76</v>
      </c>
      <c r="C35" s="58" t="s">
        <v>42</v>
      </c>
      <c r="D35" s="59" t="s">
        <v>77</v>
      </c>
      <c r="E35" s="60">
        <v>5000000000</v>
      </c>
      <c r="F35" s="60">
        <v>0</v>
      </c>
      <c r="G35" s="60">
        <v>2812336491</v>
      </c>
      <c r="H35" s="60">
        <v>2187663509</v>
      </c>
      <c r="I35" s="60">
        <v>2000000</v>
      </c>
      <c r="J35" s="60">
        <v>81508052</v>
      </c>
      <c r="K35" s="60">
        <v>81508052</v>
      </c>
      <c r="L35" s="61">
        <v>81508052</v>
      </c>
    </row>
    <row r="36" spans="1:12" ht="56.25" x14ac:dyDescent="0.25">
      <c r="A36" s="48"/>
      <c r="B36" s="57" t="s">
        <v>78</v>
      </c>
      <c r="C36" s="58" t="s">
        <v>42</v>
      </c>
      <c r="D36" s="59" t="s">
        <v>79</v>
      </c>
      <c r="E36" s="60">
        <v>4000000000</v>
      </c>
      <c r="F36" s="60">
        <v>0</v>
      </c>
      <c r="G36" s="60">
        <v>214313740</v>
      </c>
      <c r="H36" s="60">
        <v>3785686260</v>
      </c>
      <c r="I36" s="60">
        <v>89187280</v>
      </c>
      <c r="J36" s="60">
        <v>109042342.43000001</v>
      </c>
      <c r="K36" s="60">
        <v>109042342.43000001</v>
      </c>
      <c r="L36" s="61">
        <v>109042342.43000001</v>
      </c>
    </row>
    <row r="37" spans="1:12" ht="22.5" x14ac:dyDescent="0.25">
      <c r="A37" s="48"/>
      <c r="B37" s="57" t="s">
        <v>80</v>
      </c>
      <c r="C37" s="58" t="s">
        <v>42</v>
      </c>
      <c r="D37" s="59" t="s">
        <v>81</v>
      </c>
      <c r="E37" s="60">
        <v>8000000000</v>
      </c>
      <c r="F37" s="60">
        <v>0</v>
      </c>
      <c r="G37" s="60">
        <v>1536320017</v>
      </c>
      <c r="H37" s="60">
        <v>6463679983</v>
      </c>
      <c r="I37" s="60">
        <v>588981114</v>
      </c>
      <c r="J37" s="60">
        <v>226873567</v>
      </c>
      <c r="K37" s="60">
        <v>226873567</v>
      </c>
      <c r="L37" s="61">
        <v>226873567</v>
      </c>
    </row>
    <row r="38" spans="1:12" ht="22.5" x14ac:dyDescent="0.25">
      <c r="A38" s="48"/>
      <c r="B38" s="57" t="s">
        <v>82</v>
      </c>
      <c r="C38" s="58" t="s">
        <v>42</v>
      </c>
      <c r="D38" s="59" t="s">
        <v>83</v>
      </c>
      <c r="E38" s="60">
        <v>7000000000</v>
      </c>
      <c r="F38" s="60">
        <v>0</v>
      </c>
      <c r="G38" s="60">
        <v>1448269093</v>
      </c>
      <c r="H38" s="60">
        <v>5551730907</v>
      </c>
      <c r="I38" s="60">
        <v>41633231</v>
      </c>
      <c r="J38" s="60">
        <v>250854583</v>
      </c>
      <c r="K38" s="60">
        <v>250854583</v>
      </c>
      <c r="L38" s="61">
        <v>250854583</v>
      </c>
    </row>
    <row r="39" spans="1:12" x14ac:dyDescent="0.25">
      <c r="A39" s="48"/>
      <c r="B39" s="93" t="s">
        <v>107</v>
      </c>
      <c r="C39" s="91"/>
      <c r="D39" s="92"/>
      <c r="E39" s="90">
        <f>SUM(E19:E38)</f>
        <v>637141157797</v>
      </c>
      <c r="F39" s="90">
        <f>SUM(F19:F38)</f>
        <v>170000000000</v>
      </c>
      <c r="G39" s="90">
        <f>SUM(G19:G38)</f>
        <v>37896185192.529999</v>
      </c>
      <c r="H39" s="90">
        <f>SUM(H19:H38)</f>
        <v>429244972604.46997</v>
      </c>
      <c r="I39" s="90">
        <f t="shared" ref="F39:L39" si="1">SUM(I19:I38)</f>
        <v>5697735293</v>
      </c>
      <c r="J39" s="90">
        <f t="shared" si="1"/>
        <v>8448922154.9300003</v>
      </c>
      <c r="K39" s="90">
        <f t="shared" si="1"/>
        <v>8438000086.9300003</v>
      </c>
      <c r="L39" s="99">
        <f t="shared" si="1"/>
        <v>8438000086.9300003</v>
      </c>
    </row>
    <row r="40" spans="1:12" ht="15.75" thickBot="1" x14ac:dyDescent="0.3">
      <c r="A40" s="48"/>
      <c r="B40" s="94" t="s">
        <v>106</v>
      </c>
      <c r="C40" s="95"/>
      <c r="D40" s="96"/>
      <c r="E40" s="97">
        <v>676735110160</v>
      </c>
      <c r="F40" s="97">
        <v>170000000000</v>
      </c>
      <c r="G40" s="97">
        <v>40665974976.529999</v>
      </c>
      <c r="H40" s="97">
        <v>466069135183.46997</v>
      </c>
      <c r="I40" s="97">
        <v>8852170455.9400005</v>
      </c>
      <c r="J40" s="97">
        <v>11572216383.219999</v>
      </c>
      <c r="K40" s="97">
        <v>11561294315.219999</v>
      </c>
      <c r="L40" s="98">
        <v>11561294315.219999</v>
      </c>
    </row>
    <row r="41" spans="1:12" ht="15.75" thickTop="1" x14ac:dyDescent="0.25">
      <c r="A41" s="46"/>
      <c r="B41" s="50" t="s">
        <v>0</v>
      </c>
      <c r="C41" s="51" t="s">
        <v>0</v>
      </c>
      <c r="D41" s="52" t="s">
        <v>0</v>
      </c>
      <c r="E41" s="53" t="s">
        <v>0</v>
      </c>
      <c r="F41" s="53" t="s">
        <v>0</v>
      </c>
      <c r="G41" s="53" t="s">
        <v>0</v>
      </c>
      <c r="H41" s="53" t="s">
        <v>0</v>
      </c>
      <c r="I41" s="53" t="s">
        <v>0</v>
      </c>
      <c r="J41" s="53" t="s">
        <v>0</v>
      </c>
      <c r="K41" s="53" t="s">
        <v>0</v>
      </c>
      <c r="L41" s="53" t="s">
        <v>0</v>
      </c>
    </row>
    <row r="42" spans="1:12" ht="33.950000000000003" customHeight="1" x14ac:dyDescent="0.25"/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workbookViewId="0">
      <selection activeCell="B3" sqref="B3"/>
    </sheetView>
  </sheetViews>
  <sheetFormatPr baseColWidth="10" defaultRowHeight="15" x14ac:dyDescent="0.25"/>
  <cols>
    <col min="1" max="1" width="13.42578125" style="21" customWidth="1"/>
    <col min="2" max="2" width="21.5703125" style="21" customWidth="1"/>
    <col min="3" max="3" width="27.5703125" style="21" customWidth="1"/>
    <col min="4" max="11" width="18.85546875" style="21" customWidth="1"/>
    <col min="12" max="12" width="0" style="21" hidden="1" customWidth="1"/>
    <col min="13" max="13" width="6.42578125" style="21" customWidth="1"/>
    <col min="14" max="16384" width="11.42578125" style="21"/>
  </cols>
  <sheetData>
    <row r="1" spans="1:11" x14ac:dyDescent="0.25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  <c r="K1" s="20" t="s">
        <v>0</v>
      </c>
    </row>
    <row r="2" spans="1:11" x14ac:dyDescent="0.25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  <c r="K2" s="20" t="s">
        <v>0</v>
      </c>
    </row>
    <row r="3" spans="1:11" ht="15.75" thickBot="1" x14ac:dyDescent="0.3">
      <c r="A3" s="19"/>
      <c r="B3" s="22" t="s">
        <v>99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  <c r="K3" s="20" t="s">
        <v>0</v>
      </c>
    </row>
    <row r="4" spans="1:11" ht="15.75" thickTop="1" x14ac:dyDescent="0.25">
      <c r="A4" s="23"/>
      <c r="B4" s="24" t="s">
        <v>3</v>
      </c>
      <c r="C4" s="25" t="s">
        <v>6</v>
      </c>
      <c r="D4" s="25" t="s">
        <v>8</v>
      </c>
      <c r="E4" s="25" t="s">
        <v>9</v>
      </c>
      <c r="F4" s="25" t="s">
        <v>10</v>
      </c>
      <c r="G4" s="25" t="s">
        <v>11</v>
      </c>
      <c r="H4" s="25" t="s">
        <v>12</v>
      </c>
      <c r="I4" s="25" t="s">
        <v>13</v>
      </c>
      <c r="J4" s="25" t="s">
        <v>14</v>
      </c>
      <c r="K4" s="26" t="s">
        <v>15</v>
      </c>
    </row>
    <row r="5" spans="1:11" x14ac:dyDescent="0.25">
      <c r="A5" s="27"/>
      <c r="B5" s="28" t="s">
        <v>16</v>
      </c>
      <c r="C5" s="30" t="s">
        <v>20</v>
      </c>
      <c r="D5" s="31">
        <v>12190000000</v>
      </c>
      <c r="E5" s="31">
        <v>0</v>
      </c>
      <c r="F5" s="31">
        <v>851563945</v>
      </c>
      <c r="G5" s="31">
        <v>11338436055</v>
      </c>
      <c r="H5" s="31">
        <v>851563945</v>
      </c>
      <c r="I5" s="31">
        <v>842391262</v>
      </c>
      <c r="J5" s="31">
        <v>842391262</v>
      </c>
      <c r="K5" s="32">
        <v>842391262</v>
      </c>
    </row>
    <row r="6" spans="1:11" ht="22.5" x14ac:dyDescent="0.25">
      <c r="A6" s="27"/>
      <c r="B6" s="28" t="s">
        <v>21</v>
      </c>
      <c r="C6" s="30" t="s">
        <v>22</v>
      </c>
      <c r="D6" s="31">
        <v>4261000000</v>
      </c>
      <c r="E6" s="31">
        <v>0</v>
      </c>
      <c r="F6" s="31">
        <v>266474700</v>
      </c>
      <c r="G6" s="31">
        <v>3994525300</v>
      </c>
      <c r="H6" s="31">
        <v>266474700</v>
      </c>
      <c r="I6" s="31">
        <v>268124238</v>
      </c>
      <c r="J6" s="31">
        <v>268124238</v>
      </c>
      <c r="K6" s="32">
        <v>268124238</v>
      </c>
    </row>
    <row r="7" spans="1:11" ht="33.75" x14ac:dyDescent="0.25">
      <c r="A7" s="27"/>
      <c r="B7" s="28" t="s">
        <v>23</v>
      </c>
      <c r="C7" s="30" t="s">
        <v>24</v>
      </c>
      <c r="D7" s="31">
        <v>1524000000</v>
      </c>
      <c r="E7" s="31">
        <v>0</v>
      </c>
      <c r="F7" s="31">
        <v>93021617</v>
      </c>
      <c r="G7" s="31">
        <v>1430978383</v>
      </c>
      <c r="H7" s="31">
        <v>93021617</v>
      </c>
      <c r="I7" s="31">
        <v>93021617</v>
      </c>
      <c r="J7" s="31">
        <v>93021617</v>
      </c>
      <c r="K7" s="32">
        <v>93021617</v>
      </c>
    </row>
    <row r="8" spans="1:11" ht="22.5" x14ac:dyDescent="0.25">
      <c r="A8" s="27"/>
      <c r="B8" s="28" t="s">
        <v>25</v>
      </c>
      <c r="C8" s="30" t="s">
        <v>26</v>
      </c>
      <c r="D8" s="31">
        <v>11000000</v>
      </c>
      <c r="E8" s="31">
        <v>0</v>
      </c>
      <c r="F8" s="31">
        <v>0</v>
      </c>
      <c r="G8" s="31">
        <v>11000000</v>
      </c>
      <c r="H8" s="31">
        <v>0</v>
      </c>
      <c r="I8" s="31">
        <v>0</v>
      </c>
      <c r="J8" s="31">
        <v>0</v>
      </c>
      <c r="K8" s="32">
        <v>0</v>
      </c>
    </row>
    <row r="9" spans="1:11" ht="22.5" x14ac:dyDescent="0.25">
      <c r="A9" s="27"/>
      <c r="B9" s="28" t="s">
        <v>27</v>
      </c>
      <c r="C9" s="30" t="s">
        <v>28</v>
      </c>
      <c r="D9" s="31">
        <v>4329000000</v>
      </c>
      <c r="E9" s="31">
        <v>0</v>
      </c>
      <c r="F9" s="31">
        <v>49867803</v>
      </c>
      <c r="G9" s="31">
        <v>4279132197</v>
      </c>
      <c r="H9" s="31">
        <v>197432140.46000001</v>
      </c>
      <c r="I9" s="31">
        <v>477494692</v>
      </c>
      <c r="J9" s="31">
        <v>477494692</v>
      </c>
      <c r="K9" s="32">
        <v>477494692</v>
      </c>
    </row>
    <row r="10" spans="1:11" ht="33.75" x14ac:dyDescent="0.25">
      <c r="A10" s="27"/>
      <c r="B10" s="28" t="s">
        <v>29</v>
      </c>
      <c r="C10" s="30" t="s">
        <v>30</v>
      </c>
      <c r="D10" s="31">
        <v>13311842203</v>
      </c>
      <c r="E10" s="31">
        <v>0</v>
      </c>
      <c r="F10" s="31">
        <v>966576436</v>
      </c>
      <c r="G10" s="31">
        <v>12345265767</v>
      </c>
      <c r="H10" s="31">
        <v>966576436</v>
      </c>
      <c r="I10" s="31">
        <v>966576436</v>
      </c>
      <c r="J10" s="31">
        <v>966576436</v>
      </c>
      <c r="K10" s="32">
        <v>966576436</v>
      </c>
    </row>
    <row r="11" spans="1:11" ht="22.5" x14ac:dyDescent="0.25">
      <c r="A11" s="27"/>
      <c r="B11" s="28" t="s">
        <v>31</v>
      </c>
      <c r="C11" s="30" t="s">
        <v>32</v>
      </c>
      <c r="D11" s="31">
        <v>2807110160</v>
      </c>
      <c r="E11" s="31">
        <v>0</v>
      </c>
      <c r="F11" s="31">
        <v>5577273</v>
      </c>
      <c r="G11" s="31">
        <v>2801532887</v>
      </c>
      <c r="H11" s="31">
        <v>30967647</v>
      </c>
      <c r="I11" s="31">
        <v>33423564</v>
      </c>
      <c r="J11" s="31">
        <v>33423564</v>
      </c>
      <c r="K11" s="32">
        <v>33423564</v>
      </c>
    </row>
    <row r="12" spans="1:11" ht="33.75" x14ac:dyDescent="0.25">
      <c r="A12" s="27"/>
      <c r="B12" s="28" t="s">
        <v>33</v>
      </c>
      <c r="C12" s="30" t="s">
        <v>34</v>
      </c>
      <c r="D12" s="31">
        <v>58000000</v>
      </c>
      <c r="E12" s="31">
        <v>0</v>
      </c>
      <c r="F12" s="31">
        <v>14060543</v>
      </c>
      <c r="G12" s="31">
        <v>43939457</v>
      </c>
      <c r="H12" s="31">
        <v>14060543</v>
      </c>
      <c r="I12" s="31">
        <v>14060543</v>
      </c>
      <c r="J12" s="31">
        <v>14060543</v>
      </c>
      <c r="K12" s="32">
        <v>14060543</v>
      </c>
    </row>
    <row r="13" spans="1:11" x14ac:dyDescent="0.25">
      <c r="A13" s="27"/>
      <c r="B13" s="28" t="s">
        <v>35</v>
      </c>
      <c r="C13" s="30" t="s">
        <v>36</v>
      </c>
      <c r="D13" s="31">
        <v>94000000</v>
      </c>
      <c r="E13" s="31">
        <v>0</v>
      </c>
      <c r="F13" s="31">
        <v>0</v>
      </c>
      <c r="G13" s="31">
        <v>94000000</v>
      </c>
      <c r="H13" s="31">
        <v>0</v>
      </c>
      <c r="I13" s="31">
        <v>0</v>
      </c>
      <c r="J13" s="31">
        <v>0</v>
      </c>
      <c r="K13" s="32">
        <v>0</v>
      </c>
    </row>
    <row r="14" spans="1:11" x14ac:dyDescent="0.25">
      <c r="A14" s="27"/>
      <c r="B14" s="28" t="s">
        <v>37</v>
      </c>
      <c r="C14" s="30" t="s">
        <v>38</v>
      </c>
      <c r="D14" s="31">
        <v>20000000</v>
      </c>
      <c r="E14" s="31">
        <v>0</v>
      </c>
      <c r="F14" s="31">
        <v>0</v>
      </c>
      <c r="G14" s="31">
        <v>20000000</v>
      </c>
      <c r="H14" s="31">
        <v>0</v>
      </c>
      <c r="I14" s="31">
        <v>0</v>
      </c>
      <c r="J14" s="31">
        <v>0</v>
      </c>
      <c r="K14" s="32">
        <v>0</v>
      </c>
    </row>
    <row r="15" spans="1:11" ht="22.5" x14ac:dyDescent="0.25">
      <c r="A15" s="27"/>
      <c r="B15" s="28" t="s">
        <v>39</v>
      </c>
      <c r="C15" s="30" t="s">
        <v>40</v>
      </c>
      <c r="D15" s="31">
        <v>11000000</v>
      </c>
      <c r="E15" s="31">
        <v>0</v>
      </c>
      <c r="F15" s="31">
        <v>0</v>
      </c>
      <c r="G15" s="31">
        <v>11000000</v>
      </c>
      <c r="H15" s="31">
        <v>0</v>
      </c>
      <c r="I15" s="31">
        <v>0</v>
      </c>
      <c r="J15" s="31">
        <v>0</v>
      </c>
      <c r="K15" s="32">
        <v>0</v>
      </c>
    </row>
    <row r="16" spans="1:11" ht="22.5" x14ac:dyDescent="0.25">
      <c r="A16" s="27"/>
      <c r="B16" s="28" t="s">
        <v>41</v>
      </c>
      <c r="C16" s="30" t="s">
        <v>44</v>
      </c>
      <c r="D16" s="31">
        <v>975000000</v>
      </c>
      <c r="E16" s="31">
        <v>0</v>
      </c>
      <c r="F16" s="31">
        <v>579572.42000000004</v>
      </c>
      <c r="G16" s="31">
        <v>974420427.58000004</v>
      </c>
      <c r="H16" s="31">
        <v>579572.42000000004</v>
      </c>
      <c r="I16" s="31">
        <v>4970272.5599999996</v>
      </c>
      <c r="J16" s="31">
        <v>4970272.5599999996</v>
      </c>
      <c r="K16" s="32">
        <v>4970272.5599999996</v>
      </c>
    </row>
    <row r="17" spans="1:11" ht="22.5" x14ac:dyDescent="0.25">
      <c r="A17" s="27"/>
      <c r="B17" s="28" t="s">
        <v>45</v>
      </c>
      <c r="C17" s="30" t="s">
        <v>46</v>
      </c>
      <c r="D17" s="31">
        <v>2000000</v>
      </c>
      <c r="E17" s="31">
        <v>0</v>
      </c>
      <c r="F17" s="31">
        <v>0</v>
      </c>
      <c r="G17" s="31">
        <v>2000000</v>
      </c>
      <c r="H17" s="31">
        <v>0</v>
      </c>
      <c r="I17" s="31">
        <v>0</v>
      </c>
      <c r="J17" s="31">
        <v>0</v>
      </c>
      <c r="K17" s="32">
        <v>0</v>
      </c>
    </row>
    <row r="18" spans="1:11" ht="56.25" x14ac:dyDescent="0.25">
      <c r="A18" s="27"/>
      <c r="B18" s="28" t="s">
        <v>47</v>
      </c>
      <c r="C18" s="30" t="s">
        <v>49</v>
      </c>
      <c r="D18" s="31">
        <v>50000000000</v>
      </c>
      <c r="E18" s="31">
        <v>0</v>
      </c>
      <c r="F18" s="31">
        <v>27082992248</v>
      </c>
      <c r="G18" s="31">
        <v>22917007752</v>
      </c>
      <c r="H18" s="31">
        <v>530975242</v>
      </c>
      <c r="I18" s="31">
        <v>72651628</v>
      </c>
      <c r="J18" s="31">
        <v>72651628</v>
      </c>
      <c r="K18" s="32">
        <v>72651628</v>
      </c>
    </row>
    <row r="19" spans="1:11" ht="45" x14ac:dyDescent="0.25">
      <c r="A19" s="27"/>
      <c r="B19" s="28" t="s">
        <v>50</v>
      </c>
      <c r="C19" s="30" t="s">
        <v>51</v>
      </c>
      <c r="D19" s="31">
        <v>13000000000</v>
      </c>
      <c r="E19" s="31">
        <v>0</v>
      </c>
      <c r="F19" s="31">
        <v>9721012000</v>
      </c>
      <c r="G19" s="31">
        <v>3278988000</v>
      </c>
      <c r="H19" s="31">
        <v>884822134</v>
      </c>
      <c r="I19" s="31">
        <v>47461954</v>
      </c>
      <c r="J19" s="31">
        <v>47461954</v>
      </c>
      <c r="K19" s="32">
        <v>47461954</v>
      </c>
    </row>
    <row r="20" spans="1:11" ht="22.5" x14ac:dyDescent="0.25">
      <c r="A20" s="27"/>
      <c r="B20" s="28" t="s">
        <v>52</v>
      </c>
      <c r="C20" s="30" t="s">
        <v>53</v>
      </c>
      <c r="D20" s="31">
        <v>12485000000</v>
      </c>
      <c r="E20" s="31">
        <v>515000000</v>
      </c>
      <c r="F20" s="31">
        <v>10291698000</v>
      </c>
      <c r="G20" s="31">
        <v>2193302000</v>
      </c>
      <c r="H20" s="31">
        <v>277628045</v>
      </c>
      <c r="I20" s="31">
        <v>36492320</v>
      </c>
      <c r="J20" s="31">
        <v>36492320</v>
      </c>
      <c r="K20" s="32">
        <v>36492320</v>
      </c>
    </row>
    <row r="21" spans="1:11" ht="33.75" x14ac:dyDescent="0.25">
      <c r="A21" s="27"/>
      <c r="B21" s="28" t="s">
        <v>54</v>
      </c>
      <c r="C21" s="30" t="s">
        <v>55</v>
      </c>
      <c r="D21" s="31">
        <v>14909000000</v>
      </c>
      <c r="E21" s="31">
        <v>91000000</v>
      </c>
      <c r="F21" s="31">
        <v>3458110000</v>
      </c>
      <c r="G21" s="31">
        <v>11450890000</v>
      </c>
      <c r="H21" s="31">
        <v>421304965</v>
      </c>
      <c r="I21" s="31">
        <v>45906130</v>
      </c>
      <c r="J21" s="31">
        <v>45906130</v>
      </c>
      <c r="K21" s="32">
        <v>45906130</v>
      </c>
    </row>
    <row r="22" spans="1:11" ht="45" x14ac:dyDescent="0.25">
      <c r="A22" s="27"/>
      <c r="B22" s="28" t="s">
        <v>56</v>
      </c>
      <c r="C22" s="30" t="s">
        <v>57</v>
      </c>
      <c r="D22" s="31">
        <v>15000000000</v>
      </c>
      <c r="E22" s="31">
        <v>0</v>
      </c>
      <c r="F22" s="31">
        <v>8160000000</v>
      </c>
      <c r="G22" s="31">
        <v>6840000000</v>
      </c>
      <c r="H22" s="31">
        <v>274125880</v>
      </c>
      <c r="I22" s="31">
        <v>52448730</v>
      </c>
      <c r="J22" s="31">
        <v>52448730</v>
      </c>
      <c r="K22" s="32">
        <v>52448730</v>
      </c>
    </row>
    <row r="23" spans="1:11" ht="45" x14ac:dyDescent="0.25">
      <c r="A23" s="27"/>
      <c r="B23" s="28" t="s">
        <v>58</v>
      </c>
      <c r="C23" s="30" t="s">
        <v>59</v>
      </c>
      <c r="D23" s="31">
        <v>17750000000</v>
      </c>
      <c r="E23" s="31">
        <v>0</v>
      </c>
      <c r="F23" s="31">
        <v>1520479186</v>
      </c>
      <c r="G23" s="31">
        <v>16229520814</v>
      </c>
      <c r="H23" s="31">
        <v>1215420603.51</v>
      </c>
      <c r="I23" s="31">
        <v>331757382</v>
      </c>
      <c r="J23" s="31">
        <v>331757382</v>
      </c>
      <c r="K23" s="32">
        <v>331757382</v>
      </c>
    </row>
    <row r="24" spans="1:11" ht="45" x14ac:dyDescent="0.25">
      <c r="A24" s="27"/>
      <c r="B24" s="28" t="s">
        <v>58</v>
      </c>
      <c r="C24" s="30" t="s">
        <v>59</v>
      </c>
      <c r="D24" s="31">
        <v>44426157797</v>
      </c>
      <c r="E24" s="31">
        <v>120655000000</v>
      </c>
      <c r="F24" s="31">
        <v>0</v>
      </c>
      <c r="G24" s="31">
        <v>44426157797</v>
      </c>
      <c r="H24" s="31">
        <v>0</v>
      </c>
      <c r="I24" s="31">
        <v>0</v>
      </c>
      <c r="J24" s="31">
        <v>0</v>
      </c>
      <c r="K24" s="32">
        <v>0</v>
      </c>
    </row>
    <row r="25" spans="1:11" ht="33.75" x14ac:dyDescent="0.25">
      <c r="A25" s="27"/>
      <c r="B25" s="28" t="s">
        <v>60</v>
      </c>
      <c r="C25" s="30" t="s">
        <v>61</v>
      </c>
      <c r="D25" s="31">
        <v>50290000000</v>
      </c>
      <c r="E25" s="31">
        <v>25000000000</v>
      </c>
      <c r="F25" s="31">
        <v>-33175334</v>
      </c>
      <c r="G25" s="31">
        <v>50323175334</v>
      </c>
      <c r="H25" s="31">
        <v>2013611</v>
      </c>
      <c r="I25" s="31">
        <v>36375706</v>
      </c>
      <c r="J25" s="31">
        <v>36375706</v>
      </c>
      <c r="K25" s="32">
        <v>36375706</v>
      </c>
    </row>
    <row r="26" spans="1:11" ht="56.25" x14ac:dyDescent="0.25">
      <c r="A26" s="27"/>
      <c r="B26" s="28" t="s">
        <v>62</v>
      </c>
      <c r="C26" s="30" t="s">
        <v>63</v>
      </c>
      <c r="D26" s="31">
        <v>24200000000</v>
      </c>
      <c r="E26" s="31">
        <v>800000000</v>
      </c>
      <c r="F26" s="31">
        <v>1667852126</v>
      </c>
      <c r="G26" s="31">
        <v>22532147874</v>
      </c>
      <c r="H26" s="31">
        <v>2999499326.5</v>
      </c>
      <c r="I26" s="31">
        <v>2536263296.5</v>
      </c>
      <c r="J26" s="31">
        <v>2536263296.5</v>
      </c>
      <c r="K26" s="32">
        <v>2536263296.5</v>
      </c>
    </row>
    <row r="27" spans="1:11" ht="67.5" x14ac:dyDescent="0.25">
      <c r="A27" s="27"/>
      <c r="B27" s="28" t="s">
        <v>64</v>
      </c>
      <c r="C27" s="30" t="s">
        <v>65</v>
      </c>
      <c r="D27" s="31">
        <v>89231000000</v>
      </c>
      <c r="E27" s="31">
        <v>22939000000</v>
      </c>
      <c r="F27" s="31">
        <v>8013645260.6599998</v>
      </c>
      <c r="G27" s="31">
        <v>81217354739.339996</v>
      </c>
      <c r="H27" s="31">
        <v>8495107546</v>
      </c>
      <c r="I27" s="31">
        <v>3103251997</v>
      </c>
      <c r="J27" s="31">
        <v>3100517649</v>
      </c>
      <c r="K27" s="32">
        <v>3100517649</v>
      </c>
    </row>
    <row r="28" spans="1:11" ht="67.5" x14ac:dyDescent="0.25">
      <c r="A28" s="27"/>
      <c r="B28" s="28" t="s">
        <v>64</v>
      </c>
      <c r="C28" s="30" t="s">
        <v>65</v>
      </c>
      <c r="D28" s="31">
        <v>50000000000</v>
      </c>
      <c r="E28" s="31">
        <v>0</v>
      </c>
      <c r="F28" s="31">
        <v>0</v>
      </c>
      <c r="G28" s="31">
        <v>50000000000</v>
      </c>
      <c r="H28" s="31">
        <v>6852346680</v>
      </c>
      <c r="I28" s="31">
        <v>10469460770.5</v>
      </c>
      <c r="J28" s="31">
        <v>10469460770.5</v>
      </c>
      <c r="K28" s="32">
        <v>10469460770.5</v>
      </c>
    </row>
    <row r="29" spans="1:11" ht="33.75" x14ac:dyDescent="0.25">
      <c r="A29" s="27"/>
      <c r="B29" s="28" t="s">
        <v>66</v>
      </c>
      <c r="C29" s="30" t="s">
        <v>67</v>
      </c>
      <c r="D29" s="31">
        <v>1100000000</v>
      </c>
      <c r="E29" s="31">
        <v>0</v>
      </c>
      <c r="F29" s="31">
        <v>16554544</v>
      </c>
      <c r="G29" s="31">
        <v>1083445456</v>
      </c>
      <c r="H29" s="31">
        <v>-51359112</v>
      </c>
      <c r="I29" s="31">
        <v>47875732</v>
      </c>
      <c r="J29" s="31">
        <v>47875732</v>
      </c>
      <c r="K29" s="32">
        <v>47875732</v>
      </c>
    </row>
    <row r="30" spans="1:11" ht="33.75" x14ac:dyDescent="0.25">
      <c r="A30" s="27"/>
      <c r="B30" s="28" t="s">
        <v>68</v>
      </c>
      <c r="C30" s="30" t="s">
        <v>69</v>
      </c>
      <c r="D30" s="31">
        <v>1000000000</v>
      </c>
      <c r="E30" s="31">
        <v>0</v>
      </c>
      <c r="F30" s="31">
        <v>50000000</v>
      </c>
      <c r="G30" s="31">
        <v>950000000</v>
      </c>
      <c r="H30" s="31">
        <v>80000000</v>
      </c>
      <c r="I30" s="31">
        <v>6500000</v>
      </c>
      <c r="J30" s="31">
        <v>6500000</v>
      </c>
      <c r="K30" s="32">
        <v>6500000</v>
      </c>
    </row>
    <row r="31" spans="1:11" ht="56.25" x14ac:dyDescent="0.25">
      <c r="A31" s="27"/>
      <c r="B31" s="28" t="s">
        <v>70</v>
      </c>
      <c r="C31" s="30" t="s">
        <v>71</v>
      </c>
      <c r="D31" s="31">
        <v>53000000000</v>
      </c>
      <c r="E31" s="31">
        <v>0</v>
      </c>
      <c r="F31" s="31">
        <v>-170000000</v>
      </c>
      <c r="G31" s="31">
        <v>53170000000</v>
      </c>
      <c r="H31" s="31">
        <v>671605366</v>
      </c>
      <c r="I31" s="31">
        <v>3104330125</v>
      </c>
      <c r="J31" s="31">
        <v>3104330125</v>
      </c>
      <c r="K31" s="32">
        <v>3104330125</v>
      </c>
    </row>
    <row r="32" spans="1:11" ht="33.75" x14ac:dyDescent="0.25">
      <c r="A32" s="27"/>
      <c r="B32" s="28" t="s">
        <v>72</v>
      </c>
      <c r="C32" s="30" t="s">
        <v>73</v>
      </c>
      <c r="D32" s="31">
        <v>3750000000</v>
      </c>
      <c r="E32" s="31">
        <v>0</v>
      </c>
      <c r="F32" s="31">
        <v>290552216</v>
      </c>
      <c r="G32" s="31">
        <v>3459447784</v>
      </c>
      <c r="H32" s="31">
        <v>903570223</v>
      </c>
      <c r="I32" s="31">
        <v>145261563</v>
      </c>
      <c r="J32" s="31">
        <v>145261563</v>
      </c>
      <c r="K32" s="32">
        <v>145261563</v>
      </c>
    </row>
    <row r="33" spans="1:11" ht="22.5" x14ac:dyDescent="0.25">
      <c r="A33" s="27"/>
      <c r="B33" s="28" t="s">
        <v>74</v>
      </c>
      <c r="C33" s="30" t="s">
        <v>75</v>
      </c>
      <c r="D33" s="31">
        <v>3000000000</v>
      </c>
      <c r="E33" s="31">
        <v>0</v>
      </c>
      <c r="F33" s="31">
        <v>-6240000</v>
      </c>
      <c r="G33" s="31">
        <v>3006240000</v>
      </c>
      <c r="H33" s="31">
        <v>195104000</v>
      </c>
      <c r="I33" s="31">
        <v>150000000</v>
      </c>
      <c r="J33" s="31">
        <v>150000000</v>
      </c>
      <c r="K33" s="32">
        <v>150000000</v>
      </c>
    </row>
    <row r="34" spans="1:11" ht="33.75" x14ac:dyDescent="0.25">
      <c r="A34" s="27"/>
      <c r="B34" s="28" t="s">
        <v>76</v>
      </c>
      <c r="C34" s="30" t="s">
        <v>77</v>
      </c>
      <c r="D34" s="31">
        <v>5000000000</v>
      </c>
      <c r="E34" s="31">
        <v>0</v>
      </c>
      <c r="F34" s="31">
        <v>224904623</v>
      </c>
      <c r="G34" s="31">
        <v>4775095377</v>
      </c>
      <c r="H34" s="31">
        <v>114000000</v>
      </c>
      <c r="I34" s="31">
        <v>93069897</v>
      </c>
      <c r="J34" s="31">
        <v>93069897</v>
      </c>
      <c r="K34" s="32">
        <v>93069897</v>
      </c>
    </row>
    <row r="35" spans="1:11" ht="67.5" x14ac:dyDescent="0.25">
      <c r="A35" s="27"/>
      <c r="B35" s="28" t="s">
        <v>78</v>
      </c>
      <c r="C35" s="30" t="s">
        <v>79</v>
      </c>
      <c r="D35" s="31">
        <v>4000000000</v>
      </c>
      <c r="E35" s="31">
        <v>0</v>
      </c>
      <c r="F35" s="31">
        <v>-16236549</v>
      </c>
      <c r="G35" s="31">
        <v>4016236549</v>
      </c>
      <c r="H35" s="31">
        <v>0</v>
      </c>
      <c r="I35" s="31">
        <v>76145729.840000004</v>
      </c>
      <c r="J35" s="31">
        <v>76145729.840000004</v>
      </c>
      <c r="K35" s="32">
        <v>76145729.840000004</v>
      </c>
    </row>
    <row r="36" spans="1:11" ht="22.5" x14ac:dyDescent="0.25">
      <c r="A36" s="27"/>
      <c r="B36" s="28" t="s">
        <v>80</v>
      </c>
      <c r="C36" s="30" t="s">
        <v>81</v>
      </c>
      <c r="D36" s="31">
        <v>8000000000</v>
      </c>
      <c r="E36" s="31">
        <v>0</v>
      </c>
      <c r="F36" s="31">
        <v>71188466</v>
      </c>
      <c r="G36" s="31">
        <v>7928811534</v>
      </c>
      <c r="H36" s="31">
        <v>300494313</v>
      </c>
      <c r="I36" s="31">
        <v>70574551</v>
      </c>
      <c r="J36" s="31">
        <v>70574551</v>
      </c>
      <c r="K36" s="32">
        <v>70574551</v>
      </c>
    </row>
    <row r="37" spans="1:11" ht="22.5" x14ac:dyDescent="0.25">
      <c r="A37" s="27"/>
      <c r="B37" s="28" t="s">
        <v>82</v>
      </c>
      <c r="C37" s="30" t="s">
        <v>83</v>
      </c>
      <c r="D37" s="31">
        <v>7000000000</v>
      </c>
      <c r="E37" s="31">
        <v>0</v>
      </c>
      <c r="F37" s="31">
        <v>125746200</v>
      </c>
      <c r="G37" s="31">
        <v>6874253800</v>
      </c>
      <c r="H37" s="31">
        <v>317787146</v>
      </c>
      <c r="I37" s="31">
        <v>194486906</v>
      </c>
      <c r="J37" s="31">
        <v>194486906</v>
      </c>
      <c r="K37" s="32">
        <v>194486906</v>
      </c>
    </row>
    <row r="38" spans="1:11" ht="15.75" thickBot="1" x14ac:dyDescent="0.3">
      <c r="A38" s="27"/>
      <c r="B38" s="33" t="s">
        <v>0</v>
      </c>
      <c r="C38" s="35" t="s">
        <v>0</v>
      </c>
      <c r="D38" s="36">
        <f>SUM(D5:D37)</f>
        <v>506735110160</v>
      </c>
      <c r="E38" s="36">
        <f t="shared" ref="E38:K38" si="0">SUM(E5:E37)</f>
        <v>170000000000</v>
      </c>
      <c r="F38" s="36">
        <f t="shared" si="0"/>
        <v>72716804876.080002</v>
      </c>
      <c r="G38" s="36">
        <f t="shared" si="0"/>
        <v>434018305283.92004</v>
      </c>
      <c r="H38" s="36">
        <f t="shared" si="0"/>
        <v>26905122569.889999</v>
      </c>
      <c r="I38" s="36">
        <f t="shared" si="0"/>
        <v>23320377042.399998</v>
      </c>
      <c r="J38" s="36">
        <f t="shared" si="0"/>
        <v>23317642694.399998</v>
      </c>
      <c r="K38" s="37">
        <f t="shared" si="0"/>
        <v>23317642694.399998</v>
      </c>
    </row>
    <row r="39" spans="1:11" ht="15.75" thickTop="1" x14ac:dyDescent="0.25">
      <c r="A39" s="38"/>
      <c r="B39" s="39" t="s">
        <v>0</v>
      </c>
      <c r="C39" s="41" t="s">
        <v>0</v>
      </c>
      <c r="D39" s="42" t="s">
        <v>0</v>
      </c>
      <c r="E39" s="42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  <c r="K39" s="42" t="s">
        <v>0</v>
      </c>
    </row>
    <row r="40" spans="1:11" ht="33.950000000000003" customHeight="1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opLeftCell="A33" workbookViewId="0">
      <selection activeCell="D38" sqref="D38"/>
    </sheetView>
  </sheetViews>
  <sheetFormatPr baseColWidth="10" defaultRowHeight="15" x14ac:dyDescent="0.25"/>
  <cols>
    <col min="1" max="1" width="13.42578125" style="21" customWidth="1"/>
    <col min="2" max="2" width="14.42578125" style="21" customWidth="1"/>
    <col min="3" max="3" width="27.5703125" style="21" customWidth="1"/>
    <col min="4" max="10" width="18.85546875" style="21" customWidth="1"/>
    <col min="11" max="11" width="0" style="21" hidden="1" customWidth="1"/>
    <col min="12" max="12" width="6.42578125" style="21" customWidth="1"/>
    <col min="13" max="16384" width="11.42578125" style="21"/>
  </cols>
  <sheetData>
    <row r="1" spans="1:10" x14ac:dyDescent="0.25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</row>
    <row r="2" spans="1:10" x14ac:dyDescent="0.25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</row>
    <row r="3" spans="1:10" ht="15.75" thickBot="1" x14ac:dyDescent="0.3">
      <c r="A3" s="19"/>
      <c r="B3" s="22" t="s">
        <v>98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</row>
    <row r="4" spans="1:10" ht="15.75" thickTop="1" x14ac:dyDescent="0.25">
      <c r="A4" s="23"/>
      <c r="B4" s="24" t="s">
        <v>3</v>
      </c>
      <c r="C4" s="25" t="s">
        <v>6</v>
      </c>
      <c r="D4" s="25" t="s">
        <v>8</v>
      </c>
      <c r="E4" s="25" t="s">
        <v>10</v>
      </c>
      <c r="F4" s="25" t="s">
        <v>11</v>
      </c>
      <c r="G4" s="25" t="s">
        <v>12</v>
      </c>
      <c r="H4" s="25" t="s">
        <v>13</v>
      </c>
      <c r="I4" s="25" t="s">
        <v>14</v>
      </c>
      <c r="J4" s="26" t="s">
        <v>15</v>
      </c>
    </row>
    <row r="5" spans="1:10" x14ac:dyDescent="0.25">
      <c r="A5" s="27"/>
      <c r="B5" s="28" t="s">
        <v>16</v>
      </c>
      <c r="C5" s="30" t="s">
        <v>20</v>
      </c>
      <c r="D5" s="31">
        <v>12190000000</v>
      </c>
      <c r="E5" s="31">
        <v>793771648</v>
      </c>
      <c r="F5" s="31">
        <v>11396228352</v>
      </c>
      <c r="G5" s="31">
        <v>793771648</v>
      </c>
      <c r="H5" s="31">
        <v>793771648</v>
      </c>
      <c r="I5" s="31">
        <v>793771648</v>
      </c>
      <c r="J5" s="32">
        <v>793771648</v>
      </c>
    </row>
    <row r="6" spans="1:10" ht="22.5" x14ac:dyDescent="0.25">
      <c r="A6" s="27"/>
      <c r="B6" s="28" t="s">
        <v>21</v>
      </c>
      <c r="C6" s="30" t="s">
        <v>22</v>
      </c>
      <c r="D6" s="31">
        <v>4261000000</v>
      </c>
      <c r="E6" s="31">
        <v>315516862</v>
      </c>
      <c r="F6" s="31">
        <v>3945483138</v>
      </c>
      <c r="G6" s="31">
        <v>315516862</v>
      </c>
      <c r="H6" s="31">
        <v>386731883</v>
      </c>
      <c r="I6" s="31">
        <v>386731883</v>
      </c>
      <c r="J6" s="32">
        <v>386731883</v>
      </c>
    </row>
    <row r="7" spans="1:10" ht="33.75" x14ac:dyDescent="0.25">
      <c r="A7" s="27"/>
      <c r="B7" s="28" t="s">
        <v>23</v>
      </c>
      <c r="C7" s="30" t="s">
        <v>24</v>
      </c>
      <c r="D7" s="31">
        <v>1524000000</v>
      </c>
      <c r="E7" s="31">
        <v>91227868</v>
      </c>
      <c r="F7" s="31">
        <v>1432772132</v>
      </c>
      <c r="G7" s="31">
        <v>91227868</v>
      </c>
      <c r="H7" s="31">
        <v>91227868</v>
      </c>
      <c r="I7" s="31">
        <v>91227868</v>
      </c>
      <c r="J7" s="32">
        <v>91227868</v>
      </c>
    </row>
    <row r="8" spans="1:10" ht="22.5" x14ac:dyDescent="0.25">
      <c r="A8" s="27"/>
      <c r="B8" s="28" t="s">
        <v>25</v>
      </c>
      <c r="C8" s="30" t="s">
        <v>26</v>
      </c>
      <c r="D8" s="31">
        <v>11000000</v>
      </c>
      <c r="E8" s="31">
        <v>0</v>
      </c>
      <c r="F8" s="31">
        <v>11000000</v>
      </c>
      <c r="G8" s="31">
        <v>0</v>
      </c>
      <c r="H8" s="31">
        <v>0</v>
      </c>
      <c r="I8" s="31">
        <v>0</v>
      </c>
      <c r="J8" s="32">
        <v>0</v>
      </c>
    </row>
    <row r="9" spans="1:10" ht="22.5" x14ac:dyDescent="0.25">
      <c r="A9" s="27"/>
      <c r="B9" s="28" t="s">
        <v>27</v>
      </c>
      <c r="C9" s="30" t="s">
        <v>28</v>
      </c>
      <c r="D9" s="31">
        <v>4329000000</v>
      </c>
      <c r="E9" s="31">
        <v>125845803</v>
      </c>
      <c r="F9" s="31">
        <v>4203154197</v>
      </c>
      <c r="G9" s="31">
        <v>1163536212</v>
      </c>
      <c r="H9" s="31">
        <v>69844467</v>
      </c>
      <c r="I9" s="31">
        <v>69844467</v>
      </c>
      <c r="J9" s="32">
        <v>69844467</v>
      </c>
    </row>
    <row r="10" spans="1:10" ht="33.75" x14ac:dyDescent="0.25">
      <c r="A10" s="27"/>
      <c r="B10" s="28" t="s">
        <v>29</v>
      </c>
      <c r="C10" s="30" t="s">
        <v>30</v>
      </c>
      <c r="D10" s="31">
        <v>13311842203</v>
      </c>
      <c r="E10" s="31">
        <v>971959640.01999998</v>
      </c>
      <c r="F10" s="31">
        <v>12339882562.98</v>
      </c>
      <c r="G10" s="31">
        <v>971959640.01999998</v>
      </c>
      <c r="H10" s="31">
        <v>971959640.01999998</v>
      </c>
      <c r="I10" s="31">
        <v>971959640.01999998</v>
      </c>
      <c r="J10" s="32">
        <v>971959640.01999998</v>
      </c>
    </row>
    <row r="11" spans="1:10" ht="22.5" x14ac:dyDescent="0.25">
      <c r="A11" s="27"/>
      <c r="B11" s="28" t="s">
        <v>31</v>
      </c>
      <c r="C11" s="30" t="s">
        <v>32</v>
      </c>
      <c r="D11" s="31">
        <v>2807110160</v>
      </c>
      <c r="E11" s="31">
        <v>194068.98</v>
      </c>
      <c r="F11" s="31">
        <v>2806916091.02</v>
      </c>
      <c r="G11" s="31">
        <v>25584442.98</v>
      </c>
      <c r="H11" s="31">
        <v>28040359.98</v>
      </c>
      <c r="I11" s="31">
        <v>28040359.98</v>
      </c>
      <c r="J11" s="32">
        <v>28040359.98</v>
      </c>
    </row>
    <row r="12" spans="1:10" ht="33.75" x14ac:dyDescent="0.25">
      <c r="A12" s="27"/>
      <c r="B12" s="28" t="s">
        <v>33</v>
      </c>
      <c r="C12" s="30" t="s">
        <v>34</v>
      </c>
      <c r="D12" s="31">
        <v>58000000</v>
      </c>
      <c r="E12" s="31">
        <v>15739423</v>
      </c>
      <c r="F12" s="31">
        <v>42260577</v>
      </c>
      <c r="G12" s="31">
        <v>15739423</v>
      </c>
      <c r="H12" s="31">
        <v>15739423</v>
      </c>
      <c r="I12" s="31">
        <v>15739423</v>
      </c>
      <c r="J12" s="32">
        <v>15739423</v>
      </c>
    </row>
    <row r="13" spans="1:10" x14ac:dyDescent="0.25">
      <c r="A13" s="27"/>
      <c r="B13" s="28" t="s">
        <v>35</v>
      </c>
      <c r="C13" s="30" t="s">
        <v>36</v>
      </c>
      <c r="D13" s="31">
        <v>94000000</v>
      </c>
      <c r="E13" s="31">
        <v>0</v>
      </c>
      <c r="F13" s="31">
        <v>94000000</v>
      </c>
      <c r="G13" s="31">
        <v>0</v>
      </c>
      <c r="H13" s="31">
        <v>0</v>
      </c>
      <c r="I13" s="31">
        <v>0</v>
      </c>
      <c r="J13" s="32">
        <v>0</v>
      </c>
    </row>
    <row r="14" spans="1:10" x14ac:dyDescent="0.25">
      <c r="A14" s="27"/>
      <c r="B14" s="28" t="s">
        <v>37</v>
      </c>
      <c r="C14" s="30" t="s">
        <v>38</v>
      </c>
      <c r="D14" s="31">
        <v>20000000</v>
      </c>
      <c r="E14" s="31">
        <v>0</v>
      </c>
      <c r="F14" s="31">
        <v>20000000</v>
      </c>
      <c r="G14" s="31">
        <v>0</v>
      </c>
      <c r="H14" s="31">
        <v>0</v>
      </c>
      <c r="I14" s="31">
        <v>0</v>
      </c>
      <c r="J14" s="32">
        <v>0</v>
      </c>
    </row>
    <row r="15" spans="1:10" ht="22.5" x14ac:dyDescent="0.25">
      <c r="A15" s="27"/>
      <c r="B15" s="28" t="s">
        <v>39</v>
      </c>
      <c r="C15" s="30" t="s">
        <v>40</v>
      </c>
      <c r="D15" s="31">
        <v>11000000</v>
      </c>
      <c r="E15" s="31">
        <v>0</v>
      </c>
      <c r="F15" s="31">
        <v>11000000</v>
      </c>
      <c r="G15" s="31">
        <v>0</v>
      </c>
      <c r="H15" s="31">
        <v>0</v>
      </c>
      <c r="I15" s="31">
        <v>0</v>
      </c>
      <c r="J15" s="32">
        <v>0</v>
      </c>
    </row>
    <row r="16" spans="1:10" ht="22.5" x14ac:dyDescent="0.25">
      <c r="A16" s="27"/>
      <c r="B16" s="28" t="s">
        <v>41</v>
      </c>
      <c r="C16" s="30" t="s">
        <v>44</v>
      </c>
      <c r="D16" s="31">
        <v>975000000</v>
      </c>
      <c r="E16" s="31">
        <v>4390700.1399999997</v>
      </c>
      <c r="F16" s="31">
        <v>970609299.86000001</v>
      </c>
      <c r="G16" s="31">
        <v>4390700.1399999997</v>
      </c>
      <c r="H16" s="31">
        <v>624748985</v>
      </c>
      <c r="I16" s="31">
        <v>624748985</v>
      </c>
      <c r="J16" s="32">
        <v>624748985</v>
      </c>
    </row>
    <row r="17" spans="1:10" ht="22.5" x14ac:dyDescent="0.25">
      <c r="A17" s="27"/>
      <c r="B17" s="28" t="s">
        <v>45</v>
      </c>
      <c r="C17" s="30" t="s">
        <v>46</v>
      </c>
      <c r="D17" s="31">
        <v>2000000</v>
      </c>
      <c r="E17" s="31">
        <v>0</v>
      </c>
      <c r="F17" s="31">
        <v>2000000</v>
      </c>
      <c r="G17" s="31">
        <v>0</v>
      </c>
      <c r="H17" s="31">
        <v>0</v>
      </c>
      <c r="I17" s="31">
        <v>0</v>
      </c>
      <c r="J17" s="32">
        <v>0</v>
      </c>
    </row>
    <row r="18" spans="1:10" ht="56.25" x14ac:dyDescent="0.25">
      <c r="A18" s="27"/>
      <c r="B18" s="28" t="s">
        <v>47</v>
      </c>
      <c r="C18" s="30" t="s">
        <v>49</v>
      </c>
      <c r="D18" s="31">
        <v>50000000000</v>
      </c>
      <c r="E18" s="31">
        <v>1877132767</v>
      </c>
      <c r="F18" s="31">
        <v>48122867233</v>
      </c>
      <c r="G18" s="31">
        <v>941935912</v>
      </c>
      <c r="H18" s="31">
        <v>0</v>
      </c>
      <c r="I18" s="31">
        <v>0</v>
      </c>
      <c r="J18" s="32">
        <v>0</v>
      </c>
    </row>
    <row r="19" spans="1:10" ht="45" x14ac:dyDescent="0.25">
      <c r="A19" s="27"/>
      <c r="B19" s="28" t="s">
        <v>50</v>
      </c>
      <c r="C19" s="30" t="s">
        <v>51</v>
      </c>
      <c r="D19" s="31">
        <v>13000000000</v>
      </c>
      <c r="E19" s="31">
        <v>988642000</v>
      </c>
      <c r="F19" s="31">
        <v>12011358000</v>
      </c>
      <c r="G19" s="31">
        <v>341970987</v>
      </c>
      <c r="H19" s="31">
        <v>6103947</v>
      </c>
      <c r="I19" s="31">
        <v>6103947</v>
      </c>
      <c r="J19" s="32">
        <v>6103947</v>
      </c>
    </row>
    <row r="20" spans="1:10" ht="22.5" x14ac:dyDescent="0.25">
      <c r="A20" s="27"/>
      <c r="B20" s="28" t="s">
        <v>52</v>
      </c>
      <c r="C20" s="30" t="s">
        <v>53</v>
      </c>
      <c r="D20" s="31">
        <v>13000000000</v>
      </c>
      <c r="E20" s="31">
        <v>1551983200</v>
      </c>
      <c r="F20" s="31">
        <v>11448016800</v>
      </c>
      <c r="G20" s="31">
        <v>354073160</v>
      </c>
      <c r="H20" s="31">
        <v>2200000</v>
      </c>
      <c r="I20" s="31">
        <v>2200000</v>
      </c>
      <c r="J20" s="32">
        <v>2200000</v>
      </c>
    </row>
    <row r="21" spans="1:10" ht="33.75" x14ac:dyDescent="0.25">
      <c r="A21" s="27"/>
      <c r="B21" s="28" t="s">
        <v>54</v>
      </c>
      <c r="C21" s="30" t="s">
        <v>55</v>
      </c>
      <c r="D21" s="31">
        <v>15000000000</v>
      </c>
      <c r="E21" s="31">
        <v>578390000</v>
      </c>
      <c r="F21" s="31">
        <v>14421610000</v>
      </c>
      <c r="G21" s="31">
        <v>278694205</v>
      </c>
      <c r="H21" s="31">
        <v>6806427</v>
      </c>
      <c r="I21" s="31">
        <v>6806427</v>
      </c>
      <c r="J21" s="32">
        <v>6806427</v>
      </c>
    </row>
    <row r="22" spans="1:10" ht="45" x14ac:dyDescent="0.25">
      <c r="A22" s="27"/>
      <c r="B22" s="28" t="s">
        <v>56</v>
      </c>
      <c r="C22" s="30" t="s">
        <v>57</v>
      </c>
      <c r="D22" s="31">
        <v>15000000000</v>
      </c>
      <c r="E22" s="31">
        <v>849235000</v>
      </c>
      <c r="F22" s="31">
        <v>14150765000</v>
      </c>
      <c r="G22" s="31">
        <v>557413634</v>
      </c>
      <c r="H22" s="31">
        <v>4979361</v>
      </c>
      <c r="I22" s="31">
        <v>4979361</v>
      </c>
      <c r="J22" s="32">
        <v>4979361</v>
      </c>
    </row>
    <row r="23" spans="1:10" ht="45" x14ac:dyDescent="0.25">
      <c r="A23" s="27"/>
      <c r="B23" s="28" t="s">
        <v>58</v>
      </c>
      <c r="C23" s="30" t="s">
        <v>59</v>
      </c>
      <c r="D23" s="31">
        <v>17750000000</v>
      </c>
      <c r="E23" s="31">
        <v>1454247831</v>
      </c>
      <c r="F23" s="31">
        <v>16295752169</v>
      </c>
      <c r="G23" s="31">
        <v>3228836201</v>
      </c>
      <c r="H23" s="31">
        <v>281113511</v>
      </c>
      <c r="I23" s="31">
        <v>281113511</v>
      </c>
      <c r="J23" s="32">
        <v>281113511</v>
      </c>
    </row>
    <row r="24" spans="1:10" ht="45" x14ac:dyDescent="0.25">
      <c r="A24" s="27"/>
      <c r="B24" s="28" t="s">
        <v>58</v>
      </c>
      <c r="C24" s="30" t="s">
        <v>59</v>
      </c>
      <c r="D24" s="31">
        <v>65081157797</v>
      </c>
      <c r="E24" s="31">
        <v>0</v>
      </c>
      <c r="F24" s="31">
        <v>65081157797</v>
      </c>
      <c r="G24" s="31">
        <v>0</v>
      </c>
      <c r="H24" s="31">
        <v>0</v>
      </c>
      <c r="I24" s="31">
        <v>0</v>
      </c>
      <c r="J24" s="32">
        <v>0</v>
      </c>
    </row>
    <row r="25" spans="1:10" ht="33.75" x14ac:dyDescent="0.25">
      <c r="A25" s="27"/>
      <c r="B25" s="28" t="s">
        <v>60</v>
      </c>
      <c r="C25" s="30" t="s">
        <v>61</v>
      </c>
      <c r="D25" s="31">
        <v>75290000000</v>
      </c>
      <c r="E25" s="31">
        <v>-5474000</v>
      </c>
      <c r="F25" s="31">
        <v>75295474000</v>
      </c>
      <c r="G25" s="31">
        <v>404429887</v>
      </c>
      <c r="H25" s="31">
        <v>1456321</v>
      </c>
      <c r="I25" s="31">
        <v>1456321</v>
      </c>
      <c r="J25" s="32">
        <v>1456321</v>
      </c>
    </row>
    <row r="26" spans="1:10" ht="56.25" x14ac:dyDescent="0.25">
      <c r="A26" s="27"/>
      <c r="B26" s="28" t="s">
        <v>62</v>
      </c>
      <c r="C26" s="30" t="s">
        <v>63</v>
      </c>
      <c r="D26" s="31">
        <v>25000000000</v>
      </c>
      <c r="E26" s="31">
        <v>20461821340.32</v>
      </c>
      <c r="F26" s="31">
        <v>4538178659.6800003</v>
      </c>
      <c r="G26" s="31">
        <v>6624231917.5</v>
      </c>
      <c r="H26" s="31">
        <v>1804348015.5</v>
      </c>
      <c r="I26" s="31">
        <v>1804348015.5</v>
      </c>
      <c r="J26" s="32">
        <v>1804348015.5</v>
      </c>
    </row>
    <row r="27" spans="1:10" ht="67.5" x14ac:dyDescent="0.25">
      <c r="A27" s="27"/>
      <c r="B27" s="28" t="s">
        <v>64</v>
      </c>
      <c r="C27" s="30" t="s">
        <v>65</v>
      </c>
      <c r="D27" s="31">
        <v>92170000000</v>
      </c>
      <c r="E27" s="31">
        <v>49316573410.660004</v>
      </c>
      <c r="F27" s="31">
        <v>42853426589.339996</v>
      </c>
      <c r="G27" s="31">
        <v>7047085242</v>
      </c>
      <c r="H27" s="31">
        <v>1340575754</v>
      </c>
      <c r="I27" s="31">
        <v>1340575754</v>
      </c>
      <c r="J27" s="32">
        <v>1340575754</v>
      </c>
    </row>
    <row r="28" spans="1:10" ht="67.5" x14ac:dyDescent="0.25">
      <c r="A28" s="27"/>
      <c r="B28" s="28" t="s">
        <v>64</v>
      </c>
      <c r="C28" s="30" t="s">
        <v>65</v>
      </c>
      <c r="D28" s="31">
        <v>50000000000</v>
      </c>
      <c r="E28" s="31">
        <v>39705000000</v>
      </c>
      <c r="F28" s="31">
        <v>10295000000</v>
      </c>
      <c r="G28" s="31">
        <v>24181025744.5</v>
      </c>
      <c r="H28" s="31">
        <v>831718342.5</v>
      </c>
      <c r="I28" s="31">
        <v>831718342.5</v>
      </c>
      <c r="J28" s="32">
        <v>831718342.5</v>
      </c>
    </row>
    <row r="29" spans="1:10" ht="33.75" x14ac:dyDescent="0.25">
      <c r="A29" s="27"/>
      <c r="B29" s="28" t="s">
        <v>66</v>
      </c>
      <c r="C29" s="30" t="s">
        <v>67</v>
      </c>
      <c r="D29" s="31">
        <v>1100000000</v>
      </c>
      <c r="E29" s="31">
        <v>0</v>
      </c>
      <c r="F29" s="31">
        <v>1100000000</v>
      </c>
      <c r="G29" s="31">
        <v>364332061</v>
      </c>
      <c r="H29" s="31">
        <v>13691022</v>
      </c>
      <c r="I29" s="31">
        <v>13691022</v>
      </c>
      <c r="J29" s="32">
        <v>13691022</v>
      </c>
    </row>
    <row r="30" spans="1:10" ht="33.75" x14ac:dyDescent="0.25">
      <c r="A30" s="27"/>
      <c r="B30" s="28" t="s">
        <v>68</v>
      </c>
      <c r="C30" s="30" t="s">
        <v>69</v>
      </c>
      <c r="D30" s="31">
        <v>1000000000</v>
      </c>
      <c r="E30" s="31">
        <v>297000000</v>
      </c>
      <c r="F30" s="31">
        <v>703000000</v>
      </c>
      <c r="G30" s="31">
        <v>67765390</v>
      </c>
      <c r="H30" s="31">
        <v>0</v>
      </c>
      <c r="I30" s="31">
        <v>0</v>
      </c>
      <c r="J30" s="32">
        <v>0</v>
      </c>
    </row>
    <row r="31" spans="1:10" ht="56.25" x14ac:dyDescent="0.25">
      <c r="A31" s="27"/>
      <c r="B31" s="28" t="s">
        <v>70</v>
      </c>
      <c r="C31" s="30" t="s">
        <v>71</v>
      </c>
      <c r="D31" s="31">
        <v>53000000000</v>
      </c>
      <c r="E31" s="31">
        <v>37238815000</v>
      </c>
      <c r="F31" s="31">
        <v>15761185000</v>
      </c>
      <c r="G31" s="31">
        <v>217629994</v>
      </c>
      <c r="H31" s="31">
        <v>965845738</v>
      </c>
      <c r="I31" s="31">
        <v>965845738</v>
      </c>
      <c r="J31" s="32">
        <v>965845738</v>
      </c>
    </row>
    <row r="32" spans="1:10" ht="33.75" x14ac:dyDescent="0.25">
      <c r="A32" s="27"/>
      <c r="B32" s="28" t="s">
        <v>72</v>
      </c>
      <c r="C32" s="30" t="s">
        <v>73</v>
      </c>
      <c r="D32" s="31">
        <v>3750000000</v>
      </c>
      <c r="E32" s="31">
        <v>1160234315</v>
      </c>
      <c r="F32" s="31">
        <v>2589765685</v>
      </c>
      <c r="G32" s="31">
        <v>1791389159</v>
      </c>
      <c r="H32" s="31">
        <v>3924845</v>
      </c>
      <c r="I32" s="31">
        <v>3924845</v>
      </c>
      <c r="J32" s="32">
        <v>3924845</v>
      </c>
    </row>
    <row r="33" spans="1:10" ht="22.5" x14ac:dyDescent="0.25">
      <c r="A33" s="27"/>
      <c r="B33" s="28" t="s">
        <v>74</v>
      </c>
      <c r="C33" s="30" t="s">
        <v>75</v>
      </c>
      <c r="D33" s="31">
        <v>3000000000</v>
      </c>
      <c r="E33" s="31">
        <v>2855147100</v>
      </c>
      <c r="F33" s="31">
        <v>144852900</v>
      </c>
      <c r="G33" s="31">
        <v>150000000</v>
      </c>
      <c r="H33" s="31">
        <v>0</v>
      </c>
      <c r="I33" s="31">
        <v>0</v>
      </c>
      <c r="J33" s="32">
        <v>0</v>
      </c>
    </row>
    <row r="34" spans="1:10" ht="33.75" x14ac:dyDescent="0.25">
      <c r="A34" s="27"/>
      <c r="B34" s="28" t="s">
        <v>76</v>
      </c>
      <c r="C34" s="30" t="s">
        <v>77</v>
      </c>
      <c r="D34" s="31">
        <v>5000000000</v>
      </c>
      <c r="E34" s="31">
        <v>193242284</v>
      </c>
      <c r="F34" s="31">
        <v>4806757716</v>
      </c>
      <c r="G34" s="31">
        <v>307917568</v>
      </c>
      <c r="H34" s="31">
        <v>0</v>
      </c>
      <c r="I34" s="31">
        <v>0</v>
      </c>
      <c r="J34" s="32">
        <v>0</v>
      </c>
    </row>
    <row r="35" spans="1:10" ht="67.5" x14ac:dyDescent="0.25">
      <c r="A35" s="27"/>
      <c r="B35" s="28" t="s">
        <v>78</v>
      </c>
      <c r="C35" s="30" t="s">
        <v>79</v>
      </c>
      <c r="D35" s="31">
        <v>4000000000</v>
      </c>
      <c r="E35" s="31">
        <v>303993275</v>
      </c>
      <c r="F35" s="31">
        <v>3696006725</v>
      </c>
      <c r="G35" s="31">
        <v>546163451</v>
      </c>
      <c r="H35" s="31">
        <v>18105493</v>
      </c>
      <c r="I35" s="31">
        <v>18105493</v>
      </c>
      <c r="J35" s="32">
        <v>18105493</v>
      </c>
    </row>
    <row r="36" spans="1:10" ht="22.5" x14ac:dyDescent="0.25">
      <c r="A36" s="27"/>
      <c r="B36" s="28" t="s">
        <v>80</v>
      </c>
      <c r="C36" s="30" t="s">
        <v>81</v>
      </c>
      <c r="D36" s="31">
        <v>8000000000</v>
      </c>
      <c r="E36" s="31">
        <v>289398000</v>
      </c>
      <c r="F36" s="31">
        <v>7710602000</v>
      </c>
      <c r="G36" s="31">
        <v>950635439.37</v>
      </c>
      <c r="H36" s="31">
        <v>63996232</v>
      </c>
      <c r="I36" s="31">
        <v>63996232</v>
      </c>
      <c r="J36" s="32">
        <v>63996232</v>
      </c>
    </row>
    <row r="37" spans="1:10" ht="22.5" x14ac:dyDescent="0.25">
      <c r="A37" s="27"/>
      <c r="B37" s="28" t="s">
        <v>82</v>
      </c>
      <c r="C37" s="30" t="s">
        <v>83</v>
      </c>
      <c r="D37" s="31">
        <v>7000000000</v>
      </c>
      <c r="E37" s="31">
        <v>964013593</v>
      </c>
      <c r="F37" s="31">
        <v>6035986407</v>
      </c>
      <c r="G37" s="31">
        <v>1043332090</v>
      </c>
      <c r="H37" s="31">
        <v>63739990</v>
      </c>
      <c r="I37" s="31">
        <v>63739990</v>
      </c>
      <c r="J37" s="32">
        <v>63739990</v>
      </c>
    </row>
    <row r="38" spans="1:10" ht="15.75" thickBot="1" x14ac:dyDescent="0.3">
      <c r="A38" s="27"/>
      <c r="B38" s="33" t="s">
        <v>0</v>
      </c>
      <c r="C38" s="35" t="s">
        <v>0</v>
      </c>
      <c r="D38" s="36">
        <v>676735110160</v>
      </c>
      <c r="E38" s="36">
        <v>162398041129.12</v>
      </c>
      <c r="F38" s="36">
        <v>394337069030.88</v>
      </c>
      <c r="G38" s="36">
        <v>52780588838.510002</v>
      </c>
      <c r="H38" s="36">
        <v>8390669273</v>
      </c>
      <c r="I38" s="36">
        <v>8390669273</v>
      </c>
      <c r="J38" s="37">
        <v>8390669273</v>
      </c>
    </row>
    <row r="39" spans="1:10" ht="15.75" thickTop="1" x14ac:dyDescent="0.25">
      <c r="A39" s="38"/>
      <c r="B39" s="39" t="s">
        <v>0</v>
      </c>
      <c r="C39" s="41" t="s">
        <v>0</v>
      </c>
      <c r="D39" s="42" t="s">
        <v>0</v>
      </c>
      <c r="E39" s="42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</row>
    <row r="40" spans="1:10" ht="33.950000000000003" customHeight="1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workbookViewId="0">
      <selection activeCell="F4" sqref="F4"/>
    </sheetView>
  </sheetViews>
  <sheetFormatPr baseColWidth="10" defaultRowHeight="15" x14ac:dyDescent="0.25"/>
  <cols>
    <col min="1" max="1" width="13.42578125" style="21" customWidth="1"/>
    <col min="2" max="2" width="16.5703125" style="21" customWidth="1"/>
    <col min="3" max="3" width="8" style="21" customWidth="1"/>
    <col min="4" max="4" width="9.5703125" style="21" customWidth="1"/>
    <col min="5" max="5" width="27.5703125" style="21" customWidth="1"/>
    <col min="6" max="12" width="18.85546875" style="21" customWidth="1"/>
    <col min="13" max="13" width="0" style="21" hidden="1" customWidth="1"/>
    <col min="14" max="14" width="6.42578125" style="21" customWidth="1"/>
    <col min="15" max="16384" width="11.42578125" style="21"/>
  </cols>
  <sheetData>
    <row r="1" spans="1:12" x14ac:dyDescent="0.25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  <c r="K1" s="20" t="s">
        <v>0</v>
      </c>
      <c r="L1" s="20" t="s">
        <v>0</v>
      </c>
    </row>
    <row r="2" spans="1:12" x14ac:dyDescent="0.25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  <c r="K2" s="20" t="s">
        <v>0</v>
      </c>
      <c r="L2" s="20" t="s">
        <v>0</v>
      </c>
    </row>
    <row r="3" spans="1:12" ht="15.75" thickBot="1" x14ac:dyDescent="0.3">
      <c r="A3" s="19"/>
      <c r="B3" s="22" t="s">
        <v>97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  <c r="K3" s="20" t="s">
        <v>0</v>
      </c>
      <c r="L3" s="20" t="s">
        <v>0</v>
      </c>
    </row>
    <row r="4" spans="1:12" ht="15.75" thickTop="1" x14ac:dyDescent="0.25">
      <c r="A4" s="23"/>
      <c r="B4" s="24" t="s">
        <v>3</v>
      </c>
      <c r="C4" s="25" t="s">
        <v>4</v>
      </c>
      <c r="D4" s="25" t="s">
        <v>5</v>
      </c>
      <c r="E4" s="25" t="s">
        <v>6</v>
      </c>
      <c r="F4" s="25" t="s">
        <v>8</v>
      </c>
      <c r="G4" s="25" t="s">
        <v>10</v>
      </c>
      <c r="H4" s="25" t="s">
        <v>11</v>
      </c>
      <c r="I4" s="25" t="s">
        <v>12</v>
      </c>
      <c r="J4" s="25" t="s">
        <v>13</v>
      </c>
      <c r="K4" s="25" t="s">
        <v>14</v>
      </c>
      <c r="L4" s="26" t="s">
        <v>15</v>
      </c>
    </row>
    <row r="5" spans="1:12" x14ac:dyDescent="0.25">
      <c r="A5" s="27"/>
      <c r="B5" s="28" t="s">
        <v>16</v>
      </c>
      <c r="C5" s="29" t="s">
        <v>18</v>
      </c>
      <c r="D5" s="29" t="s">
        <v>19</v>
      </c>
      <c r="E5" s="30" t="s">
        <v>20</v>
      </c>
      <c r="F5" s="31">
        <v>12190000000</v>
      </c>
      <c r="G5" s="31">
        <v>694979696</v>
      </c>
      <c r="H5" s="31">
        <v>11495020304</v>
      </c>
      <c r="I5" s="31">
        <v>694979696</v>
      </c>
      <c r="J5" s="31">
        <v>694979696</v>
      </c>
      <c r="K5" s="31">
        <v>694979696</v>
      </c>
      <c r="L5" s="32">
        <v>694979696</v>
      </c>
    </row>
    <row r="6" spans="1:12" ht="22.5" x14ac:dyDescent="0.25">
      <c r="A6" s="27"/>
      <c r="B6" s="28" t="s">
        <v>21</v>
      </c>
      <c r="C6" s="29" t="s">
        <v>18</v>
      </c>
      <c r="D6" s="29" t="s">
        <v>19</v>
      </c>
      <c r="E6" s="30" t="s">
        <v>22</v>
      </c>
      <c r="F6" s="31">
        <v>4261000000</v>
      </c>
      <c r="G6" s="31">
        <v>315183659</v>
      </c>
      <c r="H6" s="31">
        <v>3945816341</v>
      </c>
      <c r="I6" s="31">
        <v>315183659</v>
      </c>
      <c r="J6" s="31">
        <v>242319100</v>
      </c>
      <c r="K6" s="31">
        <v>242319100</v>
      </c>
      <c r="L6" s="32">
        <v>242319100</v>
      </c>
    </row>
    <row r="7" spans="1:12" ht="33.75" x14ac:dyDescent="0.25">
      <c r="A7" s="27"/>
      <c r="B7" s="28" t="s">
        <v>23</v>
      </c>
      <c r="C7" s="29" t="s">
        <v>18</v>
      </c>
      <c r="D7" s="29" t="s">
        <v>19</v>
      </c>
      <c r="E7" s="30" t="s">
        <v>24</v>
      </c>
      <c r="F7" s="31">
        <v>1524000000</v>
      </c>
      <c r="G7" s="31">
        <v>54586123</v>
      </c>
      <c r="H7" s="31">
        <v>1469413877</v>
      </c>
      <c r="I7" s="31">
        <v>54586123</v>
      </c>
      <c r="J7" s="31">
        <v>54586123</v>
      </c>
      <c r="K7" s="31">
        <v>54586123</v>
      </c>
      <c r="L7" s="32">
        <v>54586123</v>
      </c>
    </row>
    <row r="8" spans="1:12" ht="22.5" x14ac:dyDescent="0.25">
      <c r="A8" s="27"/>
      <c r="B8" s="28" t="s">
        <v>25</v>
      </c>
      <c r="C8" s="29" t="s">
        <v>18</v>
      </c>
      <c r="D8" s="29" t="s">
        <v>19</v>
      </c>
      <c r="E8" s="30" t="s">
        <v>26</v>
      </c>
      <c r="F8" s="31">
        <v>11000000</v>
      </c>
      <c r="G8" s="31">
        <v>0</v>
      </c>
      <c r="H8" s="31">
        <v>11000000</v>
      </c>
      <c r="I8" s="31">
        <v>0</v>
      </c>
      <c r="J8" s="31">
        <v>0</v>
      </c>
      <c r="K8" s="31">
        <v>0</v>
      </c>
      <c r="L8" s="32">
        <v>0</v>
      </c>
    </row>
    <row r="9" spans="1:12" ht="22.5" x14ac:dyDescent="0.25">
      <c r="A9" s="27"/>
      <c r="B9" s="28" t="s">
        <v>27</v>
      </c>
      <c r="C9" s="29" t="s">
        <v>18</v>
      </c>
      <c r="D9" s="29" t="s">
        <v>19</v>
      </c>
      <c r="E9" s="30" t="s">
        <v>28</v>
      </c>
      <c r="F9" s="31">
        <v>4329000000</v>
      </c>
      <c r="G9" s="31">
        <v>3737686581.0799999</v>
      </c>
      <c r="H9" s="31">
        <v>591313418.91999996</v>
      </c>
      <c r="I9" s="31">
        <v>1274126522.45</v>
      </c>
      <c r="J9" s="31">
        <v>46831432.450000003</v>
      </c>
      <c r="K9" s="31">
        <v>46831432.450000003</v>
      </c>
      <c r="L9" s="32">
        <v>46831432.450000003</v>
      </c>
    </row>
    <row r="10" spans="1:12" ht="33.75" x14ac:dyDescent="0.25">
      <c r="A10" s="27"/>
      <c r="B10" s="28" t="s">
        <v>29</v>
      </c>
      <c r="C10" s="29" t="s">
        <v>18</v>
      </c>
      <c r="D10" s="29" t="s">
        <v>19</v>
      </c>
      <c r="E10" s="30" t="s">
        <v>30</v>
      </c>
      <c r="F10" s="31">
        <v>13311842203</v>
      </c>
      <c r="G10" s="31">
        <v>972153709</v>
      </c>
      <c r="H10" s="31">
        <v>12339688494</v>
      </c>
      <c r="I10" s="31">
        <v>972153709</v>
      </c>
      <c r="J10" s="31">
        <v>972153709</v>
      </c>
      <c r="K10" s="31">
        <v>972153709</v>
      </c>
      <c r="L10" s="32">
        <v>972153709</v>
      </c>
    </row>
    <row r="11" spans="1:12" ht="22.5" x14ac:dyDescent="0.25">
      <c r="A11" s="27"/>
      <c r="B11" s="28" t="s">
        <v>31</v>
      </c>
      <c r="C11" s="29" t="s">
        <v>18</v>
      </c>
      <c r="D11" s="29" t="s">
        <v>19</v>
      </c>
      <c r="E11" s="30" t="s">
        <v>32</v>
      </c>
      <c r="F11" s="31">
        <v>2807110160</v>
      </c>
      <c r="G11" s="31">
        <v>389848074</v>
      </c>
      <c r="H11" s="31">
        <v>2417262086</v>
      </c>
      <c r="I11" s="31">
        <v>59773212</v>
      </c>
      <c r="J11" s="31">
        <v>27846291</v>
      </c>
      <c r="K11" s="31">
        <v>27846291</v>
      </c>
      <c r="L11" s="32">
        <v>27846291</v>
      </c>
    </row>
    <row r="12" spans="1:12" ht="33.75" x14ac:dyDescent="0.25">
      <c r="A12" s="27"/>
      <c r="B12" s="28" t="s">
        <v>33</v>
      </c>
      <c r="C12" s="29" t="s">
        <v>18</v>
      </c>
      <c r="D12" s="29" t="s">
        <v>19</v>
      </c>
      <c r="E12" s="30" t="s">
        <v>34</v>
      </c>
      <c r="F12" s="31">
        <v>58000000</v>
      </c>
      <c r="G12" s="31">
        <v>13686874</v>
      </c>
      <c r="H12" s="31">
        <v>44313126</v>
      </c>
      <c r="I12" s="31">
        <v>13686874</v>
      </c>
      <c r="J12" s="31">
        <v>13686874</v>
      </c>
      <c r="K12" s="31">
        <v>13686874</v>
      </c>
      <c r="L12" s="32">
        <v>13686874</v>
      </c>
    </row>
    <row r="13" spans="1:12" x14ac:dyDescent="0.25">
      <c r="A13" s="27"/>
      <c r="B13" s="28" t="s">
        <v>35</v>
      </c>
      <c r="C13" s="29" t="s">
        <v>18</v>
      </c>
      <c r="D13" s="29" t="s">
        <v>19</v>
      </c>
      <c r="E13" s="30" t="s">
        <v>36</v>
      </c>
      <c r="F13" s="31">
        <v>94000000</v>
      </c>
      <c r="G13" s="31">
        <v>0</v>
      </c>
      <c r="H13" s="31">
        <v>94000000</v>
      </c>
      <c r="I13" s="31">
        <v>0</v>
      </c>
      <c r="J13" s="31">
        <v>0</v>
      </c>
      <c r="K13" s="31">
        <v>0</v>
      </c>
      <c r="L13" s="32">
        <v>0</v>
      </c>
    </row>
    <row r="14" spans="1:12" x14ac:dyDescent="0.25">
      <c r="A14" s="27"/>
      <c r="B14" s="28" t="s">
        <v>37</v>
      </c>
      <c r="C14" s="29" t="s">
        <v>18</v>
      </c>
      <c r="D14" s="29" t="s">
        <v>19</v>
      </c>
      <c r="E14" s="30" t="s">
        <v>38</v>
      </c>
      <c r="F14" s="31">
        <v>20000000</v>
      </c>
      <c r="G14" s="31">
        <v>0</v>
      </c>
      <c r="H14" s="31">
        <v>20000000</v>
      </c>
      <c r="I14" s="31">
        <v>0</v>
      </c>
      <c r="J14" s="31">
        <v>0</v>
      </c>
      <c r="K14" s="31">
        <v>0</v>
      </c>
      <c r="L14" s="32">
        <v>0</v>
      </c>
    </row>
    <row r="15" spans="1:12" ht="22.5" x14ac:dyDescent="0.25">
      <c r="A15" s="27"/>
      <c r="B15" s="28" t="s">
        <v>39</v>
      </c>
      <c r="C15" s="29" t="s">
        <v>18</v>
      </c>
      <c r="D15" s="29" t="s">
        <v>19</v>
      </c>
      <c r="E15" s="30" t="s">
        <v>40</v>
      </c>
      <c r="F15" s="31">
        <v>11000000</v>
      </c>
      <c r="G15" s="31">
        <v>0</v>
      </c>
      <c r="H15" s="31">
        <v>11000000</v>
      </c>
      <c r="I15" s="31">
        <v>0</v>
      </c>
      <c r="J15" s="31">
        <v>0</v>
      </c>
      <c r="K15" s="31">
        <v>0</v>
      </c>
      <c r="L15" s="32">
        <v>0</v>
      </c>
    </row>
    <row r="16" spans="1:12" ht="22.5" x14ac:dyDescent="0.25">
      <c r="A16" s="27"/>
      <c r="B16" s="28" t="s">
        <v>41</v>
      </c>
      <c r="C16" s="29" t="s">
        <v>42</v>
      </c>
      <c r="D16" s="29" t="s">
        <v>43</v>
      </c>
      <c r="E16" s="30" t="s">
        <v>44</v>
      </c>
      <c r="F16" s="31">
        <v>975000000</v>
      </c>
      <c r="G16" s="31">
        <v>624748985</v>
      </c>
      <c r="H16" s="31">
        <v>350251015</v>
      </c>
      <c r="I16" s="31">
        <v>624748985</v>
      </c>
      <c r="J16" s="31">
        <v>0</v>
      </c>
      <c r="K16" s="31">
        <v>0</v>
      </c>
      <c r="L16" s="32">
        <v>0</v>
      </c>
    </row>
    <row r="17" spans="1:12" ht="22.5" x14ac:dyDescent="0.25">
      <c r="A17" s="27"/>
      <c r="B17" s="28" t="s">
        <v>45</v>
      </c>
      <c r="C17" s="29" t="s">
        <v>18</v>
      </c>
      <c r="D17" s="29" t="s">
        <v>19</v>
      </c>
      <c r="E17" s="30" t="s">
        <v>46</v>
      </c>
      <c r="F17" s="31">
        <v>2000000</v>
      </c>
      <c r="G17" s="31">
        <v>0</v>
      </c>
      <c r="H17" s="31">
        <v>2000000</v>
      </c>
      <c r="I17" s="31">
        <v>0</v>
      </c>
      <c r="J17" s="31">
        <v>0</v>
      </c>
      <c r="K17" s="31">
        <v>0</v>
      </c>
      <c r="L17" s="32">
        <v>0</v>
      </c>
    </row>
    <row r="18" spans="1:12" ht="56.25" x14ac:dyDescent="0.25">
      <c r="A18" s="27"/>
      <c r="B18" s="28" t="s">
        <v>47</v>
      </c>
      <c r="C18" s="29" t="s">
        <v>42</v>
      </c>
      <c r="D18" s="29" t="s">
        <v>19</v>
      </c>
      <c r="E18" s="30" t="s">
        <v>49</v>
      </c>
      <c r="F18" s="31">
        <v>50000000000</v>
      </c>
      <c r="G18" s="31">
        <v>0</v>
      </c>
      <c r="H18" s="31">
        <v>50000000000</v>
      </c>
      <c r="I18" s="31">
        <v>0</v>
      </c>
      <c r="J18" s="31">
        <v>0</v>
      </c>
      <c r="K18" s="31">
        <v>0</v>
      </c>
      <c r="L18" s="32">
        <v>0</v>
      </c>
    </row>
    <row r="19" spans="1:12" ht="45" x14ac:dyDescent="0.25">
      <c r="A19" s="27"/>
      <c r="B19" s="28" t="s">
        <v>50</v>
      </c>
      <c r="C19" s="29" t="s">
        <v>42</v>
      </c>
      <c r="D19" s="29" t="s">
        <v>19</v>
      </c>
      <c r="E19" s="30" t="s">
        <v>51</v>
      </c>
      <c r="F19" s="31">
        <v>13000000000</v>
      </c>
      <c r="G19" s="31">
        <v>663877000</v>
      </c>
      <c r="H19" s="31">
        <v>12336123000</v>
      </c>
      <c r="I19" s="31">
        <v>165373299</v>
      </c>
      <c r="J19" s="31">
        <v>0</v>
      </c>
      <c r="K19" s="31">
        <v>0</v>
      </c>
      <c r="L19" s="32">
        <v>0</v>
      </c>
    </row>
    <row r="20" spans="1:12" ht="22.5" x14ac:dyDescent="0.25">
      <c r="A20" s="27"/>
      <c r="B20" s="28" t="s">
        <v>52</v>
      </c>
      <c r="C20" s="29" t="s">
        <v>42</v>
      </c>
      <c r="D20" s="29" t="s">
        <v>19</v>
      </c>
      <c r="E20" s="30" t="s">
        <v>53</v>
      </c>
      <c r="F20" s="31">
        <v>13000000000</v>
      </c>
      <c r="G20" s="31">
        <v>413516400</v>
      </c>
      <c r="H20" s="31">
        <v>12586483600</v>
      </c>
      <c r="I20" s="31">
        <v>46200000</v>
      </c>
      <c r="J20" s="31">
        <v>0</v>
      </c>
      <c r="K20" s="31">
        <v>0</v>
      </c>
      <c r="L20" s="32">
        <v>0</v>
      </c>
    </row>
    <row r="21" spans="1:12" ht="33.75" x14ac:dyDescent="0.25">
      <c r="A21" s="27"/>
      <c r="B21" s="28" t="s">
        <v>54</v>
      </c>
      <c r="C21" s="29" t="s">
        <v>42</v>
      </c>
      <c r="D21" s="29" t="s">
        <v>19</v>
      </c>
      <c r="E21" s="30" t="s">
        <v>55</v>
      </c>
      <c r="F21" s="31">
        <v>15000000000</v>
      </c>
      <c r="G21" s="31">
        <v>463600000</v>
      </c>
      <c r="H21" s="31">
        <v>14536400000</v>
      </c>
      <c r="I21" s="31">
        <v>162750000</v>
      </c>
      <c r="J21" s="31">
        <v>0</v>
      </c>
      <c r="K21" s="31">
        <v>0</v>
      </c>
      <c r="L21" s="32">
        <v>0</v>
      </c>
    </row>
    <row r="22" spans="1:12" ht="45" x14ac:dyDescent="0.25">
      <c r="A22" s="27"/>
      <c r="B22" s="28" t="s">
        <v>56</v>
      </c>
      <c r="C22" s="29" t="s">
        <v>42</v>
      </c>
      <c r="D22" s="29" t="s">
        <v>19</v>
      </c>
      <c r="E22" s="30" t="s">
        <v>57</v>
      </c>
      <c r="F22" s="31">
        <v>15000000000</v>
      </c>
      <c r="G22" s="31">
        <v>764250000</v>
      </c>
      <c r="H22" s="31">
        <v>14235750000</v>
      </c>
      <c r="I22" s="31">
        <v>1876378</v>
      </c>
      <c r="J22" s="31">
        <v>0</v>
      </c>
      <c r="K22" s="31">
        <v>0</v>
      </c>
      <c r="L22" s="32">
        <v>0</v>
      </c>
    </row>
    <row r="23" spans="1:12" ht="45" x14ac:dyDescent="0.25">
      <c r="A23" s="27"/>
      <c r="B23" s="28" t="s">
        <v>58</v>
      </c>
      <c r="C23" s="29" t="s">
        <v>18</v>
      </c>
      <c r="D23" s="29" t="s">
        <v>19</v>
      </c>
      <c r="E23" s="30" t="s">
        <v>59</v>
      </c>
      <c r="F23" s="31">
        <v>17750000000</v>
      </c>
      <c r="G23" s="31">
        <v>6076755379</v>
      </c>
      <c r="H23" s="31">
        <v>11673244621</v>
      </c>
      <c r="I23" s="31">
        <v>626398089</v>
      </c>
      <c r="J23" s="31">
        <v>0</v>
      </c>
      <c r="K23" s="31">
        <v>0</v>
      </c>
      <c r="L23" s="32">
        <v>0</v>
      </c>
    </row>
    <row r="24" spans="1:12" ht="45" x14ac:dyDescent="0.25">
      <c r="A24" s="27"/>
      <c r="B24" s="28" t="s">
        <v>58</v>
      </c>
      <c r="C24" s="29" t="s">
        <v>42</v>
      </c>
      <c r="D24" s="29" t="s">
        <v>19</v>
      </c>
      <c r="E24" s="30" t="s">
        <v>59</v>
      </c>
      <c r="F24" s="31">
        <v>165081157797</v>
      </c>
      <c r="G24" s="31">
        <v>28296624055</v>
      </c>
      <c r="H24" s="31">
        <v>136784533742</v>
      </c>
      <c r="I24" s="31">
        <v>28296624055</v>
      </c>
      <c r="J24" s="31">
        <v>0</v>
      </c>
      <c r="K24" s="31">
        <v>0</v>
      </c>
      <c r="L24" s="32">
        <v>0</v>
      </c>
    </row>
    <row r="25" spans="1:12" ht="33.75" x14ac:dyDescent="0.25">
      <c r="A25" s="27"/>
      <c r="B25" s="28" t="s">
        <v>60</v>
      </c>
      <c r="C25" s="29" t="s">
        <v>42</v>
      </c>
      <c r="D25" s="29" t="s">
        <v>19</v>
      </c>
      <c r="E25" s="30" t="s">
        <v>61</v>
      </c>
      <c r="F25" s="31">
        <v>75290000000</v>
      </c>
      <c r="G25" s="31">
        <v>29142572200</v>
      </c>
      <c r="H25" s="31">
        <v>46147427800</v>
      </c>
      <c r="I25" s="31">
        <v>28546108867</v>
      </c>
      <c r="J25" s="31">
        <v>0</v>
      </c>
      <c r="K25" s="31">
        <v>0</v>
      </c>
      <c r="L25" s="32">
        <v>0</v>
      </c>
    </row>
    <row r="26" spans="1:12" ht="56.25" x14ac:dyDescent="0.25">
      <c r="A26" s="27"/>
      <c r="B26" s="28" t="s">
        <v>62</v>
      </c>
      <c r="C26" s="29" t="s">
        <v>42</v>
      </c>
      <c r="D26" s="29" t="s">
        <v>19</v>
      </c>
      <c r="E26" s="30" t="s">
        <v>63</v>
      </c>
      <c r="F26" s="31">
        <v>25000000000</v>
      </c>
      <c r="G26" s="31">
        <v>138069000</v>
      </c>
      <c r="H26" s="31">
        <v>24861931000</v>
      </c>
      <c r="I26" s="31">
        <v>0</v>
      </c>
      <c r="J26" s="31">
        <v>0</v>
      </c>
      <c r="K26" s="31">
        <v>0</v>
      </c>
      <c r="L26" s="32">
        <v>0</v>
      </c>
    </row>
    <row r="27" spans="1:12" ht="67.5" x14ac:dyDescent="0.25">
      <c r="A27" s="27"/>
      <c r="B27" s="28" t="s">
        <v>64</v>
      </c>
      <c r="C27" s="29" t="s">
        <v>18</v>
      </c>
      <c r="D27" s="29" t="s">
        <v>19</v>
      </c>
      <c r="E27" s="30" t="s">
        <v>65</v>
      </c>
      <c r="F27" s="31">
        <v>112170000000</v>
      </c>
      <c r="G27" s="31">
        <v>1274487990</v>
      </c>
      <c r="H27" s="31">
        <v>110895512010</v>
      </c>
      <c r="I27" s="31">
        <v>587860000</v>
      </c>
      <c r="J27" s="31">
        <v>0</v>
      </c>
      <c r="K27" s="31">
        <v>0</v>
      </c>
      <c r="L27" s="32">
        <v>0</v>
      </c>
    </row>
    <row r="28" spans="1:12" ht="67.5" x14ac:dyDescent="0.25">
      <c r="A28" s="27"/>
      <c r="B28" s="28" t="s">
        <v>64</v>
      </c>
      <c r="C28" s="29" t="s">
        <v>42</v>
      </c>
      <c r="D28" s="29" t="s">
        <v>19</v>
      </c>
      <c r="E28" s="30" t="s">
        <v>65</v>
      </c>
      <c r="F28" s="31">
        <v>50000000000</v>
      </c>
      <c r="G28" s="31">
        <v>2295000000</v>
      </c>
      <c r="H28" s="31">
        <v>47705000000</v>
      </c>
      <c r="I28" s="31">
        <v>2295000000</v>
      </c>
      <c r="J28" s="31">
        <v>0</v>
      </c>
      <c r="K28" s="31">
        <v>0</v>
      </c>
      <c r="L28" s="32">
        <v>0</v>
      </c>
    </row>
    <row r="29" spans="1:12" ht="33.75" x14ac:dyDescent="0.25">
      <c r="A29" s="27"/>
      <c r="B29" s="28" t="s">
        <v>66</v>
      </c>
      <c r="C29" s="29" t="s">
        <v>42</v>
      </c>
      <c r="D29" s="29" t="s">
        <v>19</v>
      </c>
      <c r="E29" s="30" t="s">
        <v>67</v>
      </c>
      <c r="F29" s="31">
        <v>1100000000</v>
      </c>
      <c r="G29" s="31">
        <v>675000000</v>
      </c>
      <c r="H29" s="31">
        <v>425000000</v>
      </c>
      <c r="I29" s="31">
        <v>227355780</v>
      </c>
      <c r="J29" s="31">
        <v>0</v>
      </c>
      <c r="K29" s="31">
        <v>0</v>
      </c>
      <c r="L29" s="32">
        <v>0</v>
      </c>
    </row>
    <row r="30" spans="1:12" ht="33.75" x14ac:dyDescent="0.25">
      <c r="A30" s="27"/>
      <c r="B30" s="28" t="s">
        <v>68</v>
      </c>
      <c r="C30" s="29" t="s">
        <v>42</v>
      </c>
      <c r="D30" s="29" t="s">
        <v>19</v>
      </c>
      <c r="E30" s="30" t="s">
        <v>69</v>
      </c>
      <c r="F30" s="31">
        <v>1000000000</v>
      </c>
      <c r="G30" s="31">
        <v>4500000</v>
      </c>
      <c r="H30" s="31">
        <v>995500000</v>
      </c>
      <c r="I30" s="31">
        <v>3734610</v>
      </c>
      <c r="J30" s="31">
        <v>0</v>
      </c>
      <c r="K30" s="31">
        <v>0</v>
      </c>
      <c r="L30" s="32">
        <v>0</v>
      </c>
    </row>
    <row r="31" spans="1:12" ht="56.25" x14ac:dyDescent="0.25">
      <c r="A31" s="27"/>
      <c r="B31" s="28" t="s">
        <v>70</v>
      </c>
      <c r="C31" s="29" t="s">
        <v>42</v>
      </c>
      <c r="D31" s="29" t="s">
        <v>19</v>
      </c>
      <c r="E31" s="30" t="s">
        <v>71</v>
      </c>
      <c r="F31" s="31">
        <v>53000000000</v>
      </c>
      <c r="G31" s="31">
        <v>4915000000</v>
      </c>
      <c r="H31" s="31">
        <v>48085000000</v>
      </c>
      <c r="I31" s="31">
        <v>4675000000</v>
      </c>
      <c r="J31" s="31">
        <v>0</v>
      </c>
      <c r="K31" s="31">
        <v>0</v>
      </c>
      <c r="L31" s="32">
        <v>0</v>
      </c>
    </row>
    <row r="32" spans="1:12" ht="33.75" x14ac:dyDescent="0.25">
      <c r="A32" s="27"/>
      <c r="B32" s="28" t="s">
        <v>72</v>
      </c>
      <c r="C32" s="29" t="s">
        <v>42</v>
      </c>
      <c r="D32" s="29" t="s">
        <v>19</v>
      </c>
      <c r="E32" s="30" t="s">
        <v>73</v>
      </c>
      <c r="F32" s="31">
        <v>3750000000</v>
      </c>
      <c r="G32" s="31">
        <v>1606878478</v>
      </c>
      <c r="H32" s="31">
        <v>2143121522</v>
      </c>
      <c r="I32" s="31">
        <v>57528865</v>
      </c>
      <c r="J32" s="31">
        <v>0</v>
      </c>
      <c r="K32" s="31">
        <v>0</v>
      </c>
      <c r="L32" s="32">
        <v>0</v>
      </c>
    </row>
    <row r="33" spans="1:12" ht="22.5" x14ac:dyDescent="0.25">
      <c r="A33" s="27"/>
      <c r="B33" s="28" t="s">
        <v>74</v>
      </c>
      <c r="C33" s="29" t="s">
        <v>42</v>
      </c>
      <c r="D33" s="29" t="s">
        <v>19</v>
      </c>
      <c r="E33" s="30" t="s">
        <v>75</v>
      </c>
      <c r="F33" s="31">
        <v>3000000000</v>
      </c>
      <c r="G33" s="31">
        <v>0</v>
      </c>
      <c r="H33" s="31">
        <v>3000000000</v>
      </c>
      <c r="I33" s="31">
        <v>0</v>
      </c>
      <c r="J33" s="31">
        <v>0</v>
      </c>
      <c r="K33" s="31">
        <v>0</v>
      </c>
      <c r="L33" s="32">
        <v>0</v>
      </c>
    </row>
    <row r="34" spans="1:12" ht="33.75" x14ac:dyDescent="0.25">
      <c r="A34" s="27"/>
      <c r="B34" s="28" t="s">
        <v>76</v>
      </c>
      <c r="C34" s="29" t="s">
        <v>42</v>
      </c>
      <c r="D34" s="29" t="s">
        <v>19</v>
      </c>
      <c r="E34" s="30" t="s">
        <v>77</v>
      </c>
      <c r="F34" s="31">
        <v>5000000000</v>
      </c>
      <c r="G34" s="31">
        <v>1387988276</v>
      </c>
      <c r="H34" s="31">
        <v>3612011724</v>
      </c>
      <c r="I34" s="31">
        <v>1102833613</v>
      </c>
      <c r="J34" s="31">
        <v>0</v>
      </c>
      <c r="K34" s="31">
        <v>0</v>
      </c>
      <c r="L34" s="32">
        <v>0</v>
      </c>
    </row>
    <row r="35" spans="1:12" ht="67.5" x14ac:dyDescent="0.25">
      <c r="A35" s="27"/>
      <c r="B35" s="28" t="s">
        <v>78</v>
      </c>
      <c r="C35" s="29" t="s">
        <v>42</v>
      </c>
      <c r="D35" s="29" t="s">
        <v>19</v>
      </c>
      <c r="E35" s="30" t="s">
        <v>79</v>
      </c>
      <c r="F35" s="31">
        <v>4000000000</v>
      </c>
      <c r="G35" s="31">
        <v>1018629539.09</v>
      </c>
      <c r="H35" s="31">
        <v>2981370460.9099998</v>
      </c>
      <c r="I35" s="31">
        <v>481779539.08999997</v>
      </c>
      <c r="J35" s="31">
        <v>0</v>
      </c>
      <c r="K35" s="31">
        <v>0</v>
      </c>
      <c r="L35" s="32">
        <v>0</v>
      </c>
    </row>
    <row r="36" spans="1:12" ht="22.5" x14ac:dyDescent="0.25">
      <c r="A36" s="27"/>
      <c r="B36" s="28" t="s">
        <v>80</v>
      </c>
      <c r="C36" s="29" t="s">
        <v>42</v>
      </c>
      <c r="D36" s="29" t="s">
        <v>19</v>
      </c>
      <c r="E36" s="30" t="s">
        <v>81</v>
      </c>
      <c r="F36" s="31">
        <v>8000000000</v>
      </c>
      <c r="G36" s="31">
        <v>4244199517</v>
      </c>
      <c r="H36" s="31">
        <v>3755800483</v>
      </c>
      <c r="I36" s="31">
        <v>1240008473</v>
      </c>
      <c r="J36" s="31">
        <v>0</v>
      </c>
      <c r="K36" s="31">
        <v>0</v>
      </c>
      <c r="L36" s="32">
        <v>0</v>
      </c>
    </row>
    <row r="37" spans="1:12" ht="22.5" x14ac:dyDescent="0.25">
      <c r="A37" s="27"/>
      <c r="B37" s="28" t="s">
        <v>82</v>
      </c>
      <c r="C37" s="29" t="s">
        <v>42</v>
      </c>
      <c r="D37" s="29" t="s">
        <v>19</v>
      </c>
      <c r="E37" s="30" t="s">
        <v>83</v>
      </c>
      <c r="F37" s="31">
        <v>7000000000</v>
      </c>
      <c r="G37" s="31">
        <v>2663980600</v>
      </c>
      <c r="H37" s="31">
        <v>4336019400</v>
      </c>
      <c r="I37" s="31">
        <v>1458924232</v>
      </c>
      <c r="J37" s="31">
        <v>0</v>
      </c>
      <c r="K37" s="31">
        <v>0</v>
      </c>
      <c r="L37" s="32">
        <v>0</v>
      </c>
    </row>
    <row r="38" spans="1:12" ht="15.75" thickBot="1" x14ac:dyDescent="0.3">
      <c r="A38" s="27"/>
      <c r="B38" s="33" t="s">
        <v>0</v>
      </c>
      <c r="C38" s="34" t="s">
        <v>0</v>
      </c>
      <c r="D38" s="34" t="s">
        <v>0</v>
      </c>
      <c r="E38" s="35" t="s">
        <v>0</v>
      </c>
      <c r="F38" s="36">
        <v>676735110160</v>
      </c>
      <c r="G38" s="36">
        <v>92847802135.169998</v>
      </c>
      <c r="H38" s="36">
        <v>583887308024.82996</v>
      </c>
      <c r="I38" s="36">
        <v>73984594580.539993</v>
      </c>
      <c r="J38" s="36">
        <v>2052403225.45</v>
      </c>
      <c r="K38" s="36">
        <v>2052403225.45</v>
      </c>
      <c r="L38" s="37">
        <v>2052403225.45</v>
      </c>
    </row>
    <row r="39" spans="1:12" ht="15.75" thickTop="1" x14ac:dyDescent="0.25">
      <c r="A39" s="38"/>
      <c r="B39" s="39" t="s">
        <v>0</v>
      </c>
      <c r="C39" s="40" t="s">
        <v>0</v>
      </c>
      <c r="D39" s="40" t="s">
        <v>0</v>
      </c>
      <c r="E39" s="41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  <c r="K39" s="42" t="s">
        <v>0</v>
      </c>
      <c r="L39" s="42" t="s">
        <v>0</v>
      </c>
    </row>
    <row r="40" spans="1:12" ht="33.950000000000003" customHeigh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6"/>
  <sheetViews>
    <sheetView topLeftCell="A3" workbookViewId="0">
      <selection activeCell="K12" sqref="K12"/>
    </sheetView>
  </sheetViews>
  <sheetFormatPr baseColWidth="10" defaultRowHeight="15" x14ac:dyDescent="0.2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 x14ac:dyDescent="0.25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 x14ac:dyDescent="0.25">
      <c r="B5" s="5" t="s">
        <v>25</v>
      </c>
      <c r="C5" s="3" t="s">
        <v>18</v>
      </c>
      <c r="D5" s="4" t="s">
        <v>88</v>
      </c>
      <c r="E5" s="9">
        <f>SUM('ACUMULADO A ABRIL  2020'!E8:E9)/1000000</f>
        <v>4340</v>
      </c>
      <c r="F5" s="9">
        <f>SUM('ACUMULADO A ABRIL  2020'!I8:I9)/1000000</f>
        <v>3046.34987985</v>
      </c>
      <c r="G5" s="9">
        <f>SUM('ACUMULADO A ABRIL  2020'!J8:J9)/1000000</f>
        <v>963.90544774</v>
      </c>
      <c r="H5" s="9">
        <f>SUM('ACUMULADO A ABRIL  2020'!K8:K9)/1000000</f>
        <v>963.90544774</v>
      </c>
    </row>
    <row r="6" spans="2:8" x14ac:dyDescent="0.25">
      <c r="B6" s="5" t="s">
        <v>84</v>
      </c>
      <c r="C6" s="3" t="s">
        <v>18</v>
      </c>
      <c r="D6" s="4" t="s">
        <v>85</v>
      </c>
      <c r="E6" s="9">
        <f>SUM('ACUMULADO A ABRIL  2020'!E10:E17)/1000000</f>
        <v>17278.952363</v>
      </c>
      <c r="F6" s="9">
        <f>SUM('ACUMULADO A ABRIL  2020'!I10:I17)/1000000</f>
        <v>5199.7419695599992</v>
      </c>
      <c r="G6" s="9">
        <f>SUM('ACUMULADO A ABRIL  2020'!J10:J17)/1000000</f>
        <v>5175.1827995599997</v>
      </c>
      <c r="H6" s="9">
        <f>SUM('ACUMULADO A ABRIL  2020'!K10:K17)/1000000</f>
        <v>5175.1827995599997</v>
      </c>
    </row>
    <row r="7" spans="2:8" x14ac:dyDescent="0.25">
      <c r="B7" s="5" t="s">
        <v>86</v>
      </c>
      <c r="C7" s="3" t="s">
        <v>18</v>
      </c>
      <c r="D7" s="4" t="s">
        <v>87</v>
      </c>
      <c r="E7" s="9">
        <f>SUM('ACUMULADO A ABRIL  2020'!E5:E7)/1000000</f>
        <v>17975</v>
      </c>
      <c r="F7" s="9">
        <f>SUM('ACUMULADO A ABRIL  2020'!I5:I7)/1000000</f>
        <v>4719.9854910000004</v>
      </c>
      <c r="G7" s="9">
        <f>SUM('ACUMULADO A ABRIL  2020'!J5:J7)/1000000</f>
        <v>4718.736105</v>
      </c>
      <c r="H7" s="9">
        <f>SUM('ACUMULADO A ABRIL  2020'!K5:K7)/1000000</f>
        <v>4718.736105</v>
      </c>
    </row>
    <row r="10" spans="2:8" x14ac:dyDescent="0.25">
      <c r="B10" s="5"/>
      <c r="C10" s="3"/>
      <c r="D10" s="4"/>
      <c r="E10" s="6"/>
      <c r="F10" s="6"/>
      <c r="G10" s="6"/>
      <c r="H10" s="6"/>
    </row>
    <row r="11" spans="2:8" x14ac:dyDescent="0.25">
      <c r="B11" s="5"/>
      <c r="C11" s="3"/>
      <c r="D11" s="4"/>
      <c r="E11" s="6"/>
      <c r="F11" s="6"/>
      <c r="G11" s="6"/>
      <c r="H11" s="6"/>
    </row>
    <row r="12" spans="2:8" x14ac:dyDescent="0.25">
      <c r="B12" s="5"/>
      <c r="C12" s="3"/>
      <c r="D12" s="4"/>
      <c r="E12" s="6"/>
      <c r="F12" s="6"/>
      <c r="G12" s="6"/>
      <c r="H12" s="6"/>
    </row>
    <row r="13" spans="2:8" x14ac:dyDescent="0.25">
      <c r="B13" s="5"/>
      <c r="C13" s="3"/>
      <c r="D13" s="4"/>
      <c r="E13" s="6"/>
      <c r="F13" s="6"/>
      <c r="G13" s="6"/>
      <c r="H13" s="6"/>
    </row>
    <row r="14" spans="2:8" x14ac:dyDescent="0.25">
      <c r="B14" s="5"/>
      <c r="C14" s="3"/>
      <c r="D14" s="4"/>
      <c r="E14" s="6"/>
      <c r="F14" s="6"/>
      <c r="G14" s="6"/>
      <c r="H14" s="6"/>
    </row>
    <row r="15" spans="2:8" x14ac:dyDescent="0.25">
      <c r="B15" s="5"/>
      <c r="C15" s="3"/>
      <c r="D15" s="4"/>
      <c r="E15" s="6"/>
      <c r="F15" s="6"/>
      <c r="G15" s="6"/>
      <c r="H15" s="6"/>
    </row>
    <row r="16" spans="2:8" x14ac:dyDescent="0.25">
      <c r="B16" s="5"/>
      <c r="C16" s="3"/>
      <c r="D16" s="4"/>
      <c r="E16" s="6"/>
      <c r="F16" s="6"/>
      <c r="G16" s="6"/>
      <c r="H16" s="6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>
      <selection activeCell="L24" sqref="L24"/>
    </sheetView>
  </sheetViews>
  <sheetFormatPr baseColWidth="10" defaultRowHeight="15" x14ac:dyDescent="0.2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 x14ac:dyDescent="0.25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1:7" x14ac:dyDescent="0.25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1:7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1:7" x14ac:dyDescent="0.25">
      <c r="A4" s="1"/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1:7" ht="33.75" x14ac:dyDescent="0.25">
      <c r="A5" s="4"/>
      <c r="B5" s="5" t="s">
        <v>47</v>
      </c>
      <c r="C5" s="4" t="s">
        <v>49</v>
      </c>
      <c r="D5" s="6">
        <v>50000000000</v>
      </c>
      <c r="E5" s="6">
        <f>+'ACUMULADO A ABRIL  2020'!I19</f>
        <v>1631491257</v>
      </c>
      <c r="F5" s="6">
        <v>72651628</v>
      </c>
      <c r="G5" s="6">
        <v>72651628</v>
      </c>
    </row>
    <row r="6" spans="1:7" ht="22.5" x14ac:dyDescent="0.25">
      <c r="A6" s="4"/>
      <c r="B6" s="5" t="s">
        <v>50</v>
      </c>
      <c r="C6" s="4" t="s">
        <v>51</v>
      </c>
      <c r="D6" s="6">
        <v>13000000000</v>
      </c>
      <c r="E6" s="6">
        <f>+'ACUMULADO A ABRIL  2020'!I20</f>
        <v>2893302770</v>
      </c>
      <c r="F6" s="6">
        <v>53565901</v>
      </c>
      <c r="G6" s="6">
        <v>53565901</v>
      </c>
    </row>
    <row r="7" spans="1:7" x14ac:dyDescent="0.25">
      <c r="A7" s="4"/>
      <c r="B7" s="5" t="s">
        <v>52</v>
      </c>
      <c r="C7" s="4" t="s">
        <v>53</v>
      </c>
      <c r="D7" s="6">
        <v>12485000000</v>
      </c>
      <c r="E7" s="6">
        <f>+'ACUMULADO A ABRIL  2020'!I21</f>
        <v>734601205</v>
      </c>
      <c r="F7" s="6">
        <v>38692320</v>
      </c>
      <c r="G7" s="6">
        <v>38692320</v>
      </c>
    </row>
    <row r="8" spans="1:7" ht="22.5" x14ac:dyDescent="0.25">
      <c r="A8" s="4"/>
      <c r="B8" s="5" t="s">
        <v>54</v>
      </c>
      <c r="C8" s="4" t="s">
        <v>55</v>
      </c>
      <c r="D8" s="6">
        <v>14909000000</v>
      </c>
      <c r="E8" s="6">
        <f>+'ACUMULADO A ABRIL  2020'!I22</f>
        <v>1466180765</v>
      </c>
      <c r="F8" s="6">
        <v>52712557</v>
      </c>
      <c r="G8" s="6">
        <v>52712557</v>
      </c>
    </row>
    <row r="9" spans="1:7" ht="22.5" x14ac:dyDescent="0.25">
      <c r="A9" s="4"/>
      <c r="B9" s="5" t="s">
        <v>56</v>
      </c>
      <c r="C9" s="4" t="s">
        <v>57</v>
      </c>
      <c r="D9" s="6">
        <v>15000000000</v>
      </c>
      <c r="E9" s="6">
        <f>+'ACUMULADO A ABRIL  2020'!I23</f>
        <v>1338445509</v>
      </c>
      <c r="F9" s="6">
        <v>57428091</v>
      </c>
      <c r="G9" s="6">
        <v>57428091</v>
      </c>
    </row>
    <row r="10" spans="1:7" ht="33.75" x14ac:dyDescent="0.25">
      <c r="A10" s="4"/>
      <c r="B10" s="5" t="s">
        <v>58</v>
      </c>
      <c r="C10" s="4" t="s">
        <v>59</v>
      </c>
      <c r="D10" s="6">
        <v>62176157797</v>
      </c>
      <c r="E10" s="6">
        <f>SUM('ACUMULADO A ABRIL  2020'!I24+'ACUMULADO A ABRIL  2020'!I25)</f>
        <v>33555592640.510002</v>
      </c>
      <c r="F10" s="6">
        <v>612870893</v>
      </c>
      <c r="G10" s="6">
        <v>612870893</v>
      </c>
    </row>
    <row r="11" spans="1:7" ht="22.5" x14ac:dyDescent="0.25">
      <c r="A11" s="4"/>
      <c r="B11" s="5" t="s">
        <v>60</v>
      </c>
      <c r="C11" s="4" t="s">
        <v>61</v>
      </c>
      <c r="D11" s="6">
        <v>50290000000</v>
      </c>
      <c r="E11" s="6">
        <f>+'ACUMULADO A ABRIL  2020'!I26</f>
        <v>28952552365</v>
      </c>
      <c r="F11" s="6">
        <v>37832027</v>
      </c>
      <c r="G11" s="6">
        <v>37832027</v>
      </c>
    </row>
    <row r="12" spans="1:7" ht="33.75" x14ac:dyDescent="0.25">
      <c r="A12" s="4"/>
      <c r="B12" s="5" t="s">
        <v>62</v>
      </c>
      <c r="C12" s="4" t="s">
        <v>63</v>
      </c>
      <c r="D12" s="6">
        <v>24200000000</v>
      </c>
      <c r="E12" s="6">
        <f>+'ACUMULADO A ABRIL  2020'!I27</f>
        <v>10159433905.5</v>
      </c>
      <c r="F12" s="6">
        <v>4340611312</v>
      </c>
      <c r="G12" s="6">
        <v>4340611312</v>
      </c>
    </row>
    <row r="13" spans="1:7" ht="33.75" x14ac:dyDescent="0.25">
      <c r="A13" s="4"/>
      <c r="B13" s="5" t="s">
        <v>64</v>
      </c>
      <c r="C13" s="4" t="s">
        <v>65</v>
      </c>
      <c r="D13" s="6">
        <v>139231000000</v>
      </c>
      <c r="E13" s="6">
        <f>+'ACUMULADO A ABRIL  2020'!I28+'ACUMULADO A ABRIL  2020'!I29</f>
        <v>50664428406</v>
      </c>
      <c r="F13" s="6">
        <v>15745006864</v>
      </c>
      <c r="G13" s="6">
        <v>15742272516</v>
      </c>
    </row>
    <row r="14" spans="1:7" ht="22.5" x14ac:dyDescent="0.25">
      <c r="A14" s="4"/>
      <c r="B14" s="5" t="s">
        <v>66</v>
      </c>
      <c r="C14" s="4" t="s">
        <v>67</v>
      </c>
      <c r="D14" s="6">
        <v>1100000000</v>
      </c>
      <c r="E14" s="6">
        <f>+'ACUMULADO A ABRIL  2020'!I30</f>
        <v>593374185</v>
      </c>
      <c r="F14" s="6">
        <v>61566754</v>
      </c>
      <c r="G14" s="6">
        <v>61566754</v>
      </c>
    </row>
    <row r="15" spans="1:7" ht="22.5" x14ac:dyDescent="0.25">
      <c r="A15" s="4"/>
      <c r="B15" s="5" t="s">
        <v>68</v>
      </c>
      <c r="C15" s="4" t="s">
        <v>69</v>
      </c>
      <c r="D15" s="6">
        <v>1000000000</v>
      </c>
      <c r="E15" s="6">
        <f>+'ACUMULADO A ABRIL  2020'!I31</f>
        <v>259500000</v>
      </c>
      <c r="F15" s="6">
        <v>6500000</v>
      </c>
      <c r="G15" s="6">
        <v>6500000</v>
      </c>
    </row>
    <row r="16" spans="1:7" ht="33.75" x14ac:dyDescent="0.25">
      <c r="A16" s="4"/>
      <c r="B16" s="5" t="s">
        <v>70</v>
      </c>
      <c r="C16" s="4" t="s">
        <v>71</v>
      </c>
      <c r="D16" s="6">
        <v>53000000000</v>
      </c>
      <c r="E16" s="6">
        <f>+'ACUMULADO A ABRIL  2020'!I32</f>
        <v>5596235360</v>
      </c>
      <c r="F16" s="6">
        <v>4070175863</v>
      </c>
      <c r="G16" s="6">
        <v>4070175863</v>
      </c>
    </row>
    <row r="17" spans="1:7" ht="22.5" x14ac:dyDescent="0.25">
      <c r="A17" s="4"/>
      <c r="B17" s="5" t="s">
        <v>72</v>
      </c>
      <c r="C17" s="4" t="s">
        <v>73</v>
      </c>
      <c r="D17" s="6">
        <v>3750000000</v>
      </c>
      <c r="E17" s="6">
        <f>+'ACUMULADO A ABRIL  2020'!I33</f>
        <v>2780479247</v>
      </c>
      <c r="F17" s="6">
        <v>149186408</v>
      </c>
      <c r="G17" s="6">
        <v>149186408</v>
      </c>
    </row>
    <row r="18" spans="1:7" ht="22.5" x14ac:dyDescent="0.25">
      <c r="A18" s="4"/>
      <c r="B18" s="5" t="s">
        <v>74</v>
      </c>
      <c r="C18" s="4" t="s">
        <v>75</v>
      </c>
      <c r="D18" s="6">
        <v>3000000000</v>
      </c>
      <c r="E18" s="6">
        <f>+'ACUMULADO A ABRIL  2020'!I34</f>
        <v>345104000</v>
      </c>
      <c r="F18" s="6">
        <v>150000000</v>
      </c>
      <c r="G18" s="6">
        <v>150000000</v>
      </c>
    </row>
    <row r="19" spans="1:7" ht="22.5" x14ac:dyDescent="0.25">
      <c r="A19" s="4"/>
      <c r="B19" s="5" t="s">
        <v>76</v>
      </c>
      <c r="C19" s="4" t="s">
        <v>77</v>
      </c>
      <c r="D19" s="6">
        <v>5000000000</v>
      </c>
      <c r="E19" s="6">
        <f>+'ACUMULADO A ABRIL  2020'!I35</f>
        <v>1526751181</v>
      </c>
      <c r="F19" s="6">
        <v>93069897</v>
      </c>
      <c r="G19" s="6">
        <v>93069897</v>
      </c>
    </row>
    <row r="20" spans="1:7" ht="33.75" x14ac:dyDescent="0.25">
      <c r="A20" s="4"/>
      <c r="B20" s="5" t="s">
        <v>78</v>
      </c>
      <c r="C20" s="4" t="s">
        <v>79</v>
      </c>
      <c r="D20" s="6">
        <v>4000000000</v>
      </c>
      <c r="E20" s="6">
        <f>+'ACUMULADO A ABRIL  2020'!I36</f>
        <v>1117130270.0899999</v>
      </c>
      <c r="F20" s="6">
        <v>94251222.840000004</v>
      </c>
      <c r="G20" s="6">
        <v>94251222.840000004</v>
      </c>
    </row>
    <row r="21" spans="1:7" x14ac:dyDescent="0.25">
      <c r="A21" s="4"/>
      <c r="B21" s="5" t="s">
        <v>80</v>
      </c>
      <c r="C21" s="4" t="s">
        <v>81</v>
      </c>
      <c r="D21" s="6">
        <v>8000000000</v>
      </c>
      <c r="E21" s="6">
        <f>+'ACUMULADO A ABRIL  2020'!I37</f>
        <v>3080119339.3699999</v>
      </c>
      <c r="F21" s="6">
        <v>134570783</v>
      </c>
      <c r="G21" s="6">
        <v>134570783</v>
      </c>
    </row>
    <row r="22" spans="1:7" ht="22.5" x14ac:dyDescent="0.25">
      <c r="A22" s="4"/>
      <c r="B22" s="5" t="s">
        <v>82</v>
      </c>
      <c r="C22" s="4" t="s">
        <v>83</v>
      </c>
      <c r="D22" s="6">
        <v>7000000000</v>
      </c>
      <c r="E22" s="6">
        <f>+'ACUMULADO A ABRIL  2020'!I38</f>
        <v>2861676699</v>
      </c>
      <c r="F22" s="6">
        <v>258226896</v>
      </c>
      <c r="G22" s="6">
        <v>258226896</v>
      </c>
    </row>
    <row r="23" spans="1:7" x14ac:dyDescent="0.25">
      <c r="A23" s="4"/>
      <c r="B23" s="5" t="s">
        <v>0</v>
      </c>
      <c r="C23" s="4" t="s">
        <v>0</v>
      </c>
      <c r="D23" s="6">
        <f>SUM(D5:D22)</f>
        <v>467141157797</v>
      </c>
      <c r="E23" s="6">
        <f t="shared" ref="E23:G23" si="0">SUM(E5:E22)</f>
        <v>149556399104.47</v>
      </c>
      <c r="F23" s="6">
        <f t="shared" si="0"/>
        <v>26028919416.84</v>
      </c>
      <c r="G23" s="6">
        <f t="shared" si="0"/>
        <v>26026185068.84</v>
      </c>
    </row>
    <row r="24" spans="1:7" x14ac:dyDescent="0.25">
      <c r="A24" s="7"/>
      <c r="B24" s="5" t="s">
        <v>0</v>
      </c>
      <c r="C24" s="4" t="s">
        <v>0</v>
      </c>
      <c r="D24" s="17" t="e">
        <f>+D23-#REF!</f>
        <v>#REF!</v>
      </c>
      <c r="E24" s="8" t="s">
        <v>0</v>
      </c>
      <c r="F24" s="8" t="s">
        <v>0</v>
      </c>
      <c r="G24" s="8" t="s">
        <v>0</v>
      </c>
    </row>
    <row r="26" spans="1:7" x14ac:dyDescent="0.25">
      <c r="B26" s="1" t="s">
        <v>3</v>
      </c>
      <c r="C26" s="1" t="s">
        <v>6</v>
      </c>
      <c r="D26" s="1" t="s">
        <v>8</v>
      </c>
      <c r="E26" s="1" t="s">
        <v>12</v>
      </c>
      <c r="F26" s="1" t="s">
        <v>13</v>
      </c>
      <c r="G26" s="1" t="s">
        <v>15</v>
      </c>
    </row>
    <row r="27" spans="1:7" ht="33.75" x14ac:dyDescent="0.25">
      <c r="B27" s="5" t="s">
        <v>47</v>
      </c>
      <c r="C27" s="4" t="s">
        <v>49</v>
      </c>
      <c r="D27" s="18">
        <f>+D5/1000000</f>
        <v>50000</v>
      </c>
      <c r="E27" s="18">
        <f>+E5/1000000</f>
        <v>1631.4912569999999</v>
      </c>
      <c r="F27" s="18">
        <f t="shared" ref="F27:G27" si="1">+F5/1000000</f>
        <v>72.651628000000002</v>
      </c>
      <c r="G27" s="18">
        <f t="shared" si="1"/>
        <v>72.651628000000002</v>
      </c>
    </row>
    <row r="28" spans="1:7" ht="22.5" x14ac:dyDescent="0.25">
      <c r="B28" s="5" t="s">
        <v>50</v>
      </c>
      <c r="C28" s="4" t="s">
        <v>51</v>
      </c>
      <c r="D28" s="18">
        <f t="shared" ref="D28:E44" si="2">+D6/1000000</f>
        <v>13000</v>
      </c>
      <c r="E28" s="18">
        <f t="shared" si="2"/>
        <v>2893.3027699999998</v>
      </c>
      <c r="F28" s="18">
        <f t="shared" ref="F28:G28" si="3">+F6/1000000</f>
        <v>53.565900999999997</v>
      </c>
      <c r="G28" s="18">
        <f t="shared" si="3"/>
        <v>53.565900999999997</v>
      </c>
    </row>
    <row r="29" spans="1:7" x14ac:dyDescent="0.25">
      <c r="B29" s="5" t="s">
        <v>52</v>
      </c>
      <c r="C29" s="4" t="s">
        <v>53</v>
      </c>
      <c r="D29" s="18">
        <f t="shared" si="2"/>
        <v>12485</v>
      </c>
      <c r="E29" s="18">
        <f t="shared" si="2"/>
        <v>734.60120500000005</v>
      </c>
      <c r="F29" s="18">
        <f t="shared" ref="F29:G29" si="4">+F7/1000000</f>
        <v>38.692320000000002</v>
      </c>
      <c r="G29" s="18">
        <f t="shared" si="4"/>
        <v>38.692320000000002</v>
      </c>
    </row>
    <row r="30" spans="1:7" ht="22.5" x14ac:dyDescent="0.25">
      <c r="B30" s="5" t="s">
        <v>54</v>
      </c>
      <c r="C30" s="4" t="s">
        <v>55</v>
      </c>
      <c r="D30" s="18">
        <f t="shared" si="2"/>
        <v>14909</v>
      </c>
      <c r="E30" s="18">
        <f t="shared" si="2"/>
        <v>1466.1807650000001</v>
      </c>
      <c r="F30" s="18">
        <f t="shared" ref="F30:G30" si="5">+F8/1000000</f>
        <v>52.712556999999997</v>
      </c>
      <c r="G30" s="18">
        <f t="shared" si="5"/>
        <v>52.712556999999997</v>
      </c>
    </row>
    <row r="31" spans="1:7" ht="22.5" x14ac:dyDescent="0.25">
      <c r="B31" s="5" t="s">
        <v>56</v>
      </c>
      <c r="C31" s="4" t="s">
        <v>57</v>
      </c>
      <c r="D31" s="18">
        <f t="shared" si="2"/>
        <v>15000</v>
      </c>
      <c r="E31" s="18">
        <f t="shared" si="2"/>
        <v>1338.4455089999999</v>
      </c>
      <c r="F31" s="18">
        <f t="shared" ref="F31:G31" si="6">+F9/1000000</f>
        <v>57.428091000000002</v>
      </c>
      <c r="G31" s="18">
        <f t="shared" si="6"/>
        <v>57.428091000000002</v>
      </c>
    </row>
    <row r="32" spans="1:7" ht="33.75" x14ac:dyDescent="0.25">
      <c r="B32" s="5" t="s">
        <v>58</v>
      </c>
      <c r="C32" s="4" t="s">
        <v>59</v>
      </c>
      <c r="D32" s="18">
        <f t="shared" si="2"/>
        <v>62176.157797</v>
      </c>
      <c r="E32" s="18">
        <f t="shared" si="2"/>
        <v>33555.592640510004</v>
      </c>
      <c r="F32" s="18">
        <f t="shared" ref="F32:G32" si="7">+F10/1000000</f>
        <v>612.87089300000002</v>
      </c>
      <c r="G32" s="18">
        <f t="shared" si="7"/>
        <v>612.87089300000002</v>
      </c>
    </row>
    <row r="33" spans="2:7" ht="22.5" x14ac:dyDescent="0.25">
      <c r="B33" s="5" t="s">
        <v>60</v>
      </c>
      <c r="C33" s="4" t="s">
        <v>61</v>
      </c>
      <c r="D33" s="18">
        <f t="shared" si="2"/>
        <v>50290</v>
      </c>
      <c r="E33" s="18">
        <f t="shared" si="2"/>
        <v>28952.552365</v>
      </c>
      <c r="F33" s="18">
        <f t="shared" ref="F33:G33" si="8">+F11/1000000</f>
        <v>37.832026999999997</v>
      </c>
      <c r="G33" s="18">
        <f t="shared" si="8"/>
        <v>37.832026999999997</v>
      </c>
    </row>
    <row r="34" spans="2:7" ht="33.75" x14ac:dyDescent="0.25">
      <c r="B34" s="5" t="s">
        <v>62</v>
      </c>
      <c r="C34" s="4" t="s">
        <v>63</v>
      </c>
      <c r="D34" s="18">
        <f t="shared" si="2"/>
        <v>24200</v>
      </c>
      <c r="E34" s="18">
        <f t="shared" si="2"/>
        <v>10159.4339055</v>
      </c>
      <c r="F34" s="18">
        <f t="shared" ref="F34:G34" si="9">+F12/1000000</f>
        <v>4340.611312</v>
      </c>
      <c r="G34" s="18">
        <f t="shared" si="9"/>
        <v>4340.611312</v>
      </c>
    </row>
    <row r="35" spans="2:7" ht="33.75" x14ac:dyDescent="0.25">
      <c r="B35" s="5" t="s">
        <v>64</v>
      </c>
      <c r="C35" s="4" t="s">
        <v>65</v>
      </c>
      <c r="D35" s="18">
        <f t="shared" si="2"/>
        <v>139231</v>
      </c>
      <c r="E35" s="18">
        <f t="shared" si="2"/>
        <v>50664.428405999999</v>
      </c>
      <c r="F35" s="18">
        <f t="shared" ref="F35:G35" si="10">+F13/1000000</f>
        <v>15745.006864000001</v>
      </c>
      <c r="G35" s="18">
        <f t="shared" si="10"/>
        <v>15742.272516000001</v>
      </c>
    </row>
    <row r="36" spans="2:7" ht="22.5" x14ac:dyDescent="0.25">
      <c r="B36" s="5" t="s">
        <v>66</v>
      </c>
      <c r="C36" s="4" t="s">
        <v>67</v>
      </c>
      <c r="D36" s="18">
        <f t="shared" si="2"/>
        <v>1100</v>
      </c>
      <c r="E36" s="18">
        <f t="shared" si="2"/>
        <v>593.37418500000001</v>
      </c>
      <c r="F36" s="18">
        <f t="shared" ref="F36:G36" si="11">+F14/1000000</f>
        <v>61.566754000000003</v>
      </c>
      <c r="G36" s="18">
        <f t="shared" si="11"/>
        <v>61.566754000000003</v>
      </c>
    </row>
    <row r="37" spans="2:7" ht="22.5" x14ac:dyDescent="0.25">
      <c r="B37" s="5" t="s">
        <v>68</v>
      </c>
      <c r="C37" s="4" t="s">
        <v>69</v>
      </c>
      <c r="D37" s="18">
        <f t="shared" si="2"/>
        <v>1000</v>
      </c>
      <c r="E37" s="18">
        <f t="shared" si="2"/>
        <v>259.5</v>
      </c>
      <c r="F37" s="18">
        <f t="shared" ref="F37:G37" si="12">+F15/1000000</f>
        <v>6.5</v>
      </c>
      <c r="G37" s="18">
        <f t="shared" si="12"/>
        <v>6.5</v>
      </c>
    </row>
    <row r="38" spans="2:7" ht="33.75" x14ac:dyDescent="0.25">
      <c r="B38" s="5" t="s">
        <v>70</v>
      </c>
      <c r="C38" s="4" t="s">
        <v>71</v>
      </c>
      <c r="D38" s="18">
        <f t="shared" si="2"/>
        <v>53000</v>
      </c>
      <c r="E38" s="18">
        <f t="shared" si="2"/>
        <v>5596.2353599999997</v>
      </c>
      <c r="F38" s="18">
        <f t="shared" ref="F38:G38" si="13">+F16/1000000</f>
        <v>4070.1758629999999</v>
      </c>
      <c r="G38" s="18">
        <f t="shared" si="13"/>
        <v>4070.1758629999999</v>
      </c>
    </row>
    <row r="39" spans="2:7" ht="22.5" x14ac:dyDescent="0.25">
      <c r="B39" s="5" t="s">
        <v>72</v>
      </c>
      <c r="C39" s="4" t="s">
        <v>73</v>
      </c>
      <c r="D39" s="18">
        <f t="shared" si="2"/>
        <v>3750</v>
      </c>
      <c r="E39" s="18">
        <f t="shared" si="2"/>
        <v>2780.4792470000002</v>
      </c>
      <c r="F39" s="18">
        <f t="shared" ref="F39:G39" si="14">+F17/1000000</f>
        <v>149.186408</v>
      </c>
      <c r="G39" s="18">
        <f t="shared" si="14"/>
        <v>149.186408</v>
      </c>
    </row>
    <row r="40" spans="2:7" ht="22.5" x14ac:dyDescent="0.25">
      <c r="B40" s="5" t="s">
        <v>74</v>
      </c>
      <c r="C40" s="4" t="s">
        <v>75</v>
      </c>
      <c r="D40" s="18">
        <f t="shared" si="2"/>
        <v>3000</v>
      </c>
      <c r="E40" s="18">
        <f t="shared" si="2"/>
        <v>345.10399999999998</v>
      </c>
      <c r="F40" s="18">
        <f t="shared" ref="F40:G40" si="15">+F18/1000000</f>
        <v>150</v>
      </c>
      <c r="G40" s="18">
        <f t="shared" si="15"/>
        <v>150</v>
      </c>
    </row>
    <row r="41" spans="2:7" ht="22.5" x14ac:dyDescent="0.25">
      <c r="B41" s="5" t="s">
        <v>76</v>
      </c>
      <c r="C41" s="4" t="s">
        <v>77</v>
      </c>
      <c r="D41" s="18">
        <f t="shared" si="2"/>
        <v>5000</v>
      </c>
      <c r="E41" s="18">
        <f t="shared" si="2"/>
        <v>1526.7511810000001</v>
      </c>
      <c r="F41" s="18">
        <f t="shared" ref="F41:G41" si="16">+F19/1000000</f>
        <v>93.069896999999997</v>
      </c>
      <c r="G41" s="18">
        <f t="shared" si="16"/>
        <v>93.069896999999997</v>
      </c>
    </row>
    <row r="42" spans="2:7" ht="33.75" x14ac:dyDescent="0.25">
      <c r="B42" s="5" t="s">
        <v>78</v>
      </c>
      <c r="C42" s="4" t="s">
        <v>79</v>
      </c>
      <c r="D42" s="18">
        <f t="shared" si="2"/>
        <v>4000</v>
      </c>
      <c r="E42" s="18">
        <f t="shared" si="2"/>
        <v>1117.1302700899998</v>
      </c>
      <c r="F42" s="18">
        <f t="shared" ref="F42:G42" si="17">+F20/1000000</f>
        <v>94.251222839999997</v>
      </c>
      <c r="G42" s="18">
        <f t="shared" si="17"/>
        <v>94.251222839999997</v>
      </c>
    </row>
    <row r="43" spans="2:7" x14ac:dyDescent="0.25">
      <c r="B43" s="5" t="s">
        <v>80</v>
      </c>
      <c r="C43" s="4" t="s">
        <v>81</v>
      </c>
      <c r="D43" s="18">
        <f t="shared" si="2"/>
        <v>8000</v>
      </c>
      <c r="E43" s="18">
        <f t="shared" si="2"/>
        <v>3080.11933937</v>
      </c>
      <c r="F43" s="18">
        <f t="shared" ref="F43:G43" si="18">+F21/1000000</f>
        <v>134.57078300000001</v>
      </c>
      <c r="G43" s="18">
        <f t="shared" si="18"/>
        <v>134.57078300000001</v>
      </c>
    </row>
    <row r="44" spans="2:7" ht="22.5" x14ac:dyDescent="0.25">
      <c r="B44" s="5" t="s">
        <v>82</v>
      </c>
      <c r="C44" s="4" t="s">
        <v>83</v>
      </c>
      <c r="D44" s="18">
        <f t="shared" si="2"/>
        <v>7000</v>
      </c>
      <c r="E44" s="18">
        <f t="shared" si="2"/>
        <v>2861.6766990000001</v>
      </c>
      <c r="F44" s="18">
        <f t="shared" ref="F44:G44" si="19">+F22/1000000</f>
        <v>258.22689600000001</v>
      </c>
      <c r="G44" s="18">
        <f t="shared" si="19"/>
        <v>258.22689600000001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activeCell="H27" sqref="H27"/>
    </sheetView>
  </sheetViews>
  <sheetFormatPr baseColWidth="10" defaultRowHeight="15" x14ac:dyDescent="0.2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 x14ac:dyDescent="0.25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 x14ac:dyDescent="0.25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 x14ac:dyDescent="0.25">
      <c r="A5" s="10"/>
      <c r="B5" s="12" t="s">
        <v>48</v>
      </c>
      <c r="C5" s="11" t="s">
        <v>89</v>
      </c>
      <c r="D5" s="13">
        <f>SUM(D6:D8)</f>
        <v>637141157797</v>
      </c>
      <c r="E5" s="13">
        <f t="shared" ref="E5:L5" si="0">SUM(E6:E8)</f>
        <v>467141157797</v>
      </c>
      <c r="F5" s="13">
        <f t="shared" si="0"/>
        <v>170000000000</v>
      </c>
      <c r="G5" s="13">
        <f t="shared" si="0"/>
        <v>316593406536.73004</v>
      </c>
      <c r="H5" s="13">
        <f t="shared" si="0"/>
        <v>150547751260.26999</v>
      </c>
      <c r="I5" s="13">
        <f t="shared" si="0"/>
        <v>143858663811.47</v>
      </c>
      <c r="J5" s="13">
        <f t="shared" si="0"/>
        <v>26028919416.84</v>
      </c>
      <c r="K5" s="13">
        <f t="shared" si="0"/>
        <v>26026185068.84</v>
      </c>
      <c r="L5" s="13">
        <f t="shared" si="0"/>
        <v>26026185068.84</v>
      </c>
    </row>
    <row r="6" spans="1:12" ht="45" x14ac:dyDescent="0.25">
      <c r="A6" s="3"/>
      <c r="B6" s="5" t="s">
        <v>90</v>
      </c>
      <c r="C6" s="4" t="s">
        <v>91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 x14ac:dyDescent="0.25">
      <c r="A7" s="3"/>
      <c r="B7" s="5" t="s">
        <v>92</v>
      </c>
      <c r="C7" s="4" t="s">
        <v>93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 x14ac:dyDescent="0.25">
      <c r="A8" s="3"/>
      <c r="B8" s="5" t="s">
        <v>94</v>
      </c>
      <c r="C8" s="4" t="s">
        <v>95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 x14ac:dyDescent="0.25">
      <c r="A9" s="3"/>
      <c r="B9" s="5" t="s">
        <v>0</v>
      </c>
      <c r="C9" s="5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  <c r="K9" s="14" t="s">
        <v>0</v>
      </c>
      <c r="L9" s="14" t="s">
        <v>0</v>
      </c>
    </row>
    <row r="10" spans="1:12" x14ac:dyDescent="0.25">
      <c r="A10" s="3"/>
      <c r="B10" s="12" t="s">
        <v>17</v>
      </c>
      <c r="C10" s="12" t="s">
        <v>96</v>
      </c>
      <c r="D10" s="15">
        <v>39593952363</v>
      </c>
      <c r="E10" s="15">
        <v>39593952363</v>
      </c>
      <c r="F10" s="15">
        <v>0</v>
      </c>
      <c r="G10" s="15">
        <v>11369241603.639999</v>
      </c>
      <c r="H10" s="15">
        <v>28224710759.360001</v>
      </c>
      <c r="I10" s="15">
        <v>9811642177.4699993</v>
      </c>
      <c r="J10" s="15">
        <v>7734530124.0100002</v>
      </c>
      <c r="K10" s="15">
        <v>7734530124.0100002</v>
      </c>
      <c r="L10" s="15">
        <v>7734530124.0100002</v>
      </c>
    </row>
    <row r="11" spans="1:12" x14ac:dyDescent="0.25">
      <c r="A11" s="3"/>
      <c r="B11" s="12" t="s">
        <v>48</v>
      </c>
      <c r="C11" s="12" t="s">
        <v>89</v>
      </c>
      <c r="D11" s="15">
        <v>637141157797</v>
      </c>
      <c r="E11" s="15">
        <v>637141157797</v>
      </c>
      <c r="F11" s="15">
        <v>170000000000</v>
      </c>
      <c r="G11" s="15">
        <v>316593406536.72998</v>
      </c>
      <c r="H11" s="15">
        <v>150547751260.26999</v>
      </c>
      <c r="I11" s="15">
        <v>143858663811.47</v>
      </c>
      <c r="J11" s="15">
        <v>26028919416.84</v>
      </c>
      <c r="K11" s="15">
        <v>26026185068.84</v>
      </c>
      <c r="L11" s="15">
        <v>26026185068.84</v>
      </c>
    </row>
    <row r="12" spans="1:12" x14ac:dyDescent="0.25">
      <c r="A12" s="3"/>
      <c r="B12" s="5" t="s">
        <v>0</v>
      </c>
      <c r="C12" s="4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8" t="s">
        <v>0</v>
      </c>
      <c r="L12" s="8" t="s">
        <v>0</v>
      </c>
    </row>
    <row r="13" spans="1:12" x14ac:dyDescent="0.25">
      <c r="A13" s="3"/>
      <c r="B13" s="5" t="s">
        <v>0</v>
      </c>
      <c r="C13" s="4" t="s">
        <v>0</v>
      </c>
      <c r="D13" s="13">
        <v>676735110160</v>
      </c>
      <c r="E13" s="15">
        <v>676735110160</v>
      </c>
      <c r="F13" s="15">
        <v>170000000000</v>
      </c>
      <c r="G13" s="15">
        <v>327962648140.37</v>
      </c>
      <c r="H13" s="15">
        <v>178772462019.63</v>
      </c>
      <c r="I13" s="15">
        <v>153670305988.94</v>
      </c>
      <c r="J13" s="15">
        <v>33763449540.849998</v>
      </c>
      <c r="K13" s="15">
        <v>33760715192.849998</v>
      </c>
      <c r="L13" s="15">
        <v>33760715192.849998</v>
      </c>
    </row>
    <row r="14" spans="1:12" ht="33.950000000000003" customHeight="1" x14ac:dyDescent="0.25"/>
    <row r="15" spans="1:12" x14ac:dyDescent="0.25">
      <c r="C15" s="12" t="s">
        <v>96</v>
      </c>
      <c r="D15" s="75">
        <f>+'ACUMULADO A ABRIL  2020'!E18/1000</f>
        <v>39593952.362999998</v>
      </c>
    </row>
    <row r="16" spans="1:12" x14ac:dyDescent="0.25">
      <c r="C16" s="12" t="s">
        <v>89</v>
      </c>
      <c r="D16" s="75">
        <f>(+'ACUMULADO A ABRIL  2020'!E39-'ACUMULADO A ABRIL  2020'!F39)/1000</f>
        <v>467141157.79699999</v>
      </c>
    </row>
    <row r="17" spans="3:4" x14ac:dyDescent="0.25">
      <c r="C17" s="74" t="s">
        <v>104</v>
      </c>
      <c r="D17" s="75">
        <f>+'ACUMULADO A ABRIL  2020'!F39/1000</f>
        <v>170000000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7"/>
  <sheetViews>
    <sheetView topLeftCell="A10" workbookViewId="0">
      <selection activeCell="G17" sqref="G17"/>
    </sheetView>
  </sheetViews>
  <sheetFormatPr baseColWidth="10" defaultRowHeight="15" x14ac:dyDescent="0.25"/>
  <cols>
    <col min="3" max="3" width="52.28515625" customWidth="1"/>
    <col min="4" max="7" width="14.7109375" customWidth="1"/>
    <col min="8" max="8" width="20.85546875" customWidth="1"/>
  </cols>
  <sheetData>
    <row r="3" spans="2:8" x14ac:dyDescent="0.25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 x14ac:dyDescent="0.25">
      <c r="B4" s="5" t="s">
        <v>90</v>
      </c>
      <c r="C4" s="4" t="s">
        <v>91</v>
      </c>
      <c r="D4" s="9">
        <f>105394000000/1000000</f>
        <v>105394</v>
      </c>
      <c r="E4" s="9">
        <f>SUM('ACUMULADO A ABRIL  2020'!I19:I23)/1000000</f>
        <v>8064.021506</v>
      </c>
      <c r="F4" s="9">
        <f>SUM('ACUMULADO A ABRIL  2020'!J19:J23)/1000000</f>
        <v>691.38660300000004</v>
      </c>
      <c r="G4" s="9">
        <f>SUM('ACUMULADO A ABRIL  2020'!K19:K23)/1000000</f>
        <v>691.38660300000004</v>
      </c>
    </row>
    <row r="5" spans="2:8" x14ac:dyDescent="0.25">
      <c r="B5" s="5" t="s">
        <v>92</v>
      </c>
      <c r="C5" s="4" t="s">
        <v>93</v>
      </c>
      <c r="D5" s="9">
        <f>230281000000/1000000</f>
        <v>230281</v>
      </c>
      <c r="E5" s="9">
        <f>SUM('ACUMULADO A ABRIL  2020'!I27:I35)/1000000</f>
        <v>71925.306284499995</v>
      </c>
      <c r="F5" s="9">
        <f>SUM('ACUMULADO A ABRIL  2020'!J27:J35)/1000000</f>
        <v>31514.8177115</v>
      </c>
      <c r="G5" s="9">
        <f>SUM('ACUMULADO A ABRIL  2020'!K27:K35)/1000000</f>
        <v>31501.161295499998</v>
      </c>
      <c r="H5" s="16">
        <f>+F5-G5</f>
        <v>13.656416000001627</v>
      </c>
    </row>
    <row r="6" spans="2:8" x14ac:dyDescent="0.25">
      <c r="B6" s="5" t="s">
        <v>92</v>
      </c>
      <c r="C6" s="62" t="s">
        <v>102</v>
      </c>
      <c r="D6" s="9">
        <f>112466157797/1000000</f>
        <v>112466.15779700001</v>
      </c>
      <c r="E6" s="9">
        <f>SUM('ACUMULADO A ABRIL  2020'!I24:I26)/1000000</f>
        <v>62508.145005509999</v>
      </c>
      <c r="F6" s="9">
        <f>SUM('ACUMULADO A ABRIL  2020'!J24:J26)/1000000</f>
        <v>1197.817863</v>
      </c>
      <c r="G6" s="9">
        <f>SUM('ACUMULADO A ABRIL  2020'!K24:K26)/1000000</f>
        <v>1197.817863</v>
      </c>
      <c r="H6" s="16"/>
    </row>
    <row r="7" spans="2:8" ht="22.5" x14ac:dyDescent="0.25">
      <c r="B7" s="5" t="s">
        <v>94</v>
      </c>
      <c r="C7" s="4" t="s">
        <v>95</v>
      </c>
      <c r="D7" s="9">
        <f>19000000000/1000000</f>
        <v>19000</v>
      </c>
      <c r="E7" s="9">
        <f>SUM('ACUMULADO A ABRIL  2020'!I36:I38)/1000000</f>
        <v>7058.9263084599997</v>
      </c>
      <c r="F7" s="9">
        <f>SUM('ACUMULADO A ABRIL  2020'!J36:J38)/1000000</f>
        <v>1073.81939427</v>
      </c>
      <c r="G7" s="9">
        <f>SUM('ACUMULADO A ABRIL  2020'!K36:K38)/1000000</f>
        <v>1073.81939427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RESUMEN EJECUCION ABRIL 2020</vt:lpstr>
      <vt:lpstr>ACUMULADO A ABRIL  2020</vt:lpstr>
      <vt:lpstr>ESPECIFICO ABRIL</vt:lpstr>
      <vt:lpstr>ESPECIFICO MARZO 2020</vt:lpstr>
      <vt:lpstr>ESPECIFICO FEBRERO 2020</vt:lpstr>
      <vt:lpstr>ESPECIFICO ENERO 2020</vt:lpstr>
      <vt:lpstr>Hoja6</vt:lpstr>
      <vt:lpstr>Hoja7</vt:lpstr>
      <vt:lpstr>Hoja8</vt:lpstr>
      <vt:lpstr>Hoja9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André</cp:lastModifiedBy>
  <dcterms:created xsi:type="dcterms:W3CDTF">2020-04-09T00:19:09Z</dcterms:created>
  <dcterms:modified xsi:type="dcterms:W3CDTF">2020-05-07T00:09:35Z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