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ARENTENA\2020\REPORTE EJECUCION\"/>
    </mc:Choice>
  </mc:AlternateContent>
  <xr:revisionPtr revIDLastSave="0" documentId="13_ncr:1_{669E1281-1A5A-44BF-B89F-0FDD9763E260}" xr6:coauthVersionLast="36" xr6:coauthVersionMax="36" xr10:uidLastSave="{00000000-0000-0000-0000-000000000000}"/>
  <bookViews>
    <workbookView xWindow="240" yWindow="120" windowWidth="18060" windowHeight="7050" activeTab="4" xr2:uid="{00000000-000D-0000-FFFF-FFFF00000000}"/>
  </bookViews>
  <sheets>
    <sheet name="RESUMEN EJECUCION MARZO 2020" sheetId="3" r:id="rId1"/>
    <sheet name="ACUMULADO A MARZO 2020" sheetId="1" r:id="rId2"/>
    <sheet name="ESPECIFICO MARZO 2020" sheetId="6" r:id="rId3"/>
    <sheet name="ESPECIFICO FEBRERO 2020" sheetId="5" r:id="rId4"/>
    <sheet name="ESPECIFICO ENERO 2020" sheetId="4" r:id="rId5"/>
    <sheet name="Hoja1" sheetId="2" state="hidden" r:id="rId6"/>
    <sheet name="Hoja7" sheetId="8" state="hidden" r:id="rId7"/>
    <sheet name="Hoja8" sheetId="9" state="hidden" r:id="rId8"/>
    <sheet name="Hoja9" sheetId="10" state="hidden" r:id="rId9"/>
  </sheets>
  <calcPr calcId="191029"/>
</workbook>
</file>

<file path=xl/calcChain.xml><?xml version="1.0" encoding="utf-8"?>
<calcChain xmlns="http://schemas.openxmlformats.org/spreadsheetml/2006/main">
  <c r="K38" i="6" l="1"/>
  <c r="J38" i="6"/>
  <c r="I38" i="6"/>
  <c r="H38" i="6"/>
  <c r="G38" i="6"/>
  <c r="F38" i="6"/>
  <c r="E38" i="6"/>
  <c r="D38" i="6"/>
  <c r="G44" i="8"/>
  <c r="F44" i="8"/>
  <c r="E44" i="8"/>
  <c r="D44" i="8"/>
  <c r="G43" i="8"/>
  <c r="F43" i="8"/>
  <c r="E43" i="8"/>
  <c r="D43" i="8"/>
  <c r="G42" i="8"/>
  <c r="F42" i="8"/>
  <c r="E42" i="8"/>
  <c r="D42" i="8"/>
  <c r="G41" i="8"/>
  <c r="F41" i="8"/>
  <c r="E41" i="8"/>
  <c r="D41" i="8"/>
  <c r="G40" i="8"/>
  <c r="F40" i="8"/>
  <c r="E40" i="8"/>
  <c r="D40" i="8"/>
  <c r="G39" i="8"/>
  <c r="F39" i="8"/>
  <c r="E39" i="8"/>
  <c r="D39" i="8"/>
  <c r="G38" i="8"/>
  <c r="F38" i="8"/>
  <c r="E38" i="8"/>
  <c r="D38" i="8"/>
  <c r="G37" i="8"/>
  <c r="F37" i="8"/>
  <c r="E37" i="8"/>
  <c r="D37" i="8"/>
  <c r="G36" i="8"/>
  <c r="F36" i="8"/>
  <c r="E36" i="8"/>
  <c r="D36" i="8"/>
  <c r="G35" i="8"/>
  <c r="F35" i="8"/>
  <c r="E35" i="8"/>
  <c r="D35" i="8"/>
  <c r="G34" i="8"/>
  <c r="F34" i="8"/>
  <c r="E34" i="8"/>
  <c r="D34" i="8"/>
  <c r="G33" i="8"/>
  <c r="F33" i="8"/>
  <c r="E33" i="8"/>
  <c r="D33" i="8"/>
  <c r="G32" i="8"/>
  <c r="F32" i="8"/>
  <c r="E32" i="8"/>
  <c r="D32" i="8"/>
  <c r="G31" i="8"/>
  <c r="F31" i="8"/>
  <c r="E31" i="8"/>
  <c r="D31" i="8"/>
  <c r="G30" i="8"/>
  <c r="F30" i="8"/>
  <c r="E30" i="8"/>
  <c r="D30" i="8"/>
  <c r="G29" i="8"/>
  <c r="F29" i="8"/>
  <c r="E29" i="8"/>
  <c r="D29" i="8"/>
  <c r="G28" i="8"/>
  <c r="F28" i="8"/>
  <c r="E28" i="8"/>
  <c r="D28" i="8"/>
  <c r="G27" i="8"/>
  <c r="F27" i="8"/>
  <c r="E27" i="8"/>
  <c r="D27" i="8"/>
  <c r="D24" i="8"/>
  <c r="H5" i="10"/>
  <c r="G6" i="10"/>
  <c r="G5" i="10"/>
  <c r="G4" i="10"/>
  <c r="F6" i="10"/>
  <c r="F5" i="10"/>
  <c r="F4" i="10"/>
  <c r="E6" i="10"/>
  <c r="E4" i="10"/>
  <c r="E5" i="10"/>
  <c r="D6" i="10"/>
  <c r="D5" i="10"/>
  <c r="D4" i="10"/>
  <c r="E7" i="9"/>
  <c r="E6" i="9"/>
  <c r="E5" i="9" s="1"/>
  <c r="D16" i="9"/>
  <c r="D15" i="9"/>
  <c r="L5" i="9"/>
  <c r="K5" i="9"/>
  <c r="J5" i="9"/>
  <c r="I5" i="9"/>
  <c r="H5" i="9"/>
  <c r="G5" i="9"/>
  <c r="F5" i="9"/>
  <c r="D5" i="9"/>
  <c r="H7" i="2"/>
  <c r="H6" i="2"/>
  <c r="H5" i="2"/>
  <c r="G7" i="2"/>
  <c r="G6" i="2"/>
  <c r="G5" i="2"/>
  <c r="F7" i="2"/>
  <c r="F6" i="2"/>
  <c r="F5" i="2"/>
  <c r="E7" i="2"/>
  <c r="E6" i="2"/>
  <c r="E5" i="2"/>
</calcChain>
</file>

<file path=xl/sharedStrings.xml><?xml version="1.0" encoding="utf-8"?>
<sst xmlns="http://schemas.openxmlformats.org/spreadsheetml/2006/main" count="794" uniqueCount="100">
  <si>
    <t/>
  </si>
  <si>
    <t>Actual</t>
  </si>
  <si>
    <t>Enero-Marzo</t>
  </si>
  <si>
    <t>RUBRO</t>
  </si>
  <si>
    <t>REC</t>
  </si>
  <si>
    <t>SIT</t>
  </si>
  <si>
    <t>DESCRIPCION</t>
  </si>
  <si>
    <t>APR. INICIAL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</si>
  <si>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</si>
  <si>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</si>
  <si>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</si>
  <si>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</si>
  <si>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</si>
  <si>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</si>
  <si>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</si>
  <si>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</si>
  <si>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A-01-01-01</t>
  </si>
  <si>
    <t>A</t>
  </si>
  <si>
    <t>10</t>
  </si>
  <si>
    <t>CSF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</si>
  <si>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</si>
  <si>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</si>
  <si>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</si>
  <si>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</si>
  <si>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</si>
  <si>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</si>
  <si>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</si>
  <si>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</si>
  <si>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</si>
  <si>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</si>
  <si>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</si>
  <si>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</si>
  <si>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</si>
  <si>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</si>
  <si>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</si>
  <si>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</si>
  <si>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</si>
  <si>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</si>
  <si>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</si>
  <si>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</si>
  <si>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</si>
  <si>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</si>
  <si>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11</t>
  </si>
  <si>
    <t>SSF</t>
  </si>
  <si>
    <t>CUOTA DE FISCALIZACIÓN Y AUDITAJE</t>
  </si>
  <si>
    <t>A-08-05</t>
  </si>
  <si>
    <t>MULTAS, SANCIONES E INTERESES DE MORA</t>
  </si>
  <si>
    <t>C-4301-1604-8</t>
  </si>
  <si>
    <t>C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</si>
  <si>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</si>
  <si>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</si>
  <si>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</si>
  <si>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</si>
  <si>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</si>
  <si>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</si>
  <si>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</si>
  <si>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</si>
  <si>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</si>
  <si>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</si>
  <si>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</si>
  <si>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</si>
  <si>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</si>
  <si>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</si>
  <si>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</si>
  <si>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</si>
  <si>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</si>
  <si>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</si>
  <si>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</si>
  <si>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</si>
  <si>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</si>
  <si>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</si>
  <si>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</si>
  <si>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</si>
  <si>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</si>
  <si>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</si>
  <si>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</si>
  <si>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</si>
  <si>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</si>
  <si>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</si>
  <si>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</si>
  <si>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</si>
  <si>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</si>
  <si>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</si>
  <si>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</si>
  <si>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A-03-03-</t>
  </si>
  <si>
    <t>TRANSFERENCIAS CORRIENTES</t>
  </si>
  <si>
    <t>A-01-01-</t>
  </si>
  <si>
    <t>SALARIOS Y CONTRIBUCIONES DE LA NOMINA</t>
  </si>
  <si>
    <t>ADQUISICIÓN DE BIENES Y SERVICIOS</t>
  </si>
  <si>
    <t>INVERSION</t>
  </si>
  <si>
    <t>C-4301</t>
  </si>
  <si>
    <t>FOMENTO A LA RECREACIÓN, LA ACTIVIDAD FÍSICA Y EL DEPORTE PARA DESARROLLAR ENTORNOS DE CONVIVENCIA Y PAZ</t>
  </si>
  <si>
    <t>C-4302</t>
  </si>
  <si>
    <t>FORMACIÓN Y PREPARACIÓN DE DEPORTISTAS</t>
  </si>
  <si>
    <t>C-4399</t>
  </si>
  <si>
    <t>FORTALECIMIENTO DE LA GESTIÓN Y DIRECCIÓN DEL SECTOR DEPORTE Y RECREACIÓN</t>
  </si>
  <si>
    <t>FUNCIONAMIENTO</t>
  </si>
  <si>
    <t>Enero-Enero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</si>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</sst>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[$-1240A]&quot;$&quot;\ #,##0.00;\(&quot;$&quot;\ #,##0.00\)"/>
    <numFmt numFmtId="165" formatCode="&quot;$&quot;\ #,##0.00"/>
    <numFmt numFmtId="167" formatCode="[$-1240A]&quot;$&quot;\ #,##0;\(&quot;$&quot;\ #,##0\)"/>
    <numFmt numFmtId="168" formatCode="[$-1240A]&quot;$&quot;#,##0.00;\(&quot;$&quot;#,##0.00\)"/>
  </numFmts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Times New Roman"/>
    </font>
    <font>
      <sz val="8"/>
      <color rgb="FF000000"/>
      <name val="Times New Roman"/>
    </font>
    <font>
      <b/>
      <sz val="8"/>
      <color rgb="FF000000"/>
      <name val="Times New Roman"/>
    </font>
    <font>
      <sz val="11"/>
      <color rgb="FF000000"/>
      <name val="Calibri"/>
      <family val="2"/>
      <scheme val="minor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45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  <xf numFmtId="0" fontId="2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167" fontId="3" fillId="0" borderId="1" xfId="0" applyNumberFormat="1" applyFont="1" applyFill="1" applyBorder="1" applyAlignment="1">
      <alignment horizontal="right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164" fontId="4" fillId="0" borderId="1" xfId="0" applyNumberFormat="1" applyFont="1" applyFill="1" applyBorder="1" applyAlignment="1">
      <alignment horizontal="right" vertical="center" wrapText="1" readingOrder="1"/>
    </xf>
    <xf numFmtId="0" fontId="3" fillId="0" borderId="1" xfId="0" applyNumberFormat="1" applyFont="1" applyFill="1" applyBorder="1" applyAlignment="1">
      <alignment horizontal="right" vertical="center" wrapText="1" readingOrder="1"/>
    </xf>
    <xf numFmtId="168" fontId="4" fillId="0" borderId="1" xfId="0" applyNumberFormat="1" applyFont="1" applyFill="1" applyBorder="1" applyAlignment="1">
      <alignment horizontal="right" vertical="center" wrapText="1" readingOrder="1"/>
    </xf>
    <xf numFmtId="168" fontId="1" fillId="0" borderId="0" xfId="0" applyNumberFormat="1" applyFont="1" applyFill="1" applyBorder="1"/>
    <xf numFmtId="165" fontId="1" fillId="0" borderId="0" xfId="0" applyNumberFormat="1" applyFont="1" applyFill="1" applyBorder="1"/>
    <xf numFmtId="165" fontId="4" fillId="0" borderId="1" xfId="0" applyNumberFormat="1" applyFont="1" applyFill="1" applyBorder="1" applyAlignment="1">
      <alignment horizontal="right" vertical="center" wrapText="1" readingOrder="1"/>
    </xf>
    <xf numFmtId="43" fontId="1" fillId="0" borderId="0" xfId="1" applyFont="1" applyFill="1" applyBorder="1"/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0" xfId="0" applyNumberFormat="1" applyFont="1" applyFill="1" applyBorder="1" applyAlignment="1">
      <alignment horizontal="center" vertical="center" wrapText="1" readingOrder="1"/>
    </xf>
    <xf numFmtId="0" fontId="7" fillId="0" borderId="0" xfId="0" applyFont="1" applyFill="1" applyBorder="1"/>
    <xf numFmtId="0" fontId="6" fillId="0" borderId="2" xfId="0" applyNumberFormat="1" applyFont="1" applyFill="1" applyBorder="1" applyAlignment="1">
      <alignment horizontal="center" vertical="center" wrapText="1" readingOrder="1"/>
    </xf>
    <xf numFmtId="0" fontId="6" fillId="0" borderId="3" xfId="0" applyNumberFormat="1" applyFont="1" applyFill="1" applyBorder="1" applyAlignment="1">
      <alignment horizontal="center" vertical="center" wrapText="1" readingOrder="1"/>
    </xf>
    <xf numFmtId="0" fontId="6" fillId="0" borderId="4" xfId="0" applyNumberFormat="1" applyFont="1" applyFill="1" applyBorder="1" applyAlignment="1">
      <alignment horizontal="center" vertical="center" wrapText="1" readingOrder="1"/>
    </xf>
    <xf numFmtId="0" fontId="6" fillId="0" borderId="5" xfId="0" applyNumberFormat="1" applyFont="1" applyFill="1" applyBorder="1" applyAlignment="1">
      <alignment horizontal="center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8" fillId="0" borderId="3" xfId="0" applyNumberFormat="1" applyFont="1" applyFill="1" applyBorder="1" applyAlignment="1">
      <alignment horizontal="center" vertical="center" wrapText="1" readingOrder="1"/>
    </xf>
    <xf numFmtId="0" fontId="8" fillId="0" borderId="7" xfId="0" applyNumberFormat="1" applyFont="1" applyFill="1" applyBorder="1" applyAlignment="1">
      <alignment vertical="center" wrapText="1" readingOrder="1"/>
    </xf>
    <xf numFmtId="0" fontId="8" fillId="0" borderId="8" xfId="0" applyNumberFormat="1" applyFont="1" applyFill="1" applyBorder="1" applyAlignment="1">
      <alignment horizontal="center" vertical="center" wrapText="1" readingOrder="1"/>
    </xf>
    <xf numFmtId="0" fontId="8" fillId="0" borderId="8" xfId="0" applyNumberFormat="1" applyFont="1" applyFill="1" applyBorder="1" applyAlignment="1">
      <alignment horizontal="left" vertical="center" wrapText="1" readingOrder="1"/>
    </xf>
    <xf numFmtId="164" fontId="8" fillId="0" borderId="8" xfId="0" applyNumberFormat="1" applyFont="1" applyFill="1" applyBorder="1" applyAlignment="1">
      <alignment horizontal="right" vertical="center" wrapText="1" readingOrder="1"/>
    </xf>
    <xf numFmtId="164" fontId="8" fillId="0" borderId="9" xfId="0" applyNumberFormat="1" applyFont="1" applyFill="1" applyBorder="1" applyAlignment="1">
      <alignment horizontal="right" vertical="center" wrapText="1" readingOrder="1"/>
    </xf>
    <xf numFmtId="0" fontId="8" fillId="0" borderId="10" xfId="0" applyNumberFormat="1" applyFont="1" applyFill="1" applyBorder="1" applyAlignment="1">
      <alignment vertical="center" wrapText="1" readingOrder="1"/>
    </xf>
    <xf numFmtId="0" fontId="8" fillId="0" borderId="11" xfId="0" applyNumberFormat="1" applyFont="1" applyFill="1" applyBorder="1" applyAlignment="1">
      <alignment horizontal="center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164" fontId="8" fillId="0" borderId="11" xfId="0" applyNumberFormat="1" applyFont="1" applyFill="1" applyBorder="1" applyAlignment="1">
      <alignment horizontal="right" vertical="center" wrapText="1" readingOrder="1"/>
    </xf>
    <xf numFmtId="164" fontId="8" fillId="0" borderId="12" xfId="0" applyNumberFormat="1" applyFont="1" applyFill="1" applyBorder="1" applyAlignment="1">
      <alignment horizontal="right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8" fillId="0" borderId="13" xfId="0" applyNumberFormat="1" applyFont="1" applyFill="1" applyBorder="1" applyAlignment="1">
      <alignment vertical="center" wrapText="1" readingOrder="1"/>
    </xf>
    <xf numFmtId="0" fontId="8" fillId="0" borderId="13" xfId="0" applyNumberFormat="1" applyFont="1" applyFill="1" applyBorder="1" applyAlignment="1">
      <alignment horizontal="center" vertical="center" wrapText="1" readingOrder="1"/>
    </xf>
    <xf numFmtId="0" fontId="8" fillId="0" borderId="13" xfId="0" applyNumberFormat="1" applyFont="1" applyFill="1" applyBorder="1" applyAlignment="1">
      <alignment horizontal="left" vertical="center" wrapText="1" readingOrder="1"/>
    </xf>
    <xf numFmtId="0" fontId="9" fillId="0" borderId="13" xfId="0" applyNumberFormat="1" applyFont="1" applyFill="1" applyBorder="1" applyAlignment="1">
      <alignment horizontal="right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GASTOS FUNCIONAMIENTO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Hoja1!$B$5:$D$5</c:f>
              <c:strCache>
                <c:ptCount val="3"/>
                <c:pt idx="0">
                  <c:v>A-02-01</c:v>
                </c:pt>
                <c:pt idx="1">
                  <c:v>10</c:v>
                </c:pt>
                <c:pt idx="2">
                  <c:v>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3BB-4890-811F-61D128E85C86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3BB-4890-811F-61D128E85C86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3BB-4890-811F-61D128E85C86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3BB-4890-811F-61D128E85C86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Hoja1!$E$5:$H$5</c:f>
              <c:numCache>
                <c:formatCode>[$-1240A]"$"\ #,##0;\("$"\ #,##0\)</c:formatCode>
                <c:ptCount val="4"/>
                <c:pt idx="0">
                  <c:v>4340</c:v>
                </c:pt>
                <c:pt idx="1">
                  <c:v>2646.0948749099998</c:v>
                </c:pt>
                <c:pt idx="2">
                  <c:v>605.17059145000007</c:v>
                </c:pt>
                <c:pt idx="3">
                  <c:v>605.17059145000007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BB-4890-811F-61D128E85C86}"/>
            </c:ext>
          </c:extLst>
        </c:ser>
        <c:ser>
          <c:idx val="1"/>
          <c:order val="1"/>
          <c:tx>
            <c:strRef>
              <c:f>Hoja1!$B$6:$D$6</c:f>
              <c:strCache>
                <c:ptCount val="3"/>
                <c:pt idx="0">
                  <c:v>A-03-03-</c:v>
                </c:pt>
                <c:pt idx="1">
                  <c:v>10</c:v>
                </c:pt>
                <c:pt idx="2">
                  <c:v>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3BB-4890-811F-61D128E85C86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3BB-4890-811F-61D128E85C86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3BB-4890-811F-61D128E85C86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3BB-4890-811F-61D128E85C86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Hoja1!$E$6:$H$6</c:f>
              <c:numCache>
                <c:formatCode>[$-1240A]"$"\ #,##0;\("$"\ #,##0\)</c:formatCode>
                <c:ptCount val="4"/>
                <c:pt idx="0">
                  <c:v>17278.952363</c:v>
                </c:pt>
                <c:pt idx="1">
                  <c:v>3700.22118456</c:v>
                </c:pt>
                <c:pt idx="2">
                  <c:v>3673.2060975599998</c:v>
                </c:pt>
                <c:pt idx="3">
                  <c:v>3673.2060975599998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23BB-4890-811F-61D128E85C86}"/>
            </c:ext>
          </c:extLst>
        </c:ser>
        <c:ser>
          <c:idx val="2"/>
          <c:order val="2"/>
          <c:tx>
            <c:strRef>
              <c:f>Hoja1!$B$7:$D$7</c:f>
              <c:strCache>
                <c:ptCount val="3"/>
                <c:pt idx="0">
                  <c:v>A-01-01-</c:v>
                </c:pt>
                <c:pt idx="1">
                  <c:v>10</c:v>
                </c:pt>
                <c:pt idx="2">
                  <c:v>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Hoja1!$E$7:$H$7</c:f>
              <c:numCache>
                <c:formatCode>[$-1240A]"$"\ #,##0;\("$"\ #,##0\)</c:formatCode>
                <c:ptCount val="4"/>
                <c:pt idx="0">
                  <c:v>17975</c:v>
                </c:pt>
                <c:pt idx="1">
                  <c:v>3476.326118</c:v>
                </c:pt>
                <c:pt idx="2">
                  <c:v>3467.1534350000002</c:v>
                </c:pt>
                <c:pt idx="3">
                  <c:v>3467.1534350000002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3BB-4890-811F-61D128E85C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78080904"/>
        <c:axId val="378082216"/>
        <c:axId val="384218192"/>
      </c:bar3DChart>
      <c:catAx>
        <c:axId val="378080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8082216"/>
        <c:crosses val="autoZero"/>
        <c:auto val="1"/>
        <c:lblAlgn val="ctr"/>
        <c:lblOffset val="100"/>
        <c:noMultiLvlLbl val="0"/>
      </c:catAx>
      <c:valAx>
        <c:axId val="378082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8080904"/>
        <c:crosses val="autoZero"/>
        <c:crossBetween val="between"/>
      </c:valAx>
      <c:serAx>
        <c:axId val="3842181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808221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APROPIACIONES 2020 DESPUES DE APLAZAMIENTO EN MILLONES DE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7.0229373502225259E-2"/>
          <c:y val="0.19362076064123354"/>
          <c:w val="0.8324881128989311"/>
          <c:h val="0.61583281093862519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F8D1-47D4-B000-5AE29D70A8E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F8D1-47D4-B000-5AE29D70A8E8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0351D99D-BC7E-4E1C-83CA-9649341028F8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    </a:t>
                    </a:r>
                    <a:fld id="{843ED026-BFF7-477B-AF09-4178E965FABA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F8D1-47D4-B000-5AE29D70A8E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5A2E4BD-8114-474C-84C3-E45DFAF9AB90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</a:t>
                    </a:r>
                    <a:fld id="{2011CEA4-2537-4B27-910E-57F1E6BDB90C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F8D1-47D4-B000-5AE29D70A8E8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Hoja8!$C$15:$C$16</c:f>
              <c:strCache>
                <c:ptCount val="2"/>
                <c:pt idx="0">
                  <c:v>FUNCIONAMIENTO</c:v>
                </c:pt>
                <c:pt idx="1">
                  <c:v>INVERSION</c:v>
                </c:pt>
              </c:strCache>
            </c:strRef>
          </c:cat>
          <c:val>
            <c:numRef>
              <c:f>Hoja8!$D$15:$D$16</c:f>
              <c:numCache>
                <c:formatCode>"$"\ #,##0.00</c:formatCode>
                <c:ptCount val="2"/>
                <c:pt idx="0" formatCode="[$-1240A]&quot;$&quot;#,##0.00;\(&quot;$&quot;#,##0.00\)">
                  <c:v>39593.952362999997</c:v>
                </c:pt>
                <c:pt idx="1">
                  <c:v>467141.15779700002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8D1-47D4-B000-5AE29D70A8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 POR PROGRAMAS DE INVERSIO A MARZO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105394</c:v>
                </c:pt>
                <c:pt idx="1">
                  <c:v>5239.1438410000001</c:v>
                </c:pt>
                <c:pt idx="2">
                  <c:v>275.05049700000001</c:v>
                </c:pt>
                <c:pt idx="3">
                  <c:v>275.05049700000001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D3-4F7C-A5CB-4E660B88D900}"/>
            </c:ext>
          </c:extLst>
        </c:ser>
        <c:ser>
          <c:idx val="1"/>
          <c:order val="1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342747.15779700002</c:v>
                </c:pt>
                <c:pt idx="1">
                  <c:v>132280.39528701</c:v>
                </c:pt>
                <c:pt idx="2">
                  <c:v>25266.820017999999</c:v>
                </c:pt>
                <c:pt idx="3">
                  <c:v>25264.08567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9D3-4F7C-A5CB-4E660B88D900}"/>
            </c:ext>
          </c:extLst>
        </c:ser>
        <c:ser>
          <c:idx val="2"/>
          <c:order val="2"/>
          <c:tx>
            <c:strRef>
              <c:f>Hoja9!$B$6:$C$6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0"/>
                  <c:y val="-1.355357718388682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9D3-4F7C-A5CB-4E660B88D900}"/>
                </c:ext>
              </c:extLst>
            </c:dLbl>
            <c:dLbl>
              <c:idx val="2"/>
              <c:layout>
                <c:manualLayout>
                  <c:x val="-1.9970717214111059E-17"/>
                  <c:y val="-1.69419714798585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9D3-4F7C-A5CB-4E660B88D900}"/>
                </c:ext>
              </c:extLst>
            </c:dLbl>
            <c:dLbl>
              <c:idx val="3"/>
              <c:layout>
                <c:manualLayout>
                  <c:x val="-3.9941434428222118E-17"/>
                  <c:y val="-2.3148148148148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9D3-4F7C-A5CB-4E660B88D90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[$-1240A]"$"\ #,##0;\("$"\ #,##0\)</c:formatCode>
                <c:ptCount val="4"/>
                <c:pt idx="0">
                  <c:v>19000</c:v>
                </c:pt>
                <c:pt idx="1">
                  <c:v>6339.1246834599997</c:v>
                </c:pt>
                <c:pt idx="2">
                  <c:v>487.04890183999998</c:v>
                </c:pt>
                <c:pt idx="3">
                  <c:v>487.04890183999998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9D3-4F7C-A5CB-4E660B88D9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72276760"/>
        <c:axId val="372274464"/>
        <c:axId val="0"/>
      </c:bar3DChart>
      <c:catAx>
        <c:axId val="3722767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2274464"/>
        <c:crosses val="autoZero"/>
        <c:auto val="1"/>
        <c:lblAlgn val="ctr"/>
        <c:lblOffset val="100"/>
        <c:noMultiLvlLbl val="0"/>
      </c:catAx>
      <c:valAx>
        <c:axId val="372274464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227676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</a:t>
            </a:r>
            <a:r>
              <a:rPr lang="es-CO" baseline="0"/>
              <a:t> PRESUPUESTAL INVERSION POR PROYECTOS EN MILLONES DE $</a:t>
            </a:r>
            <a:endParaRPr lang="es-CO"/>
          </a:p>
        </c:rich>
      </c:tx>
      <c:layout>
        <c:manualLayout>
          <c:xMode val="edge"/>
          <c:yMode val="edge"/>
          <c:x val="0.18158640226628894"/>
          <c:y val="1.2668249144893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883711419925202"/>
          <c:y val="0.11439428977838544"/>
          <c:w val="0.69207408564014483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Hoja7!$D$27:$D$44</c:f>
              <c:numCache>
                <c:formatCode>_(* #,##0.00_);_(* \(#,##0.00\);_(* "-"??_);_(@_)</c:formatCode>
                <c:ptCount val="18"/>
                <c:pt idx="0">
                  <c:v>50000</c:v>
                </c:pt>
                <c:pt idx="1">
                  <c:v>13000</c:v>
                </c:pt>
                <c:pt idx="2">
                  <c:v>12485</c:v>
                </c:pt>
                <c:pt idx="3">
                  <c:v>14909</c:v>
                </c:pt>
                <c:pt idx="4">
                  <c:v>15000</c:v>
                </c:pt>
                <c:pt idx="5">
                  <c:v>62176.157797</c:v>
                </c:pt>
                <c:pt idx="6">
                  <c:v>50290</c:v>
                </c:pt>
                <c:pt idx="7">
                  <c:v>24200</c:v>
                </c:pt>
                <c:pt idx="8">
                  <c:v>139231</c:v>
                </c:pt>
                <c:pt idx="9">
                  <c:v>1100</c:v>
                </c:pt>
                <c:pt idx="10">
                  <c:v>1000</c:v>
                </c:pt>
                <c:pt idx="11">
                  <c:v>53000</c:v>
                </c:pt>
                <c:pt idx="12">
                  <c:v>3750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8000</c:v>
                </c:pt>
                <c:pt idx="17">
                  <c:v>7000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EB-438E-90C9-F47858AB417C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Hoja7!$E$27:$E$44</c:f>
              <c:numCache>
                <c:formatCode>_(* #,##0.00_);_(* \(#,##0.00\);_(* "-"??_);_(@_)</c:formatCode>
                <c:ptCount val="18"/>
                <c:pt idx="0">
                  <c:v>1472.9111539999999</c:v>
                </c:pt>
                <c:pt idx="1">
                  <c:v>1392.16642</c:v>
                </c:pt>
                <c:pt idx="2">
                  <c:v>677.901205</c:v>
                </c:pt>
                <c:pt idx="3">
                  <c:v>862.74917000000005</c:v>
                </c:pt>
                <c:pt idx="4">
                  <c:v>833.41589199999999</c:v>
                </c:pt>
                <c:pt idx="5">
                  <c:v>33367.27894851</c:v>
                </c:pt>
                <c:pt idx="6">
                  <c:v>28952.552365</c:v>
                </c:pt>
                <c:pt idx="7">
                  <c:v>9623.7312440000005</c:v>
                </c:pt>
                <c:pt idx="8">
                  <c:v>49458.425212499998</c:v>
                </c:pt>
                <c:pt idx="9">
                  <c:v>540.32872899999995</c:v>
                </c:pt>
                <c:pt idx="10">
                  <c:v>151.5</c:v>
                </c:pt>
                <c:pt idx="11">
                  <c:v>5564.2353599999997</c:v>
                </c:pt>
                <c:pt idx="12">
                  <c:v>2752.4882469999998</c:v>
                </c:pt>
                <c:pt idx="13">
                  <c:v>345.10399999999998</c:v>
                </c:pt>
                <c:pt idx="14">
                  <c:v>1524.7511810000001</c:v>
                </c:pt>
                <c:pt idx="15">
                  <c:v>1027.94299009</c:v>
                </c:pt>
                <c:pt idx="16">
                  <c:v>2491.1382253699999</c:v>
                </c:pt>
                <c:pt idx="17">
                  <c:v>2820.0434679999998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FEB-438E-90C9-F47858AB41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72276104"/>
        <c:axId val="372277088"/>
      </c:barChart>
      <c:catAx>
        <c:axId val="3722761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2277088"/>
        <c:crosses val="autoZero"/>
        <c:auto val="1"/>
        <c:lblAlgn val="ctr"/>
        <c:lblOffset val="100"/>
        <c:noMultiLvlLbl val="0"/>
      </c:catAx>
      <c:valAx>
        <c:axId val="372277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227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GASTOS FUNCIONAMIENTO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Hoja1!$B$5:$D$5</c:f>
              <c:strCache>
                <c:ptCount val="3"/>
                <c:pt idx="0">
                  <c:v>A-02-01</c:v>
                </c:pt>
                <c:pt idx="1">
                  <c:v>10</c:v>
                </c:pt>
                <c:pt idx="2">
                  <c:v>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B6B-4376-9490-6C9586FC580B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B6B-4376-9490-6C9586FC580B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B6B-4376-9490-6C9586FC580B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Hoja1!$E$5:$H$5</c:f>
              <c:numCache>
                <c:formatCode>[$-1240A]"$"\ #,##0;\("$"\ #,##0\)</c:formatCode>
                <c:ptCount val="4"/>
                <c:pt idx="0">
                  <c:v>4340</c:v>
                </c:pt>
                <c:pt idx="1">
                  <c:v>2646.0948749099998</c:v>
                </c:pt>
                <c:pt idx="2">
                  <c:v>605.17059145000007</c:v>
                </c:pt>
                <c:pt idx="3">
                  <c:v>605.17059145000007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6B-4376-9490-6C9586FC580B}"/>
            </c:ext>
          </c:extLst>
        </c:ser>
        <c:ser>
          <c:idx val="1"/>
          <c:order val="1"/>
          <c:tx>
            <c:strRef>
              <c:f>Hoja1!$B$6:$D$6</c:f>
              <c:strCache>
                <c:ptCount val="3"/>
                <c:pt idx="0">
                  <c:v>A-03-03-</c:v>
                </c:pt>
                <c:pt idx="1">
                  <c:v>10</c:v>
                </c:pt>
                <c:pt idx="2">
                  <c:v>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6B-4376-9490-6C9586FC580B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B6B-4376-9490-6C9586FC580B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B6B-4376-9490-6C9586FC580B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Hoja1!$E$6:$H$6</c:f>
              <c:numCache>
                <c:formatCode>[$-1240A]"$"\ #,##0;\("$"\ #,##0\)</c:formatCode>
                <c:ptCount val="4"/>
                <c:pt idx="0">
                  <c:v>17278.952363</c:v>
                </c:pt>
                <c:pt idx="1">
                  <c:v>3700.22118456</c:v>
                </c:pt>
                <c:pt idx="2">
                  <c:v>3673.2060975599998</c:v>
                </c:pt>
                <c:pt idx="3">
                  <c:v>3673.2060975599998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6B-4376-9490-6C9586FC580B}"/>
            </c:ext>
          </c:extLst>
        </c:ser>
        <c:ser>
          <c:idx val="2"/>
          <c:order val="2"/>
          <c:tx>
            <c:strRef>
              <c:f>Hoja1!$B$7:$D$7</c:f>
              <c:strCache>
                <c:ptCount val="3"/>
                <c:pt idx="0">
                  <c:v>A-01-01-</c:v>
                </c:pt>
                <c:pt idx="1">
                  <c:v>10</c:v>
                </c:pt>
                <c:pt idx="2">
                  <c:v>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Hoja1!$E$7:$H$7</c:f>
              <c:numCache>
                <c:formatCode>[$-1240A]"$"\ #,##0;\("$"\ #,##0\)</c:formatCode>
                <c:ptCount val="4"/>
                <c:pt idx="0">
                  <c:v>17975</c:v>
                </c:pt>
                <c:pt idx="1">
                  <c:v>3476.326118</c:v>
                </c:pt>
                <c:pt idx="2">
                  <c:v>3467.1534350000002</c:v>
                </c:pt>
                <c:pt idx="3">
                  <c:v>3467.1534350000002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6B-4376-9490-6C9586FC5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78080904"/>
        <c:axId val="378082216"/>
        <c:axId val="384218192"/>
      </c:bar3DChart>
      <c:catAx>
        <c:axId val="378080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8082216"/>
        <c:crosses val="autoZero"/>
        <c:auto val="1"/>
        <c:lblAlgn val="ctr"/>
        <c:lblOffset val="100"/>
        <c:noMultiLvlLbl val="0"/>
      </c:catAx>
      <c:valAx>
        <c:axId val="378082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8080904"/>
        <c:crosses val="autoZero"/>
        <c:crossBetween val="between"/>
      </c:valAx>
      <c:serAx>
        <c:axId val="3842181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808221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</a:t>
            </a:r>
            <a:r>
              <a:rPr lang="es-CO" baseline="0"/>
              <a:t> PRESUPUESTAL INVERSION POR PROYECTOS EN MILLONES DE $</a:t>
            </a:r>
            <a:endParaRPr lang="es-CO"/>
          </a:p>
        </c:rich>
      </c:tx>
      <c:layout>
        <c:manualLayout>
          <c:xMode val="edge"/>
          <c:yMode val="edge"/>
          <c:x val="0.18158640226628894"/>
          <c:y val="1.2668249144893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883711419925202"/>
          <c:y val="0.11439428977838544"/>
          <c:w val="0.69207408564014483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Hoja7!$D$27:$D$44</c:f>
              <c:numCache>
                <c:formatCode>_(* #,##0.00_);_(* \(#,##0.00\);_(* "-"??_);_(@_)</c:formatCode>
                <c:ptCount val="18"/>
                <c:pt idx="0">
                  <c:v>50000</c:v>
                </c:pt>
                <c:pt idx="1">
                  <c:v>13000</c:v>
                </c:pt>
                <c:pt idx="2">
                  <c:v>12485</c:v>
                </c:pt>
                <c:pt idx="3">
                  <c:v>14909</c:v>
                </c:pt>
                <c:pt idx="4">
                  <c:v>15000</c:v>
                </c:pt>
                <c:pt idx="5">
                  <c:v>62176.157797</c:v>
                </c:pt>
                <c:pt idx="6">
                  <c:v>50290</c:v>
                </c:pt>
                <c:pt idx="7">
                  <c:v>24200</c:v>
                </c:pt>
                <c:pt idx="8">
                  <c:v>139231</c:v>
                </c:pt>
                <c:pt idx="9">
                  <c:v>1100</c:v>
                </c:pt>
                <c:pt idx="10">
                  <c:v>1000</c:v>
                </c:pt>
                <c:pt idx="11">
                  <c:v>53000</c:v>
                </c:pt>
                <c:pt idx="12">
                  <c:v>3750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8000</c:v>
                </c:pt>
                <c:pt idx="17">
                  <c:v>7000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0C-4898-88C6-60427B60695A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Hoja7!$E$27:$E$44</c:f>
              <c:numCache>
                <c:formatCode>_(* #,##0.00_);_(* \(#,##0.00\);_(* "-"??_);_(@_)</c:formatCode>
                <c:ptCount val="18"/>
                <c:pt idx="0">
                  <c:v>1472.9111539999999</c:v>
                </c:pt>
                <c:pt idx="1">
                  <c:v>1392.16642</c:v>
                </c:pt>
                <c:pt idx="2">
                  <c:v>677.901205</c:v>
                </c:pt>
                <c:pt idx="3">
                  <c:v>862.74917000000005</c:v>
                </c:pt>
                <c:pt idx="4">
                  <c:v>833.41589199999999</c:v>
                </c:pt>
                <c:pt idx="5">
                  <c:v>33367.27894851</c:v>
                </c:pt>
                <c:pt idx="6">
                  <c:v>28952.552365</c:v>
                </c:pt>
                <c:pt idx="7">
                  <c:v>9623.7312440000005</c:v>
                </c:pt>
                <c:pt idx="8">
                  <c:v>49458.425212499998</c:v>
                </c:pt>
                <c:pt idx="9">
                  <c:v>540.32872899999995</c:v>
                </c:pt>
                <c:pt idx="10">
                  <c:v>151.5</c:v>
                </c:pt>
                <c:pt idx="11">
                  <c:v>5564.2353599999997</c:v>
                </c:pt>
                <c:pt idx="12">
                  <c:v>2752.4882469999998</c:v>
                </c:pt>
                <c:pt idx="13">
                  <c:v>345.10399999999998</c:v>
                </c:pt>
                <c:pt idx="14">
                  <c:v>1524.7511810000001</c:v>
                </c:pt>
                <c:pt idx="15">
                  <c:v>1027.94299009</c:v>
                </c:pt>
                <c:pt idx="16">
                  <c:v>2491.1382253699999</c:v>
                </c:pt>
                <c:pt idx="17">
                  <c:v>2820.0434679999998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0C-4898-88C6-60427B606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72276104"/>
        <c:axId val="372277088"/>
      </c:barChart>
      <c:catAx>
        <c:axId val="3722761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2277088"/>
        <c:crosses val="autoZero"/>
        <c:auto val="1"/>
        <c:lblAlgn val="ctr"/>
        <c:lblOffset val="100"/>
        <c:noMultiLvlLbl val="0"/>
      </c:catAx>
      <c:valAx>
        <c:axId val="372277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227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APROPIACIONES 2020 DESPUES DE APLAZAMIENTO EN MILLONES DE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BBEA-4214-AC05-FE9ABAD084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BEA-4214-AC05-FE9ABAD08473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0351D99D-BC7E-4E1C-83CA-9649341028F8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    </a:t>
                    </a:r>
                    <a:fld id="{843ED026-BFF7-477B-AF09-4178E965FABA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BBEA-4214-AC05-FE9ABAD0847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5A2E4BD-8114-474C-84C3-E45DFAF9AB90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</a:t>
                    </a:r>
                    <a:fld id="{2011CEA4-2537-4B27-910E-57F1E6BDB90C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BBEA-4214-AC05-FE9ABAD08473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Hoja8!$C$15:$C$16</c:f>
              <c:strCache>
                <c:ptCount val="2"/>
                <c:pt idx="0">
                  <c:v>FUNCIONAMIENTO</c:v>
                </c:pt>
                <c:pt idx="1">
                  <c:v>INVERSION</c:v>
                </c:pt>
              </c:strCache>
            </c:strRef>
          </c:cat>
          <c:val>
            <c:numRef>
              <c:f>Hoja8!$D$15:$D$16</c:f>
              <c:numCache>
                <c:formatCode>"$"\ #,##0.00</c:formatCode>
                <c:ptCount val="2"/>
                <c:pt idx="0" formatCode="[$-1240A]&quot;$&quot;#,##0.00;\(&quot;$&quot;#,##0.00\)">
                  <c:v>39593.952362999997</c:v>
                </c:pt>
                <c:pt idx="1">
                  <c:v>467141.15779700002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EA-4214-AC05-FE9ABAD08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 POR PROGRAMAS DE INVERSIO A MARZO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105394</c:v>
                </c:pt>
                <c:pt idx="1">
                  <c:v>5239.1438410000001</c:v>
                </c:pt>
                <c:pt idx="2">
                  <c:v>275.05049700000001</c:v>
                </c:pt>
                <c:pt idx="3">
                  <c:v>275.05049700000001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0-44AD-AC4B-9672E53871B4}"/>
            </c:ext>
          </c:extLst>
        </c:ser>
        <c:ser>
          <c:idx val="1"/>
          <c:order val="1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342747.15779700002</c:v>
                </c:pt>
                <c:pt idx="1">
                  <c:v>132280.39528701</c:v>
                </c:pt>
                <c:pt idx="2">
                  <c:v>25266.820017999999</c:v>
                </c:pt>
                <c:pt idx="3">
                  <c:v>25264.08567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20-44AD-AC4B-9672E53871B4}"/>
            </c:ext>
          </c:extLst>
        </c:ser>
        <c:ser>
          <c:idx val="2"/>
          <c:order val="2"/>
          <c:tx>
            <c:strRef>
              <c:f>Hoja9!$B$6:$C$6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0"/>
                  <c:y val="-1.355357718388682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820-44AD-AC4B-9672E53871B4}"/>
                </c:ext>
              </c:extLst>
            </c:dLbl>
            <c:dLbl>
              <c:idx val="2"/>
              <c:layout>
                <c:manualLayout>
                  <c:x val="-1.9970717214111059E-17"/>
                  <c:y val="-1.69419714798585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820-44AD-AC4B-9672E53871B4}"/>
                </c:ext>
              </c:extLst>
            </c:dLbl>
            <c:dLbl>
              <c:idx val="3"/>
              <c:layout>
                <c:manualLayout>
                  <c:x val="-3.9941434428222118E-17"/>
                  <c:y val="-2.3148148148148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820-44AD-AC4B-9672E53871B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[$-1240A]"$"\ #,##0;\("$"\ #,##0\)</c:formatCode>
                <c:ptCount val="4"/>
                <c:pt idx="0">
                  <c:v>19000</c:v>
                </c:pt>
                <c:pt idx="1">
                  <c:v>6339.1246834599997</c:v>
                </c:pt>
                <c:pt idx="2">
                  <c:v>487.04890183999998</c:v>
                </c:pt>
                <c:pt idx="3">
                  <c:v>487.04890183999998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20-44AD-AC4B-9672E53871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72276760"/>
        <c:axId val="372274464"/>
        <c:axId val="0"/>
      </c:bar3DChart>
      <c:catAx>
        <c:axId val="3722767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2274464"/>
        <c:crosses val="autoZero"/>
        <c:auto val="1"/>
        <c:lblAlgn val="ctr"/>
        <c:lblOffset val="100"/>
        <c:noMultiLvlLbl val="0"/>
      </c:catAx>
      <c:valAx>
        <c:axId val="372274464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227676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657225</xdr:colOff>
      <xdr:row>0</xdr:row>
      <xdr:rowOff>171450</xdr:rowOff>
    </xdr:from>
    <xdr:to>
      <xdr:col>17</xdr:col>
      <xdr:colOff>504825</xdr:colOff>
      <xdr:row>24</xdr:row>
      <xdr:rowOff>23813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95EDD40C-BB40-4324-B3C3-71987B6AAE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</xdr:row>
      <xdr:rowOff>0</xdr:rowOff>
    </xdr:from>
    <xdr:to>
      <xdr:col>9</xdr:col>
      <xdr:colOff>476250</xdr:colOff>
      <xdr:row>24</xdr:row>
      <xdr:rowOff>38100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2A1836D-E1C1-4D44-9DEF-4791741971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27</xdr:row>
      <xdr:rowOff>0</xdr:rowOff>
    </xdr:from>
    <xdr:to>
      <xdr:col>8</xdr:col>
      <xdr:colOff>495301</xdr:colOff>
      <xdr:row>46</xdr:row>
      <xdr:rowOff>128588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26591916-A41E-46D5-A962-FCD90F7BB7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27</xdr:row>
      <xdr:rowOff>0</xdr:rowOff>
    </xdr:from>
    <xdr:to>
      <xdr:col>18</xdr:col>
      <xdr:colOff>628650</xdr:colOff>
      <xdr:row>58</xdr:row>
      <xdr:rowOff>109538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BD9C441-DDED-4534-B5BF-84FAF41502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1762125</xdr:colOff>
      <xdr:row>8</xdr:row>
      <xdr:rowOff>52386</xdr:rowOff>
    </xdr:from>
    <xdr:to>
      <xdr:col>9</xdr:col>
      <xdr:colOff>238125</xdr:colOff>
      <xdr:row>31</xdr:row>
      <xdr:rowOff>95249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093B485-C9FD-4827-82C8-02ACE5E4D8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2562225</xdr:colOff>
      <xdr:row>34</xdr:row>
      <xdr:rowOff>100012</xdr:rowOff>
    </xdr:from>
    <xdr:to>
      <xdr:col>10</xdr:col>
      <xdr:colOff>28575</xdr:colOff>
      <xdr:row>59</xdr:row>
      <xdr:rowOff>66675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9AC8091-96D3-43E1-B031-F2FE144144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16</xdr:row>
      <xdr:rowOff>90486</xdr:rowOff>
    </xdr:from>
    <xdr:to>
      <xdr:col>6</xdr:col>
      <xdr:colOff>257175</xdr:colOff>
      <xdr:row>33</xdr:row>
      <xdr:rowOff>133349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8828526-29AE-497B-97F7-B46D0F5D4D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2181224</xdr:colOff>
      <xdr:row>7</xdr:row>
      <xdr:rowOff>61912</xdr:rowOff>
    </xdr:from>
    <xdr:to>
      <xdr:col>7</xdr:col>
      <xdr:colOff>600075</xdr:colOff>
      <xdr:row>27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D51E07B-DBC0-4064-84F1-009DC09EE7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D0AC4-A1D1-4429-B8FE-72EA92176913}">
  <dimension ref="A1"/>
  <sheetViews>
    <sheetView topLeftCell="A18" workbookViewId="0">
      <selection activeCell="K28" sqref="K28"/>
    </sheetView>
  </sheetViews>
  <sheetFormatPr baseColWidth="10"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0"/>
  <sheetViews>
    <sheetView showGridLines="0" topLeftCell="A18" workbookViewId="0">
      <selection activeCell="F24" sqref="F24"/>
    </sheetView>
  </sheetViews>
  <sheetFormatPr baseColWidth="10" defaultRowHeight="15"/>
  <cols>
    <col min="1" max="1" width="7.28515625" customWidth="1"/>
    <col min="2" max="2" width="14.140625" customWidth="1"/>
    <col min="3" max="3" width="6.7109375" customWidth="1"/>
    <col min="4" max="4" width="41.28515625" customWidth="1"/>
    <col min="5" max="11" width="18.85546875" customWidth="1"/>
    <col min="12" max="12" width="0" hidden="1" customWidth="1"/>
    <col min="13" max="13" width="6.42578125" customWidth="1"/>
  </cols>
  <sheetData>
    <row r="1" spans="1:11">
      <c r="B1" s="2">
        <v>2020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</row>
    <row r="2" spans="1:11">
      <c r="B2" s="1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</row>
    <row r="3" spans="1:11">
      <c r="B3" s="1" t="s">
        <v>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</row>
    <row r="4" spans="1:11">
      <c r="A4" s="1"/>
      <c r="B4" s="1" t="s">
        <v>3</v>
      </c>
      <c r="C4" s="1" t="s">
        <v>4</v>
      </c>
      <c r="D4" s="1" t="s">
        <v>6</v>
      </c>
      <c r="E4" s="1" t="s">
        <v>8</v>
      </c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15</v>
      </c>
    </row>
    <row r="5" spans="1:11">
      <c r="A5" s="5"/>
      <c r="B5" s="6" t="s">
        <v>16</v>
      </c>
      <c r="C5" s="4" t="s">
        <v>18</v>
      </c>
      <c r="D5" s="5" t="s">
        <v>20</v>
      </c>
      <c r="E5" s="7">
        <v>12190000000</v>
      </c>
      <c r="F5" s="7">
        <v>0</v>
      </c>
      <c r="G5" s="7">
        <v>2340315289</v>
      </c>
      <c r="H5" s="7">
        <v>9849684711</v>
      </c>
      <c r="I5" s="7">
        <v>2340315289</v>
      </c>
      <c r="J5" s="7">
        <v>2331142606</v>
      </c>
      <c r="K5" s="7">
        <v>2331142606</v>
      </c>
    </row>
    <row r="6" spans="1:11">
      <c r="A6" s="5"/>
      <c r="B6" s="6" t="s">
        <v>21</v>
      </c>
      <c r="C6" s="4" t="s">
        <v>18</v>
      </c>
      <c r="D6" s="5" t="s">
        <v>22</v>
      </c>
      <c r="E6" s="7">
        <v>4261000000</v>
      </c>
      <c r="F6" s="7">
        <v>0</v>
      </c>
      <c r="G6" s="7">
        <v>897175221</v>
      </c>
      <c r="H6" s="7">
        <v>3363824779</v>
      </c>
      <c r="I6" s="7">
        <v>897175221</v>
      </c>
      <c r="J6" s="7">
        <v>897175221</v>
      </c>
      <c r="K6" s="7">
        <v>897175221</v>
      </c>
    </row>
    <row r="7" spans="1:11" ht="22.5">
      <c r="A7" s="5"/>
      <c r="B7" s="6" t="s">
        <v>23</v>
      </c>
      <c r="C7" s="4" t="s">
        <v>18</v>
      </c>
      <c r="D7" s="5" t="s">
        <v>24</v>
      </c>
      <c r="E7" s="7">
        <v>1524000000</v>
      </c>
      <c r="F7" s="7">
        <v>0</v>
      </c>
      <c r="G7" s="7">
        <v>238835608</v>
      </c>
      <c r="H7" s="7">
        <v>1285164392</v>
      </c>
      <c r="I7" s="7">
        <v>238835608</v>
      </c>
      <c r="J7" s="7">
        <v>238835608</v>
      </c>
      <c r="K7" s="7">
        <v>238835608</v>
      </c>
    </row>
    <row r="8" spans="1:11">
      <c r="A8" s="5"/>
      <c r="B8" s="6" t="s">
        <v>25</v>
      </c>
      <c r="C8" s="4" t="s">
        <v>18</v>
      </c>
      <c r="D8" s="5" t="s">
        <v>26</v>
      </c>
      <c r="E8" s="7">
        <v>11000000</v>
      </c>
      <c r="F8" s="7">
        <v>0</v>
      </c>
      <c r="G8" s="7">
        <v>0</v>
      </c>
      <c r="H8" s="7">
        <v>11000000</v>
      </c>
      <c r="I8" s="7">
        <v>0</v>
      </c>
      <c r="J8" s="7">
        <v>0</v>
      </c>
      <c r="K8" s="7">
        <v>0</v>
      </c>
    </row>
    <row r="9" spans="1:11">
      <c r="A9" s="5"/>
      <c r="B9" s="6" t="s">
        <v>27</v>
      </c>
      <c r="C9" s="4" t="s">
        <v>18</v>
      </c>
      <c r="D9" s="5" t="s">
        <v>28</v>
      </c>
      <c r="E9" s="7">
        <v>4329000000</v>
      </c>
      <c r="F9" s="7">
        <v>0</v>
      </c>
      <c r="G9" s="7">
        <v>3913400187.0799999</v>
      </c>
      <c r="H9" s="7">
        <v>415599812.92000002</v>
      </c>
      <c r="I9" s="7">
        <v>2635094874.9099998</v>
      </c>
      <c r="J9" s="7">
        <v>594170591.45000005</v>
      </c>
      <c r="K9" s="7">
        <v>594170591.45000005</v>
      </c>
    </row>
    <row r="10" spans="1:11" ht="22.5">
      <c r="A10" s="5"/>
      <c r="B10" s="6" t="s">
        <v>29</v>
      </c>
      <c r="C10" s="4" t="s">
        <v>18</v>
      </c>
      <c r="D10" s="5" t="s">
        <v>30</v>
      </c>
      <c r="E10" s="7">
        <v>13311842203</v>
      </c>
      <c r="F10" s="7">
        <v>0</v>
      </c>
      <c r="G10" s="7">
        <v>2910689785.02</v>
      </c>
      <c r="H10" s="7">
        <v>10401152417.98</v>
      </c>
      <c r="I10" s="7">
        <v>2910689785.02</v>
      </c>
      <c r="J10" s="7">
        <v>2910689785.02</v>
      </c>
      <c r="K10" s="7">
        <v>2910689785.02</v>
      </c>
    </row>
    <row r="11" spans="1:11">
      <c r="A11" s="5"/>
      <c r="B11" s="6" t="s">
        <v>31</v>
      </c>
      <c r="C11" s="4" t="s">
        <v>18</v>
      </c>
      <c r="D11" s="5" t="s">
        <v>32</v>
      </c>
      <c r="E11" s="7">
        <v>2807110160</v>
      </c>
      <c r="F11" s="7">
        <v>0</v>
      </c>
      <c r="G11" s="7">
        <v>395619415.98000002</v>
      </c>
      <c r="H11" s="7">
        <v>2411490744.02</v>
      </c>
      <c r="I11" s="7">
        <v>116325301.98</v>
      </c>
      <c r="J11" s="7">
        <v>89310214.980000004</v>
      </c>
      <c r="K11" s="7">
        <v>89310214.980000004</v>
      </c>
    </row>
    <row r="12" spans="1:11" ht="22.5">
      <c r="A12" s="5"/>
      <c r="B12" s="6" t="s">
        <v>33</v>
      </c>
      <c r="C12" s="4" t="s">
        <v>18</v>
      </c>
      <c r="D12" s="5" t="s">
        <v>34</v>
      </c>
      <c r="E12" s="7">
        <v>58000000</v>
      </c>
      <c r="F12" s="7">
        <v>0</v>
      </c>
      <c r="G12" s="7">
        <v>43486840</v>
      </c>
      <c r="H12" s="7">
        <v>14513160</v>
      </c>
      <c r="I12" s="7">
        <v>43486840</v>
      </c>
      <c r="J12" s="7">
        <v>43486840</v>
      </c>
      <c r="K12" s="7">
        <v>43486840</v>
      </c>
    </row>
    <row r="13" spans="1:11">
      <c r="A13" s="5"/>
      <c r="B13" s="6" t="s">
        <v>35</v>
      </c>
      <c r="C13" s="4" t="s">
        <v>18</v>
      </c>
      <c r="D13" s="5" t="s">
        <v>36</v>
      </c>
      <c r="E13" s="7">
        <v>94000000</v>
      </c>
      <c r="F13" s="7">
        <v>0</v>
      </c>
      <c r="G13" s="7">
        <v>0</v>
      </c>
      <c r="H13" s="7">
        <v>94000000</v>
      </c>
      <c r="I13" s="7">
        <v>0</v>
      </c>
      <c r="J13" s="7">
        <v>0</v>
      </c>
      <c r="K13" s="7">
        <v>0</v>
      </c>
    </row>
    <row r="14" spans="1:11">
      <c r="A14" s="5"/>
      <c r="B14" s="6" t="s">
        <v>37</v>
      </c>
      <c r="C14" s="4" t="s">
        <v>18</v>
      </c>
      <c r="D14" s="5" t="s">
        <v>38</v>
      </c>
      <c r="E14" s="7">
        <v>20000000</v>
      </c>
      <c r="F14" s="7">
        <v>0</v>
      </c>
      <c r="G14" s="7">
        <v>0</v>
      </c>
      <c r="H14" s="7">
        <v>20000000</v>
      </c>
      <c r="I14" s="7">
        <v>0</v>
      </c>
      <c r="J14" s="7">
        <v>0</v>
      </c>
      <c r="K14" s="7">
        <v>0</v>
      </c>
    </row>
    <row r="15" spans="1:11">
      <c r="A15" s="5"/>
      <c r="B15" s="6" t="s">
        <v>39</v>
      </c>
      <c r="C15" s="4" t="s">
        <v>18</v>
      </c>
      <c r="D15" s="5" t="s">
        <v>40</v>
      </c>
      <c r="E15" s="7">
        <v>11000000</v>
      </c>
      <c r="F15" s="7">
        <v>0</v>
      </c>
      <c r="G15" s="7">
        <v>0</v>
      </c>
      <c r="H15" s="7">
        <v>11000000</v>
      </c>
      <c r="I15" s="7">
        <v>0</v>
      </c>
      <c r="J15" s="7">
        <v>0</v>
      </c>
      <c r="K15" s="7">
        <v>0</v>
      </c>
    </row>
    <row r="16" spans="1:11">
      <c r="A16" s="5"/>
      <c r="B16" s="6" t="s">
        <v>41</v>
      </c>
      <c r="C16" s="4" t="s">
        <v>42</v>
      </c>
      <c r="D16" s="5" t="s">
        <v>44</v>
      </c>
      <c r="E16" s="7">
        <v>975000000</v>
      </c>
      <c r="F16" s="7">
        <v>0</v>
      </c>
      <c r="G16" s="7">
        <v>629719257.55999994</v>
      </c>
      <c r="H16" s="7">
        <v>345280742.44</v>
      </c>
      <c r="I16" s="7">
        <v>629719257.55999994</v>
      </c>
      <c r="J16" s="7">
        <v>629719257.55999994</v>
      </c>
      <c r="K16" s="7">
        <v>629719257.55999994</v>
      </c>
    </row>
    <row r="17" spans="1:11">
      <c r="A17" s="5"/>
      <c r="B17" s="6" t="s">
        <v>45</v>
      </c>
      <c r="C17" s="4" t="s">
        <v>18</v>
      </c>
      <c r="D17" s="5" t="s">
        <v>46</v>
      </c>
      <c r="E17" s="7">
        <v>2000000</v>
      </c>
      <c r="F17" s="7">
        <v>0</v>
      </c>
      <c r="G17" s="7">
        <v>0</v>
      </c>
      <c r="H17" s="7">
        <v>2000000</v>
      </c>
      <c r="I17" s="7">
        <v>0</v>
      </c>
      <c r="J17" s="7">
        <v>0</v>
      </c>
      <c r="K17" s="7">
        <v>0</v>
      </c>
    </row>
    <row r="18" spans="1:11" ht="33.75">
      <c r="A18" s="5"/>
      <c r="B18" s="6" t="s">
        <v>47</v>
      </c>
      <c r="C18" s="4" t="s">
        <v>42</v>
      </c>
      <c r="D18" s="5" t="s">
        <v>49</v>
      </c>
      <c r="E18" s="7">
        <v>50000000000</v>
      </c>
      <c r="F18" s="7">
        <v>0</v>
      </c>
      <c r="G18" s="7">
        <v>28960125015</v>
      </c>
      <c r="H18" s="7">
        <v>21039874985</v>
      </c>
      <c r="I18" s="7">
        <v>1472911154</v>
      </c>
      <c r="J18" s="7">
        <v>72651628</v>
      </c>
      <c r="K18" s="7">
        <v>72651628</v>
      </c>
    </row>
    <row r="19" spans="1:11" ht="33.75">
      <c r="A19" s="5"/>
      <c r="B19" s="6" t="s">
        <v>50</v>
      </c>
      <c r="C19" s="4" t="s">
        <v>42</v>
      </c>
      <c r="D19" s="5" t="s">
        <v>51</v>
      </c>
      <c r="E19" s="7">
        <v>13000000000</v>
      </c>
      <c r="F19" s="7">
        <v>0</v>
      </c>
      <c r="G19" s="7">
        <v>11373531000</v>
      </c>
      <c r="H19" s="7">
        <v>1626469000</v>
      </c>
      <c r="I19" s="7">
        <v>1392166420</v>
      </c>
      <c r="J19" s="7">
        <v>53565901</v>
      </c>
      <c r="K19" s="7">
        <v>53565901</v>
      </c>
    </row>
    <row r="20" spans="1:11" ht="22.5">
      <c r="A20" s="5"/>
      <c r="B20" s="6" t="s">
        <v>52</v>
      </c>
      <c r="C20" s="4" t="s">
        <v>42</v>
      </c>
      <c r="D20" s="5" t="s">
        <v>53</v>
      </c>
      <c r="E20" s="7">
        <v>13000000000</v>
      </c>
      <c r="F20" s="7">
        <v>515000000</v>
      </c>
      <c r="G20" s="7">
        <v>12257197600</v>
      </c>
      <c r="H20" s="7">
        <v>227802400</v>
      </c>
      <c r="I20" s="7">
        <v>677901205</v>
      </c>
      <c r="J20" s="7">
        <v>38692320</v>
      </c>
      <c r="K20" s="7">
        <v>38692320</v>
      </c>
    </row>
    <row r="21" spans="1:11" ht="22.5">
      <c r="A21" s="5"/>
      <c r="B21" s="6" t="s">
        <v>54</v>
      </c>
      <c r="C21" s="4" t="s">
        <v>42</v>
      </c>
      <c r="D21" s="5" t="s">
        <v>55</v>
      </c>
      <c r="E21" s="7">
        <v>15000000000</v>
      </c>
      <c r="F21" s="7">
        <v>91000000</v>
      </c>
      <c r="G21" s="7">
        <v>4500100000</v>
      </c>
      <c r="H21" s="7">
        <v>10408900000</v>
      </c>
      <c r="I21" s="7">
        <v>862749170</v>
      </c>
      <c r="J21" s="7">
        <v>52712557</v>
      </c>
      <c r="K21" s="7">
        <v>52712557</v>
      </c>
    </row>
    <row r="22" spans="1:11" ht="33.75">
      <c r="A22" s="5"/>
      <c r="B22" s="6" t="s">
        <v>56</v>
      </c>
      <c r="C22" s="4" t="s">
        <v>42</v>
      </c>
      <c r="D22" s="5" t="s">
        <v>57</v>
      </c>
      <c r="E22" s="7">
        <v>15000000000</v>
      </c>
      <c r="F22" s="7">
        <v>0</v>
      </c>
      <c r="G22" s="7">
        <v>9773485000</v>
      </c>
      <c r="H22" s="7">
        <v>5226515000</v>
      </c>
      <c r="I22" s="7">
        <v>833415892</v>
      </c>
      <c r="J22" s="7">
        <v>57428091</v>
      </c>
      <c r="K22" s="7">
        <v>57428091</v>
      </c>
    </row>
    <row r="23" spans="1:11" ht="33.75">
      <c r="A23" s="5"/>
      <c r="B23" s="6" t="s">
        <v>58</v>
      </c>
      <c r="C23" s="4" t="s">
        <v>18</v>
      </c>
      <c r="D23" s="5" t="s">
        <v>59</v>
      </c>
      <c r="E23" s="7">
        <v>17750000000</v>
      </c>
      <c r="F23" s="7">
        <v>0</v>
      </c>
      <c r="G23" s="7">
        <v>9051482396</v>
      </c>
      <c r="H23" s="7">
        <v>8698517604</v>
      </c>
      <c r="I23" s="7">
        <v>5070654893.5100002</v>
      </c>
      <c r="J23" s="7">
        <v>612870893</v>
      </c>
      <c r="K23" s="7">
        <v>612870893</v>
      </c>
    </row>
    <row r="24" spans="1:11" ht="33.75">
      <c r="A24" s="5"/>
      <c r="B24" s="6" t="s">
        <v>58</v>
      </c>
      <c r="C24" s="4" t="s">
        <v>42</v>
      </c>
      <c r="D24" s="5" t="s">
        <v>59</v>
      </c>
      <c r="E24" s="7">
        <v>165081157797</v>
      </c>
      <c r="F24" s="7">
        <v>120655000000</v>
      </c>
      <c r="G24" s="7">
        <v>28296624055</v>
      </c>
      <c r="H24" s="7">
        <v>16129533742</v>
      </c>
      <c r="I24" s="7">
        <v>28296624055</v>
      </c>
      <c r="J24" s="7">
        <v>0</v>
      </c>
      <c r="K24" s="7">
        <v>0</v>
      </c>
    </row>
    <row r="25" spans="1:11" ht="22.5">
      <c r="A25" s="5"/>
      <c r="B25" s="6" t="s">
        <v>60</v>
      </c>
      <c r="C25" s="4" t="s">
        <v>42</v>
      </c>
      <c r="D25" s="5" t="s">
        <v>61</v>
      </c>
      <c r="E25" s="7">
        <v>75290000000</v>
      </c>
      <c r="F25" s="7">
        <v>25000000000</v>
      </c>
      <c r="G25" s="7">
        <v>29103922866</v>
      </c>
      <c r="H25" s="7">
        <v>21186077134</v>
      </c>
      <c r="I25" s="7">
        <v>28952552365</v>
      </c>
      <c r="J25" s="7">
        <v>37832027</v>
      </c>
      <c r="K25" s="7">
        <v>37832027</v>
      </c>
    </row>
    <row r="26" spans="1:11" ht="33.75">
      <c r="A26" s="5"/>
      <c r="B26" s="6" t="s">
        <v>62</v>
      </c>
      <c r="C26" s="4" t="s">
        <v>42</v>
      </c>
      <c r="D26" s="5" t="s">
        <v>63</v>
      </c>
      <c r="E26" s="7">
        <v>25000000000</v>
      </c>
      <c r="F26" s="7">
        <v>800000000</v>
      </c>
      <c r="G26" s="7">
        <v>22267742466.32</v>
      </c>
      <c r="H26" s="7">
        <v>1932257533.6800001</v>
      </c>
      <c r="I26" s="7">
        <v>9623731244</v>
      </c>
      <c r="J26" s="7">
        <v>4340611312</v>
      </c>
      <c r="K26" s="7">
        <v>4340611312</v>
      </c>
    </row>
    <row r="27" spans="1:11" ht="45">
      <c r="A27" s="5"/>
      <c r="B27" s="6" t="s">
        <v>64</v>
      </c>
      <c r="C27" s="4" t="s">
        <v>18</v>
      </c>
      <c r="D27" s="5" t="s">
        <v>65</v>
      </c>
      <c r="E27" s="7">
        <v>112170000000</v>
      </c>
      <c r="F27" s="7">
        <v>22939000000</v>
      </c>
      <c r="G27" s="7">
        <v>58604706661.32</v>
      </c>
      <c r="H27" s="7">
        <v>30626293338.68</v>
      </c>
      <c r="I27" s="7">
        <v>16130052788</v>
      </c>
      <c r="J27" s="7">
        <v>4443827751</v>
      </c>
      <c r="K27" s="7">
        <v>4441093403</v>
      </c>
    </row>
    <row r="28" spans="1:11" ht="45">
      <c r="A28" s="5"/>
      <c r="B28" s="6" t="s">
        <v>64</v>
      </c>
      <c r="C28" s="4" t="s">
        <v>42</v>
      </c>
      <c r="D28" s="5" t="s">
        <v>65</v>
      </c>
      <c r="E28" s="7">
        <v>50000000000</v>
      </c>
      <c r="F28" s="7">
        <v>0</v>
      </c>
      <c r="G28" s="7">
        <v>42000000000</v>
      </c>
      <c r="H28" s="7">
        <v>8000000000</v>
      </c>
      <c r="I28" s="7">
        <v>33328372424.5</v>
      </c>
      <c r="J28" s="7">
        <v>11301179113</v>
      </c>
      <c r="K28" s="7">
        <v>11301179113</v>
      </c>
    </row>
    <row r="29" spans="1:11" ht="22.5">
      <c r="A29" s="5"/>
      <c r="B29" s="6" t="s">
        <v>66</v>
      </c>
      <c r="C29" s="4" t="s">
        <v>42</v>
      </c>
      <c r="D29" s="5" t="s">
        <v>67</v>
      </c>
      <c r="E29" s="7">
        <v>1100000000</v>
      </c>
      <c r="F29" s="7">
        <v>0</v>
      </c>
      <c r="G29" s="7">
        <v>691554544</v>
      </c>
      <c r="H29" s="7">
        <v>408445456</v>
      </c>
      <c r="I29" s="7">
        <v>540328729</v>
      </c>
      <c r="J29" s="7">
        <v>61566754</v>
      </c>
      <c r="K29" s="7">
        <v>61566754</v>
      </c>
    </row>
    <row r="30" spans="1:11" ht="22.5">
      <c r="A30" s="5"/>
      <c r="B30" s="6" t="s">
        <v>68</v>
      </c>
      <c r="C30" s="4" t="s">
        <v>42</v>
      </c>
      <c r="D30" s="5" t="s">
        <v>69</v>
      </c>
      <c r="E30" s="7">
        <v>1000000000</v>
      </c>
      <c r="F30" s="7">
        <v>0</v>
      </c>
      <c r="G30" s="7">
        <v>351500000</v>
      </c>
      <c r="H30" s="7">
        <v>648500000</v>
      </c>
      <c r="I30" s="7">
        <v>151500000</v>
      </c>
      <c r="J30" s="7">
        <v>6500000</v>
      </c>
      <c r="K30" s="7">
        <v>6500000</v>
      </c>
    </row>
    <row r="31" spans="1:11" ht="33.75">
      <c r="A31" s="5"/>
      <c r="B31" s="6" t="s">
        <v>70</v>
      </c>
      <c r="C31" s="4" t="s">
        <v>42</v>
      </c>
      <c r="D31" s="5" t="s">
        <v>71</v>
      </c>
      <c r="E31" s="7">
        <v>53000000000</v>
      </c>
      <c r="F31" s="7">
        <v>0</v>
      </c>
      <c r="G31" s="7">
        <v>41983815000</v>
      </c>
      <c r="H31" s="7">
        <v>11016185000</v>
      </c>
      <c r="I31" s="7">
        <v>5564235360</v>
      </c>
      <c r="J31" s="7">
        <v>4070175863</v>
      </c>
      <c r="K31" s="7">
        <v>4070175863</v>
      </c>
    </row>
    <row r="32" spans="1:11" ht="22.5">
      <c r="A32" s="5"/>
      <c r="B32" s="6" t="s">
        <v>72</v>
      </c>
      <c r="C32" s="4" t="s">
        <v>42</v>
      </c>
      <c r="D32" s="5" t="s">
        <v>73</v>
      </c>
      <c r="E32" s="7">
        <v>3750000000</v>
      </c>
      <c r="F32" s="7">
        <v>0</v>
      </c>
      <c r="G32" s="7">
        <v>3057665009</v>
      </c>
      <c r="H32" s="7">
        <v>692334991</v>
      </c>
      <c r="I32" s="7">
        <v>2752488247</v>
      </c>
      <c r="J32" s="7">
        <v>149186408</v>
      </c>
      <c r="K32" s="7">
        <v>149186408</v>
      </c>
    </row>
    <row r="33" spans="1:11" ht="22.5">
      <c r="A33" s="5"/>
      <c r="B33" s="6" t="s">
        <v>74</v>
      </c>
      <c r="C33" s="4" t="s">
        <v>42</v>
      </c>
      <c r="D33" s="5" t="s">
        <v>75</v>
      </c>
      <c r="E33" s="7">
        <v>3000000000</v>
      </c>
      <c r="F33" s="7">
        <v>0</v>
      </c>
      <c r="G33" s="7">
        <v>2848907100</v>
      </c>
      <c r="H33" s="7">
        <v>151092900</v>
      </c>
      <c r="I33" s="7">
        <v>345104000</v>
      </c>
      <c r="J33" s="7">
        <v>150000000</v>
      </c>
      <c r="K33" s="7">
        <v>150000000</v>
      </c>
    </row>
    <row r="34" spans="1:11" ht="22.5">
      <c r="A34" s="5"/>
      <c r="B34" s="6" t="s">
        <v>76</v>
      </c>
      <c r="C34" s="4" t="s">
        <v>42</v>
      </c>
      <c r="D34" s="5" t="s">
        <v>77</v>
      </c>
      <c r="E34" s="7">
        <v>5000000000</v>
      </c>
      <c r="F34" s="7">
        <v>0</v>
      </c>
      <c r="G34" s="7">
        <v>1806135183</v>
      </c>
      <c r="H34" s="7">
        <v>3193864817</v>
      </c>
      <c r="I34" s="7">
        <v>1524751181</v>
      </c>
      <c r="J34" s="7">
        <v>93069897</v>
      </c>
      <c r="K34" s="7">
        <v>93069897</v>
      </c>
    </row>
    <row r="35" spans="1:11" ht="45">
      <c r="A35" s="5"/>
      <c r="B35" s="6" t="s">
        <v>78</v>
      </c>
      <c r="C35" s="4" t="s">
        <v>42</v>
      </c>
      <c r="D35" s="5" t="s">
        <v>79</v>
      </c>
      <c r="E35" s="7">
        <v>4000000000</v>
      </c>
      <c r="F35" s="7">
        <v>0</v>
      </c>
      <c r="G35" s="7">
        <v>1306386265.0899999</v>
      </c>
      <c r="H35" s="7">
        <v>2693613734.9099998</v>
      </c>
      <c r="I35" s="7">
        <v>1027942990.09</v>
      </c>
      <c r="J35" s="7">
        <v>94251222.840000004</v>
      </c>
      <c r="K35" s="7">
        <v>94251222.840000004</v>
      </c>
    </row>
    <row r="36" spans="1:11">
      <c r="A36" s="5"/>
      <c r="B36" s="6" t="s">
        <v>80</v>
      </c>
      <c r="C36" s="4" t="s">
        <v>42</v>
      </c>
      <c r="D36" s="5" t="s">
        <v>81</v>
      </c>
      <c r="E36" s="7">
        <v>8000000000</v>
      </c>
      <c r="F36" s="7">
        <v>0</v>
      </c>
      <c r="G36" s="7">
        <v>4604785983</v>
      </c>
      <c r="H36" s="7">
        <v>3395214017</v>
      </c>
      <c r="I36" s="7">
        <v>2491138225.3699999</v>
      </c>
      <c r="J36" s="7">
        <v>134570783</v>
      </c>
      <c r="K36" s="7">
        <v>134570783</v>
      </c>
    </row>
    <row r="37" spans="1:11" ht="22.5">
      <c r="A37" s="5"/>
      <c r="B37" s="6" t="s">
        <v>82</v>
      </c>
      <c r="C37" s="4" t="s">
        <v>42</v>
      </c>
      <c r="D37" s="5" t="s">
        <v>83</v>
      </c>
      <c r="E37" s="7">
        <v>7000000000</v>
      </c>
      <c r="F37" s="7">
        <v>0</v>
      </c>
      <c r="G37" s="7">
        <v>3753740393</v>
      </c>
      <c r="H37" s="7">
        <v>3246259607</v>
      </c>
      <c r="I37" s="7">
        <v>2820043468</v>
      </c>
      <c r="J37" s="7">
        <v>258226896</v>
      </c>
      <c r="K37" s="7">
        <v>258226896</v>
      </c>
    </row>
    <row r="38" spans="1:11">
      <c r="A38" s="5"/>
      <c r="B38" s="6" t="s">
        <v>0</v>
      </c>
      <c r="C38" s="4" t="s">
        <v>0</v>
      </c>
      <c r="D38" s="5" t="s">
        <v>0</v>
      </c>
      <c r="E38" s="7">
        <v>676735110160</v>
      </c>
      <c r="F38" s="7">
        <v>170000000000</v>
      </c>
      <c r="G38" s="7">
        <v>327962648140.37</v>
      </c>
      <c r="H38" s="7">
        <v>178772462019.63</v>
      </c>
      <c r="I38" s="7">
        <v>153670305988.94</v>
      </c>
      <c r="J38" s="7">
        <v>33763449540.849998</v>
      </c>
      <c r="K38" s="7">
        <v>33760715192.849998</v>
      </c>
    </row>
    <row r="39" spans="1:11">
      <c r="A39" s="8"/>
      <c r="B39" s="6" t="s">
        <v>0</v>
      </c>
      <c r="C39" s="4" t="s">
        <v>0</v>
      </c>
      <c r="D39" s="5" t="s">
        <v>0</v>
      </c>
      <c r="E39" s="9" t="s">
        <v>0</v>
      </c>
      <c r="F39" s="9" t="s">
        <v>0</v>
      </c>
      <c r="G39" s="9" t="s">
        <v>0</v>
      </c>
      <c r="H39" s="9" t="s">
        <v>0</v>
      </c>
      <c r="I39" s="9" t="s">
        <v>0</v>
      </c>
      <c r="J39" s="9" t="s">
        <v>0</v>
      </c>
      <c r="K39" s="9" t="s">
        <v>0</v>
      </c>
    </row>
    <row r="40" spans="1:11" ht="33.950000000000003" customHeight="1"/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1C82B-EB5F-44AD-9A86-34A52B19FC5C}">
  <dimension ref="A1:K40"/>
  <sheetViews>
    <sheetView workbookViewId="0">
      <selection activeCell="C5" sqref="C5"/>
    </sheetView>
  </sheetViews>
  <sheetFormatPr baseColWidth="10" defaultRowHeight="15"/>
  <cols>
    <col min="1" max="1" width="13.42578125" style="23" customWidth="1"/>
    <col min="2" max="2" width="21.5703125" style="23" customWidth="1"/>
    <col min="3" max="3" width="27.5703125" style="23" customWidth="1"/>
    <col min="4" max="11" width="18.85546875" style="23" customWidth="1"/>
    <col min="12" max="12" width="0" style="23" hidden="1" customWidth="1"/>
    <col min="13" max="13" width="6.42578125" style="23" customWidth="1"/>
    <col min="14" max="16384" width="11.42578125" style="23"/>
  </cols>
  <sheetData>
    <row r="1" spans="1:11">
      <c r="A1" s="21"/>
      <c r="B1" s="21">
        <v>2020</v>
      </c>
      <c r="C1" s="22" t="s">
        <v>0</v>
      </c>
      <c r="D1" s="22" t="s">
        <v>0</v>
      </c>
      <c r="E1" s="22" t="s">
        <v>0</v>
      </c>
      <c r="F1" s="22" t="s">
        <v>0</v>
      </c>
      <c r="G1" s="22" t="s">
        <v>0</v>
      </c>
      <c r="H1" s="22" t="s">
        <v>0</v>
      </c>
      <c r="I1" s="22" t="s">
        <v>0</v>
      </c>
      <c r="J1" s="22" t="s">
        <v>0</v>
      </c>
      <c r="K1" s="22" t="s">
        <v>0</v>
      </c>
    </row>
    <row r="2" spans="1:11">
      <c r="A2" s="21"/>
      <c r="B2" s="21" t="s">
        <v>1</v>
      </c>
      <c r="C2" s="22" t="s">
        <v>0</v>
      </c>
      <c r="D2" s="22" t="s">
        <v>0</v>
      </c>
      <c r="E2" s="22" t="s">
        <v>0</v>
      </c>
      <c r="F2" s="22" t="s">
        <v>0</v>
      </c>
      <c r="G2" s="22" t="s">
        <v>0</v>
      </c>
      <c r="H2" s="22" t="s">
        <v>0</v>
      </c>
      <c r="I2" s="22" t="s">
        <v>0</v>
      </c>
      <c r="J2" s="22" t="s">
        <v>0</v>
      </c>
      <c r="K2" s="22" t="s">
        <v>0</v>
      </c>
    </row>
    <row r="3" spans="1:11" ht="15.75" thickBot="1">
      <c r="A3" s="21"/>
      <c r="B3" s="24" t="s">
        <v>99</v>
      </c>
      <c r="C3" s="22" t="s">
        <v>0</v>
      </c>
      <c r="D3" s="22" t="s">
        <v>0</v>
      </c>
      <c r="E3" s="22" t="s">
        <v>0</v>
      </c>
      <c r="F3" s="22" t="s">
        <v>0</v>
      </c>
      <c r="G3" s="22" t="s">
        <v>0</v>
      </c>
      <c r="H3" s="22" t="s">
        <v>0</v>
      </c>
      <c r="I3" s="22" t="s">
        <v>0</v>
      </c>
      <c r="J3" s="22" t="s">
        <v>0</v>
      </c>
      <c r="K3" s="22" t="s">
        <v>0</v>
      </c>
    </row>
    <row r="4" spans="1:11" ht="15.75" thickTop="1">
      <c r="A4" s="25"/>
      <c r="B4" s="26" t="s">
        <v>3</v>
      </c>
      <c r="C4" s="27" t="s">
        <v>6</v>
      </c>
      <c r="D4" s="27" t="s">
        <v>8</v>
      </c>
      <c r="E4" s="27" t="s">
        <v>9</v>
      </c>
      <c r="F4" s="27" t="s">
        <v>10</v>
      </c>
      <c r="G4" s="27" t="s">
        <v>11</v>
      </c>
      <c r="H4" s="27" t="s">
        <v>12</v>
      </c>
      <c r="I4" s="27" t="s">
        <v>13</v>
      </c>
      <c r="J4" s="27" t="s">
        <v>14</v>
      </c>
      <c r="K4" s="28" t="s">
        <v>15</v>
      </c>
    </row>
    <row r="5" spans="1:11">
      <c r="A5" s="29"/>
      <c r="B5" s="30" t="s">
        <v>16</v>
      </c>
      <c r="C5" s="32" t="s">
        <v>20</v>
      </c>
      <c r="D5" s="33">
        <v>12190000000</v>
      </c>
      <c r="E5" s="33">
        <v>0</v>
      </c>
      <c r="F5" s="33">
        <v>851563945</v>
      </c>
      <c r="G5" s="33">
        <v>11338436055</v>
      </c>
      <c r="H5" s="33">
        <v>851563945</v>
      </c>
      <c r="I5" s="33">
        <v>842391262</v>
      </c>
      <c r="J5" s="33">
        <v>842391262</v>
      </c>
      <c r="K5" s="34">
        <v>842391262</v>
      </c>
    </row>
    <row r="6" spans="1:11" ht="22.5">
      <c r="A6" s="29"/>
      <c r="B6" s="30" t="s">
        <v>21</v>
      </c>
      <c r="C6" s="32" t="s">
        <v>22</v>
      </c>
      <c r="D6" s="33">
        <v>4261000000</v>
      </c>
      <c r="E6" s="33">
        <v>0</v>
      </c>
      <c r="F6" s="33">
        <v>266474700</v>
      </c>
      <c r="G6" s="33">
        <v>3994525300</v>
      </c>
      <c r="H6" s="33">
        <v>266474700</v>
      </c>
      <c r="I6" s="33">
        <v>268124238</v>
      </c>
      <c r="J6" s="33">
        <v>268124238</v>
      </c>
      <c r="K6" s="34">
        <v>268124238</v>
      </c>
    </row>
    <row r="7" spans="1:11" ht="33.75">
      <c r="A7" s="29"/>
      <c r="B7" s="30" t="s">
        <v>23</v>
      </c>
      <c r="C7" s="32" t="s">
        <v>24</v>
      </c>
      <c r="D7" s="33">
        <v>1524000000</v>
      </c>
      <c r="E7" s="33">
        <v>0</v>
      </c>
      <c r="F7" s="33">
        <v>93021617</v>
      </c>
      <c r="G7" s="33">
        <v>1430978383</v>
      </c>
      <c r="H7" s="33">
        <v>93021617</v>
      </c>
      <c r="I7" s="33">
        <v>93021617</v>
      </c>
      <c r="J7" s="33">
        <v>93021617</v>
      </c>
      <c r="K7" s="34">
        <v>93021617</v>
      </c>
    </row>
    <row r="8" spans="1:11" ht="22.5">
      <c r="A8" s="29"/>
      <c r="B8" s="30" t="s">
        <v>25</v>
      </c>
      <c r="C8" s="32" t="s">
        <v>26</v>
      </c>
      <c r="D8" s="33">
        <v>11000000</v>
      </c>
      <c r="E8" s="33">
        <v>0</v>
      </c>
      <c r="F8" s="33">
        <v>0</v>
      </c>
      <c r="G8" s="33">
        <v>11000000</v>
      </c>
      <c r="H8" s="33">
        <v>0</v>
      </c>
      <c r="I8" s="33">
        <v>0</v>
      </c>
      <c r="J8" s="33">
        <v>0</v>
      </c>
      <c r="K8" s="34">
        <v>0</v>
      </c>
    </row>
    <row r="9" spans="1:11" ht="22.5">
      <c r="A9" s="29"/>
      <c r="B9" s="30" t="s">
        <v>27</v>
      </c>
      <c r="C9" s="32" t="s">
        <v>28</v>
      </c>
      <c r="D9" s="33">
        <v>4329000000</v>
      </c>
      <c r="E9" s="33">
        <v>0</v>
      </c>
      <c r="F9" s="33">
        <v>49867803</v>
      </c>
      <c r="G9" s="33">
        <v>4279132197</v>
      </c>
      <c r="H9" s="33">
        <v>197432140.46000001</v>
      </c>
      <c r="I9" s="33">
        <v>477494692</v>
      </c>
      <c r="J9" s="33">
        <v>477494692</v>
      </c>
      <c r="K9" s="34">
        <v>477494692</v>
      </c>
    </row>
    <row r="10" spans="1:11" ht="33.75">
      <c r="A10" s="29"/>
      <c r="B10" s="30" t="s">
        <v>29</v>
      </c>
      <c r="C10" s="32" t="s">
        <v>30</v>
      </c>
      <c r="D10" s="33">
        <v>13311842203</v>
      </c>
      <c r="E10" s="33">
        <v>0</v>
      </c>
      <c r="F10" s="33">
        <v>966576436</v>
      </c>
      <c r="G10" s="33">
        <v>12345265767</v>
      </c>
      <c r="H10" s="33">
        <v>966576436</v>
      </c>
      <c r="I10" s="33">
        <v>966576436</v>
      </c>
      <c r="J10" s="33">
        <v>966576436</v>
      </c>
      <c r="K10" s="34">
        <v>966576436</v>
      </c>
    </row>
    <row r="11" spans="1:11" ht="22.5">
      <c r="A11" s="29"/>
      <c r="B11" s="30" t="s">
        <v>31</v>
      </c>
      <c r="C11" s="32" t="s">
        <v>32</v>
      </c>
      <c r="D11" s="33">
        <v>2807110160</v>
      </c>
      <c r="E11" s="33">
        <v>0</v>
      </c>
      <c r="F11" s="33">
        <v>5577273</v>
      </c>
      <c r="G11" s="33">
        <v>2801532887</v>
      </c>
      <c r="H11" s="33">
        <v>30967647</v>
      </c>
      <c r="I11" s="33">
        <v>33423564</v>
      </c>
      <c r="J11" s="33">
        <v>33423564</v>
      </c>
      <c r="K11" s="34">
        <v>33423564</v>
      </c>
    </row>
    <row r="12" spans="1:11" ht="33.75">
      <c r="A12" s="29"/>
      <c r="B12" s="30" t="s">
        <v>33</v>
      </c>
      <c r="C12" s="32" t="s">
        <v>34</v>
      </c>
      <c r="D12" s="33">
        <v>58000000</v>
      </c>
      <c r="E12" s="33">
        <v>0</v>
      </c>
      <c r="F12" s="33">
        <v>14060543</v>
      </c>
      <c r="G12" s="33">
        <v>43939457</v>
      </c>
      <c r="H12" s="33">
        <v>14060543</v>
      </c>
      <c r="I12" s="33">
        <v>14060543</v>
      </c>
      <c r="J12" s="33">
        <v>14060543</v>
      </c>
      <c r="K12" s="34">
        <v>14060543</v>
      </c>
    </row>
    <row r="13" spans="1:11">
      <c r="A13" s="29"/>
      <c r="B13" s="30" t="s">
        <v>35</v>
      </c>
      <c r="C13" s="32" t="s">
        <v>36</v>
      </c>
      <c r="D13" s="33">
        <v>94000000</v>
      </c>
      <c r="E13" s="33">
        <v>0</v>
      </c>
      <c r="F13" s="33">
        <v>0</v>
      </c>
      <c r="G13" s="33">
        <v>94000000</v>
      </c>
      <c r="H13" s="33">
        <v>0</v>
      </c>
      <c r="I13" s="33">
        <v>0</v>
      </c>
      <c r="J13" s="33">
        <v>0</v>
      </c>
      <c r="K13" s="34">
        <v>0</v>
      </c>
    </row>
    <row r="14" spans="1:11">
      <c r="A14" s="29"/>
      <c r="B14" s="30" t="s">
        <v>37</v>
      </c>
      <c r="C14" s="32" t="s">
        <v>38</v>
      </c>
      <c r="D14" s="33">
        <v>20000000</v>
      </c>
      <c r="E14" s="33">
        <v>0</v>
      </c>
      <c r="F14" s="33">
        <v>0</v>
      </c>
      <c r="G14" s="33">
        <v>20000000</v>
      </c>
      <c r="H14" s="33">
        <v>0</v>
      </c>
      <c r="I14" s="33">
        <v>0</v>
      </c>
      <c r="J14" s="33">
        <v>0</v>
      </c>
      <c r="K14" s="34">
        <v>0</v>
      </c>
    </row>
    <row r="15" spans="1:11" ht="22.5">
      <c r="A15" s="29"/>
      <c r="B15" s="30" t="s">
        <v>39</v>
      </c>
      <c r="C15" s="32" t="s">
        <v>40</v>
      </c>
      <c r="D15" s="33">
        <v>11000000</v>
      </c>
      <c r="E15" s="33">
        <v>0</v>
      </c>
      <c r="F15" s="33">
        <v>0</v>
      </c>
      <c r="G15" s="33">
        <v>11000000</v>
      </c>
      <c r="H15" s="33">
        <v>0</v>
      </c>
      <c r="I15" s="33">
        <v>0</v>
      </c>
      <c r="J15" s="33">
        <v>0</v>
      </c>
      <c r="K15" s="34">
        <v>0</v>
      </c>
    </row>
    <row r="16" spans="1:11" ht="22.5">
      <c r="A16" s="29"/>
      <c r="B16" s="30" t="s">
        <v>41</v>
      </c>
      <c r="C16" s="32" t="s">
        <v>44</v>
      </c>
      <c r="D16" s="33">
        <v>975000000</v>
      </c>
      <c r="E16" s="33">
        <v>0</v>
      </c>
      <c r="F16" s="33">
        <v>579572.42000000004</v>
      </c>
      <c r="G16" s="33">
        <v>974420427.58000004</v>
      </c>
      <c r="H16" s="33">
        <v>579572.42000000004</v>
      </c>
      <c r="I16" s="33">
        <v>4970272.5599999996</v>
      </c>
      <c r="J16" s="33">
        <v>4970272.5599999996</v>
      </c>
      <c r="K16" s="34">
        <v>4970272.5599999996</v>
      </c>
    </row>
    <row r="17" spans="1:11" ht="22.5">
      <c r="A17" s="29"/>
      <c r="B17" s="30" t="s">
        <v>45</v>
      </c>
      <c r="C17" s="32" t="s">
        <v>46</v>
      </c>
      <c r="D17" s="33">
        <v>2000000</v>
      </c>
      <c r="E17" s="33">
        <v>0</v>
      </c>
      <c r="F17" s="33">
        <v>0</v>
      </c>
      <c r="G17" s="33">
        <v>2000000</v>
      </c>
      <c r="H17" s="33">
        <v>0</v>
      </c>
      <c r="I17" s="33">
        <v>0</v>
      </c>
      <c r="J17" s="33">
        <v>0</v>
      </c>
      <c r="K17" s="34">
        <v>0</v>
      </c>
    </row>
    <row r="18" spans="1:11" ht="56.25">
      <c r="A18" s="29"/>
      <c r="B18" s="30" t="s">
        <v>47</v>
      </c>
      <c r="C18" s="32" t="s">
        <v>49</v>
      </c>
      <c r="D18" s="33">
        <v>50000000000</v>
      </c>
      <c r="E18" s="33">
        <v>0</v>
      </c>
      <c r="F18" s="33">
        <v>27082992248</v>
      </c>
      <c r="G18" s="33">
        <v>22917007752</v>
      </c>
      <c r="H18" s="33">
        <v>530975242</v>
      </c>
      <c r="I18" s="33">
        <v>72651628</v>
      </c>
      <c r="J18" s="33">
        <v>72651628</v>
      </c>
      <c r="K18" s="34">
        <v>72651628</v>
      </c>
    </row>
    <row r="19" spans="1:11" ht="45">
      <c r="A19" s="29"/>
      <c r="B19" s="30" t="s">
        <v>50</v>
      </c>
      <c r="C19" s="32" t="s">
        <v>51</v>
      </c>
      <c r="D19" s="33">
        <v>13000000000</v>
      </c>
      <c r="E19" s="33">
        <v>0</v>
      </c>
      <c r="F19" s="33">
        <v>9721012000</v>
      </c>
      <c r="G19" s="33">
        <v>3278988000</v>
      </c>
      <c r="H19" s="33">
        <v>884822134</v>
      </c>
      <c r="I19" s="33">
        <v>47461954</v>
      </c>
      <c r="J19" s="33">
        <v>47461954</v>
      </c>
      <c r="K19" s="34">
        <v>47461954</v>
      </c>
    </row>
    <row r="20" spans="1:11" ht="22.5">
      <c r="A20" s="29"/>
      <c r="B20" s="30" t="s">
        <v>52</v>
      </c>
      <c r="C20" s="32" t="s">
        <v>53</v>
      </c>
      <c r="D20" s="33">
        <v>12485000000</v>
      </c>
      <c r="E20" s="33">
        <v>515000000</v>
      </c>
      <c r="F20" s="33">
        <v>10291698000</v>
      </c>
      <c r="G20" s="33">
        <v>2193302000</v>
      </c>
      <c r="H20" s="33">
        <v>277628045</v>
      </c>
      <c r="I20" s="33">
        <v>36492320</v>
      </c>
      <c r="J20" s="33">
        <v>36492320</v>
      </c>
      <c r="K20" s="34">
        <v>36492320</v>
      </c>
    </row>
    <row r="21" spans="1:11" ht="33.75">
      <c r="A21" s="29"/>
      <c r="B21" s="30" t="s">
        <v>54</v>
      </c>
      <c r="C21" s="32" t="s">
        <v>55</v>
      </c>
      <c r="D21" s="33">
        <v>14909000000</v>
      </c>
      <c r="E21" s="33">
        <v>91000000</v>
      </c>
      <c r="F21" s="33">
        <v>3458110000</v>
      </c>
      <c r="G21" s="33">
        <v>11450890000</v>
      </c>
      <c r="H21" s="33">
        <v>421304965</v>
      </c>
      <c r="I21" s="33">
        <v>45906130</v>
      </c>
      <c r="J21" s="33">
        <v>45906130</v>
      </c>
      <c r="K21" s="34">
        <v>45906130</v>
      </c>
    </row>
    <row r="22" spans="1:11" ht="45">
      <c r="A22" s="29"/>
      <c r="B22" s="30" t="s">
        <v>56</v>
      </c>
      <c r="C22" s="32" t="s">
        <v>57</v>
      </c>
      <c r="D22" s="33">
        <v>15000000000</v>
      </c>
      <c r="E22" s="33">
        <v>0</v>
      </c>
      <c r="F22" s="33">
        <v>8160000000</v>
      </c>
      <c r="G22" s="33">
        <v>6840000000</v>
      </c>
      <c r="H22" s="33">
        <v>274125880</v>
      </c>
      <c r="I22" s="33">
        <v>52448730</v>
      </c>
      <c r="J22" s="33">
        <v>52448730</v>
      </c>
      <c r="K22" s="34">
        <v>52448730</v>
      </c>
    </row>
    <row r="23" spans="1:11" ht="45">
      <c r="A23" s="29"/>
      <c r="B23" s="30" t="s">
        <v>58</v>
      </c>
      <c r="C23" s="32" t="s">
        <v>59</v>
      </c>
      <c r="D23" s="33">
        <v>17750000000</v>
      </c>
      <c r="E23" s="33">
        <v>0</v>
      </c>
      <c r="F23" s="33">
        <v>1520479186</v>
      </c>
      <c r="G23" s="33">
        <v>16229520814</v>
      </c>
      <c r="H23" s="33">
        <v>1215420603.51</v>
      </c>
      <c r="I23" s="33">
        <v>331757382</v>
      </c>
      <c r="J23" s="33">
        <v>331757382</v>
      </c>
      <c r="K23" s="34">
        <v>331757382</v>
      </c>
    </row>
    <row r="24" spans="1:11" ht="45">
      <c r="A24" s="29"/>
      <c r="B24" s="30" t="s">
        <v>58</v>
      </c>
      <c r="C24" s="32" t="s">
        <v>59</v>
      </c>
      <c r="D24" s="33">
        <v>44426157797</v>
      </c>
      <c r="E24" s="33">
        <v>120655000000</v>
      </c>
      <c r="F24" s="33">
        <v>0</v>
      </c>
      <c r="G24" s="33">
        <v>44426157797</v>
      </c>
      <c r="H24" s="33">
        <v>0</v>
      </c>
      <c r="I24" s="33">
        <v>0</v>
      </c>
      <c r="J24" s="33">
        <v>0</v>
      </c>
      <c r="K24" s="34">
        <v>0</v>
      </c>
    </row>
    <row r="25" spans="1:11" ht="33.75">
      <c r="A25" s="29"/>
      <c r="B25" s="30" t="s">
        <v>60</v>
      </c>
      <c r="C25" s="32" t="s">
        <v>61</v>
      </c>
      <c r="D25" s="33">
        <v>50290000000</v>
      </c>
      <c r="E25" s="33">
        <v>25000000000</v>
      </c>
      <c r="F25" s="33">
        <v>-33175334</v>
      </c>
      <c r="G25" s="33">
        <v>50323175334</v>
      </c>
      <c r="H25" s="33">
        <v>2013611</v>
      </c>
      <c r="I25" s="33">
        <v>36375706</v>
      </c>
      <c r="J25" s="33">
        <v>36375706</v>
      </c>
      <c r="K25" s="34">
        <v>36375706</v>
      </c>
    </row>
    <row r="26" spans="1:11" ht="45">
      <c r="A26" s="29"/>
      <c r="B26" s="30" t="s">
        <v>62</v>
      </c>
      <c r="C26" s="32" t="s">
        <v>63</v>
      </c>
      <c r="D26" s="33">
        <v>24200000000</v>
      </c>
      <c r="E26" s="33">
        <v>800000000</v>
      </c>
      <c r="F26" s="33">
        <v>1667852126</v>
      </c>
      <c r="G26" s="33">
        <v>22532147874</v>
      </c>
      <c r="H26" s="33">
        <v>2999499326.5</v>
      </c>
      <c r="I26" s="33">
        <v>2536263296.5</v>
      </c>
      <c r="J26" s="33">
        <v>2536263296.5</v>
      </c>
      <c r="K26" s="34">
        <v>2536263296.5</v>
      </c>
    </row>
    <row r="27" spans="1:11" ht="56.25">
      <c r="A27" s="29"/>
      <c r="B27" s="30" t="s">
        <v>64</v>
      </c>
      <c r="C27" s="32" t="s">
        <v>65</v>
      </c>
      <c r="D27" s="33">
        <v>89231000000</v>
      </c>
      <c r="E27" s="33">
        <v>22939000000</v>
      </c>
      <c r="F27" s="33">
        <v>8013645260.6599998</v>
      </c>
      <c r="G27" s="33">
        <v>81217354739.339996</v>
      </c>
      <c r="H27" s="33">
        <v>8495107546</v>
      </c>
      <c r="I27" s="33">
        <v>3103251997</v>
      </c>
      <c r="J27" s="33">
        <v>3100517649</v>
      </c>
      <c r="K27" s="34">
        <v>3100517649</v>
      </c>
    </row>
    <row r="28" spans="1:11" ht="56.25">
      <c r="A28" s="29"/>
      <c r="B28" s="30" t="s">
        <v>64</v>
      </c>
      <c r="C28" s="32" t="s">
        <v>65</v>
      </c>
      <c r="D28" s="33">
        <v>50000000000</v>
      </c>
      <c r="E28" s="33">
        <v>0</v>
      </c>
      <c r="F28" s="33">
        <v>0</v>
      </c>
      <c r="G28" s="33">
        <v>50000000000</v>
      </c>
      <c r="H28" s="33">
        <v>6852346680</v>
      </c>
      <c r="I28" s="33">
        <v>10469460770.5</v>
      </c>
      <c r="J28" s="33">
        <v>10469460770.5</v>
      </c>
      <c r="K28" s="34">
        <v>10469460770.5</v>
      </c>
    </row>
    <row r="29" spans="1:11" ht="33.75">
      <c r="A29" s="29"/>
      <c r="B29" s="30" t="s">
        <v>66</v>
      </c>
      <c r="C29" s="32" t="s">
        <v>67</v>
      </c>
      <c r="D29" s="33">
        <v>1100000000</v>
      </c>
      <c r="E29" s="33">
        <v>0</v>
      </c>
      <c r="F29" s="33">
        <v>16554544</v>
      </c>
      <c r="G29" s="33">
        <v>1083445456</v>
      </c>
      <c r="H29" s="33">
        <v>-51359112</v>
      </c>
      <c r="I29" s="33">
        <v>47875732</v>
      </c>
      <c r="J29" s="33">
        <v>47875732</v>
      </c>
      <c r="K29" s="34">
        <v>47875732</v>
      </c>
    </row>
    <row r="30" spans="1:11" ht="33.75">
      <c r="A30" s="29"/>
      <c r="B30" s="30" t="s">
        <v>68</v>
      </c>
      <c r="C30" s="32" t="s">
        <v>69</v>
      </c>
      <c r="D30" s="33">
        <v>1000000000</v>
      </c>
      <c r="E30" s="33">
        <v>0</v>
      </c>
      <c r="F30" s="33">
        <v>50000000</v>
      </c>
      <c r="G30" s="33">
        <v>950000000</v>
      </c>
      <c r="H30" s="33">
        <v>80000000</v>
      </c>
      <c r="I30" s="33">
        <v>6500000</v>
      </c>
      <c r="J30" s="33">
        <v>6500000</v>
      </c>
      <c r="K30" s="34">
        <v>6500000</v>
      </c>
    </row>
    <row r="31" spans="1:11" ht="56.25">
      <c r="A31" s="29"/>
      <c r="B31" s="30" t="s">
        <v>70</v>
      </c>
      <c r="C31" s="32" t="s">
        <v>71</v>
      </c>
      <c r="D31" s="33">
        <v>53000000000</v>
      </c>
      <c r="E31" s="33">
        <v>0</v>
      </c>
      <c r="F31" s="33">
        <v>-170000000</v>
      </c>
      <c r="G31" s="33">
        <v>53170000000</v>
      </c>
      <c r="H31" s="33">
        <v>671605366</v>
      </c>
      <c r="I31" s="33">
        <v>3104330125</v>
      </c>
      <c r="J31" s="33">
        <v>3104330125</v>
      </c>
      <c r="K31" s="34">
        <v>3104330125</v>
      </c>
    </row>
    <row r="32" spans="1:11" ht="33.75">
      <c r="A32" s="29"/>
      <c r="B32" s="30" t="s">
        <v>72</v>
      </c>
      <c r="C32" s="32" t="s">
        <v>73</v>
      </c>
      <c r="D32" s="33">
        <v>3750000000</v>
      </c>
      <c r="E32" s="33">
        <v>0</v>
      </c>
      <c r="F32" s="33">
        <v>290552216</v>
      </c>
      <c r="G32" s="33">
        <v>3459447784</v>
      </c>
      <c r="H32" s="33">
        <v>903570223</v>
      </c>
      <c r="I32" s="33">
        <v>145261563</v>
      </c>
      <c r="J32" s="33">
        <v>145261563</v>
      </c>
      <c r="K32" s="34">
        <v>145261563</v>
      </c>
    </row>
    <row r="33" spans="1:11" ht="22.5">
      <c r="A33" s="29"/>
      <c r="B33" s="30" t="s">
        <v>74</v>
      </c>
      <c r="C33" s="32" t="s">
        <v>75</v>
      </c>
      <c r="D33" s="33">
        <v>3000000000</v>
      </c>
      <c r="E33" s="33">
        <v>0</v>
      </c>
      <c r="F33" s="33">
        <v>-6240000</v>
      </c>
      <c r="G33" s="33">
        <v>3006240000</v>
      </c>
      <c r="H33" s="33">
        <v>195104000</v>
      </c>
      <c r="I33" s="33">
        <v>150000000</v>
      </c>
      <c r="J33" s="33">
        <v>150000000</v>
      </c>
      <c r="K33" s="34">
        <v>150000000</v>
      </c>
    </row>
    <row r="34" spans="1:11" ht="33.75">
      <c r="A34" s="29"/>
      <c r="B34" s="30" t="s">
        <v>76</v>
      </c>
      <c r="C34" s="32" t="s">
        <v>77</v>
      </c>
      <c r="D34" s="33">
        <v>5000000000</v>
      </c>
      <c r="E34" s="33">
        <v>0</v>
      </c>
      <c r="F34" s="33">
        <v>224904623</v>
      </c>
      <c r="G34" s="33">
        <v>4775095377</v>
      </c>
      <c r="H34" s="33">
        <v>114000000</v>
      </c>
      <c r="I34" s="33">
        <v>93069897</v>
      </c>
      <c r="J34" s="33">
        <v>93069897</v>
      </c>
      <c r="K34" s="34">
        <v>93069897</v>
      </c>
    </row>
    <row r="35" spans="1:11" ht="56.25">
      <c r="A35" s="29"/>
      <c r="B35" s="30" t="s">
        <v>78</v>
      </c>
      <c r="C35" s="32" t="s">
        <v>79</v>
      </c>
      <c r="D35" s="33">
        <v>4000000000</v>
      </c>
      <c r="E35" s="33">
        <v>0</v>
      </c>
      <c r="F35" s="33">
        <v>-16236549</v>
      </c>
      <c r="G35" s="33">
        <v>4016236549</v>
      </c>
      <c r="H35" s="33">
        <v>0</v>
      </c>
      <c r="I35" s="33">
        <v>76145729.840000004</v>
      </c>
      <c r="J35" s="33">
        <v>76145729.840000004</v>
      </c>
      <c r="K35" s="34">
        <v>76145729.840000004</v>
      </c>
    </row>
    <row r="36" spans="1:11" ht="22.5">
      <c r="A36" s="29"/>
      <c r="B36" s="30" t="s">
        <v>80</v>
      </c>
      <c r="C36" s="32" t="s">
        <v>81</v>
      </c>
      <c r="D36" s="33">
        <v>8000000000</v>
      </c>
      <c r="E36" s="33">
        <v>0</v>
      </c>
      <c r="F36" s="33">
        <v>71188466</v>
      </c>
      <c r="G36" s="33">
        <v>7928811534</v>
      </c>
      <c r="H36" s="33">
        <v>300494313</v>
      </c>
      <c r="I36" s="33">
        <v>70574551</v>
      </c>
      <c r="J36" s="33">
        <v>70574551</v>
      </c>
      <c r="K36" s="34">
        <v>70574551</v>
      </c>
    </row>
    <row r="37" spans="1:11" ht="22.5">
      <c r="A37" s="29"/>
      <c r="B37" s="30" t="s">
        <v>82</v>
      </c>
      <c r="C37" s="32" t="s">
        <v>83</v>
      </c>
      <c r="D37" s="33">
        <v>7000000000</v>
      </c>
      <c r="E37" s="33">
        <v>0</v>
      </c>
      <c r="F37" s="33">
        <v>125746200</v>
      </c>
      <c r="G37" s="33">
        <v>6874253800</v>
      </c>
      <c r="H37" s="33">
        <v>317787146</v>
      </c>
      <c r="I37" s="33">
        <v>194486906</v>
      </c>
      <c r="J37" s="33">
        <v>194486906</v>
      </c>
      <c r="K37" s="34">
        <v>194486906</v>
      </c>
    </row>
    <row r="38" spans="1:11" ht="15.75" thickBot="1">
      <c r="A38" s="29"/>
      <c r="B38" s="35" t="s">
        <v>0</v>
      </c>
      <c r="C38" s="37" t="s">
        <v>0</v>
      </c>
      <c r="D38" s="38">
        <f>SUM(D5:D37)</f>
        <v>506735110160</v>
      </c>
      <c r="E38" s="38">
        <f t="shared" ref="E38:K38" si="0">SUM(E5:E37)</f>
        <v>170000000000</v>
      </c>
      <c r="F38" s="38">
        <f t="shared" si="0"/>
        <v>72716804876.080002</v>
      </c>
      <c r="G38" s="38">
        <f t="shared" si="0"/>
        <v>434018305283.92004</v>
      </c>
      <c r="H38" s="38">
        <f t="shared" si="0"/>
        <v>26905122569.889999</v>
      </c>
      <c r="I38" s="38">
        <f t="shared" si="0"/>
        <v>23320377042.399998</v>
      </c>
      <c r="J38" s="38">
        <f t="shared" si="0"/>
        <v>23317642694.399998</v>
      </c>
      <c r="K38" s="39">
        <f t="shared" si="0"/>
        <v>23317642694.399998</v>
      </c>
    </row>
    <row r="39" spans="1:11" ht="15.75" thickTop="1">
      <c r="A39" s="40"/>
      <c r="B39" s="41" t="s">
        <v>0</v>
      </c>
      <c r="C39" s="43" t="s">
        <v>0</v>
      </c>
      <c r="D39" s="44" t="s">
        <v>0</v>
      </c>
      <c r="E39" s="44" t="s">
        <v>0</v>
      </c>
      <c r="F39" s="44" t="s">
        <v>0</v>
      </c>
      <c r="G39" s="44" t="s">
        <v>0</v>
      </c>
      <c r="H39" s="44" t="s">
        <v>0</v>
      </c>
      <c r="I39" s="44" t="s">
        <v>0</v>
      </c>
      <c r="J39" s="44" t="s">
        <v>0</v>
      </c>
      <c r="K39" s="44" t="s">
        <v>0</v>
      </c>
    </row>
    <row r="40" spans="1:11" ht="33.950000000000003" customHeight="1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E7C43-7E6A-40D2-980D-1B31E16AB35F}">
  <dimension ref="A1:J40"/>
  <sheetViews>
    <sheetView workbookViewId="0">
      <selection activeCell="E9" sqref="E9"/>
    </sheetView>
  </sheetViews>
  <sheetFormatPr baseColWidth="10" defaultRowHeight="15"/>
  <cols>
    <col min="1" max="1" width="13.42578125" style="23" customWidth="1"/>
    <col min="2" max="2" width="14.42578125" style="23" customWidth="1"/>
    <col min="3" max="3" width="27.5703125" style="23" customWidth="1"/>
    <col min="4" max="10" width="18.85546875" style="23" customWidth="1"/>
    <col min="11" max="11" width="0" style="23" hidden="1" customWidth="1"/>
    <col min="12" max="12" width="6.42578125" style="23" customWidth="1"/>
    <col min="13" max="16384" width="11.42578125" style="23"/>
  </cols>
  <sheetData>
    <row r="1" spans="1:10">
      <c r="A1" s="21"/>
      <c r="B1" s="21">
        <v>2020</v>
      </c>
      <c r="C1" s="22" t="s">
        <v>0</v>
      </c>
      <c r="D1" s="22" t="s">
        <v>0</v>
      </c>
      <c r="E1" s="22" t="s">
        <v>0</v>
      </c>
      <c r="F1" s="22" t="s">
        <v>0</v>
      </c>
      <c r="G1" s="22" t="s">
        <v>0</v>
      </c>
      <c r="H1" s="22" t="s">
        <v>0</v>
      </c>
      <c r="I1" s="22" t="s">
        <v>0</v>
      </c>
      <c r="J1" s="22" t="s">
        <v>0</v>
      </c>
    </row>
    <row r="2" spans="1:10">
      <c r="A2" s="21"/>
      <c r="B2" s="21" t="s">
        <v>1</v>
      </c>
      <c r="C2" s="22" t="s">
        <v>0</v>
      </c>
      <c r="D2" s="22" t="s">
        <v>0</v>
      </c>
      <c r="E2" s="22" t="s">
        <v>0</v>
      </c>
      <c r="F2" s="22" t="s">
        <v>0</v>
      </c>
      <c r="G2" s="22" t="s">
        <v>0</v>
      </c>
      <c r="H2" s="22" t="s">
        <v>0</v>
      </c>
      <c r="I2" s="22" t="s">
        <v>0</v>
      </c>
      <c r="J2" s="22" t="s">
        <v>0</v>
      </c>
    </row>
    <row r="3" spans="1:10" ht="15.75" thickBot="1">
      <c r="A3" s="21"/>
      <c r="B3" s="24" t="s">
        <v>98</v>
      </c>
      <c r="C3" s="22" t="s">
        <v>0</v>
      </c>
      <c r="D3" s="22" t="s">
        <v>0</v>
      </c>
      <c r="E3" s="22" t="s">
        <v>0</v>
      </c>
      <c r="F3" s="22" t="s">
        <v>0</v>
      </c>
      <c r="G3" s="22" t="s">
        <v>0</v>
      </c>
      <c r="H3" s="22" t="s">
        <v>0</v>
      </c>
      <c r="I3" s="22" t="s">
        <v>0</v>
      </c>
      <c r="J3" s="22" t="s">
        <v>0</v>
      </c>
    </row>
    <row r="4" spans="1:10" ht="15.75" thickTop="1">
      <c r="A4" s="25"/>
      <c r="B4" s="26" t="s">
        <v>3</v>
      </c>
      <c r="C4" s="27" t="s">
        <v>6</v>
      </c>
      <c r="D4" s="27" t="s">
        <v>8</v>
      </c>
      <c r="E4" s="27" t="s">
        <v>10</v>
      </c>
      <c r="F4" s="27" t="s">
        <v>11</v>
      </c>
      <c r="G4" s="27" t="s">
        <v>12</v>
      </c>
      <c r="H4" s="27" t="s">
        <v>13</v>
      </c>
      <c r="I4" s="27" t="s">
        <v>14</v>
      </c>
      <c r="J4" s="28" t="s">
        <v>15</v>
      </c>
    </row>
    <row r="5" spans="1:10">
      <c r="A5" s="29"/>
      <c r="B5" s="30" t="s">
        <v>16</v>
      </c>
      <c r="C5" s="32" t="s">
        <v>20</v>
      </c>
      <c r="D5" s="33">
        <v>12190000000</v>
      </c>
      <c r="E5" s="33">
        <v>793771648</v>
      </c>
      <c r="F5" s="33">
        <v>11396228352</v>
      </c>
      <c r="G5" s="33">
        <v>793771648</v>
      </c>
      <c r="H5" s="33">
        <v>793771648</v>
      </c>
      <c r="I5" s="33">
        <v>793771648</v>
      </c>
      <c r="J5" s="34">
        <v>793771648</v>
      </c>
    </row>
    <row r="6" spans="1:10" ht="22.5">
      <c r="A6" s="29"/>
      <c r="B6" s="30" t="s">
        <v>21</v>
      </c>
      <c r="C6" s="32" t="s">
        <v>22</v>
      </c>
      <c r="D6" s="33">
        <v>4261000000</v>
      </c>
      <c r="E6" s="33">
        <v>315516862</v>
      </c>
      <c r="F6" s="33">
        <v>3945483138</v>
      </c>
      <c r="G6" s="33">
        <v>315516862</v>
      </c>
      <c r="H6" s="33">
        <v>386731883</v>
      </c>
      <c r="I6" s="33">
        <v>386731883</v>
      </c>
      <c r="J6" s="34">
        <v>386731883</v>
      </c>
    </row>
    <row r="7" spans="1:10" ht="33.75">
      <c r="A7" s="29"/>
      <c r="B7" s="30" t="s">
        <v>23</v>
      </c>
      <c r="C7" s="32" t="s">
        <v>24</v>
      </c>
      <c r="D7" s="33">
        <v>1524000000</v>
      </c>
      <c r="E7" s="33">
        <v>91227868</v>
      </c>
      <c r="F7" s="33">
        <v>1432772132</v>
      </c>
      <c r="G7" s="33">
        <v>91227868</v>
      </c>
      <c r="H7" s="33">
        <v>91227868</v>
      </c>
      <c r="I7" s="33">
        <v>91227868</v>
      </c>
      <c r="J7" s="34">
        <v>91227868</v>
      </c>
    </row>
    <row r="8" spans="1:10" ht="22.5">
      <c r="A8" s="29"/>
      <c r="B8" s="30" t="s">
        <v>25</v>
      </c>
      <c r="C8" s="32" t="s">
        <v>26</v>
      </c>
      <c r="D8" s="33">
        <v>11000000</v>
      </c>
      <c r="E8" s="33">
        <v>0</v>
      </c>
      <c r="F8" s="33">
        <v>11000000</v>
      </c>
      <c r="G8" s="33">
        <v>0</v>
      </c>
      <c r="H8" s="33">
        <v>0</v>
      </c>
      <c r="I8" s="33">
        <v>0</v>
      </c>
      <c r="J8" s="34">
        <v>0</v>
      </c>
    </row>
    <row r="9" spans="1:10" ht="22.5">
      <c r="A9" s="29"/>
      <c r="B9" s="30" t="s">
        <v>27</v>
      </c>
      <c r="C9" s="32" t="s">
        <v>28</v>
      </c>
      <c r="D9" s="33">
        <v>4329000000</v>
      </c>
      <c r="E9" s="33">
        <v>125845803</v>
      </c>
      <c r="F9" s="33">
        <v>4203154197</v>
      </c>
      <c r="G9" s="33">
        <v>1163536212</v>
      </c>
      <c r="H9" s="33">
        <v>69844467</v>
      </c>
      <c r="I9" s="33">
        <v>69844467</v>
      </c>
      <c r="J9" s="34">
        <v>69844467</v>
      </c>
    </row>
    <row r="10" spans="1:10" ht="33.75">
      <c r="A10" s="29"/>
      <c r="B10" s="30" t="s">
        <v>29</v>
      </c>
      <c r="C10" s="32" t="s">
        <v>30</v>
      </c>
      <c r="D10" s="33">
        <v>13311842203</v>
      </c>
      <c r="E10" s="33">
        <v>971959640.01999998</v>
      </c>
      <c r="F10" s="33">
        <v>12339882562.98</v>
      </c>
      <c r="G10" s="33">
        <v>971959640.01999998</v>
      </c>
      <c r="H10" s="33">
        <v>971959640.01999998</v>
      </c>
      <c r="I10" s="33">
        <v>971959640.01999998</v>
      </c>
      <c r="J10" s="34">
        <v>971959640.01999998</v>
      </c>
    </row>
    <row r="11" spans="1:10" ht="22.5">
      <c r="A11" s="29"/>
      <c r="B11" s="30" t="s">
        <v>31</v>
      </c>
      <c r="C11" s="32" t="s">
        <v>32</v>
      </c>
      <c r="D11" s="33">
        <v>2807110160</v>
      </c>
      <c r="E11" s="33">
        <v>194068.98</v>
      </c>
      <c r="F11" s="33">
        <v>2806916091.02</v>
      </c>
      <c r="G11" s="33">
        <v>25584442.98</v>
      </c>
      <c r="H11" s="33">
        <v>28040359.98</v>
      </c>
      <c r="I11" s="33">
        <v>28040359.98</v>
      </c>
      <c r="J11" s="34">
        <v>28040359.98</v>
      </c>
    </row>
    <row r="12" spans="1:10" ht="33.75">
      <c r="A12" s="29"/>
      <c r="B12" s="30" t="s">
        <v>33</v>
      </c>
      <c r="C12" s="32" t="s">
        <v>34</v>
      </c>
      <c r="D12" s="33">
        <v>58000000</v>
      </c>
      <c r="E12" s="33">
        <v>15739423</v>
      </c>
      <c r="F12" s="33">
        <v>42260577</v>
      </c>
      <c r="G12" s="33">
        <v>15739423</v>
      </c>
      <c r="H12" s="33">
        <v>15739423</v>
      </c>
      <c r="I12" s="33">
        <v>15739423</v>
      </c>
      <c r="J12" s="34">
        <v>15739423</v>
      </c>
    </row>
    <row r="13" spans="1:10">
      <c r="A13" s="29"/>
      <c r="B13" s="30" t="s">
        <v>35</v>
      </c>
      <c r="C13" s="32" t="s">
        <v>36</v>
      </c>
      <c r="D13" s="33">
        <v>94000000</v>
      </c>
      <c r="E13" s="33">
        <v>0</v>
      </c>
      <c r="F13" s="33">
        <v>94000000</v>
      </c>
      <c r="G13" s="33">
        <v>0</v>
      </c>
      <c r="H13" s="33">
        <v>0</v>
      </c>
      <c r="I13" s="33">
        <v>0</v>
      </c>
      <c r="J13" s="34">
        <v>0</v>
      </c>
    </row>
    <row r="14" spans="1:10">
      <c r="A14" s="29"/>
      <c r="B14" s="30" t="s">
        <v>37</v>
      </c>
      <c r="C14" s="32" t="s">
        <v>38</v>
      </c>
      <c r="D14" s="33">
        <v>20000000</v>
      </c>
      <c r="E14" s="33">
        <v>0</v>
      </c>
      <c r="F14" s="33">
        <v>20000000</v>
      </c>
      <c r="G14" s="33">
        <v>0</v>
      </c>
      <c r="H14" s="33">
        <v>0</v>
      </c>
      <c r="I14" s="33">
        <v>0</v>
      </c>
      <c r="J14" s="34">
        <v>0</v>
      </c>
    </row>
    <row r="15" spans="1:10" ht="22.5">
      <c r="A15" s="29"/>
      <c r="B15" s="30" t="s">
        <v>39</v>
      </c>
      <c r="C15" s="32" t="s">
        <v>40</v>
      </c>
      <c r="D15" s="33">
        <v>11000000</v>
      </c>
      <c r="E15" s="33">
        <v>0</v>
      </c>
      <c r="F15" s="33">
        <v>11000000</v>
      </c>
      <c r="G15" s="33">
        <v>0</v>
      </c>
      <c r="H15" s="33">
        <v>0</v>
      </c>
      <c r="I15" s="33">
        <v>0</v>
      </c>
      <c r="J15" s="34">
        <v>0</v>
      </c>
    </row>
    <row r="16" spans="1:10" ht="22.5">
      <c r="A16" s="29"/>
      <c r="B16" s="30" t="s">
        <v>41</v>
      </c>
      <c r="C16" s="32" t="s">
        <v>44</v>
      </c>
      <c r="D16" s="33">
        <v>975000000</v>
      </c>
      <c r="E16" s="33">
        <v>4390700.1399999997</v>
      </c>
      <c r="F16" s="33">
        <v>970609299.86000001</v>
      </c>
      <c r="G16" s="33">
        <v>4390700.1399999997</v>
      </c>
      <c r="H16" s="33">
        <v>624748985</v>
      </c>
      <c r="I16" s="33">
        <v>624748985</v>
      </c>
      <c r="J16" s="34">
        <v>624748985</v>
      </c>
    </row>
    <row r="17" spans="1:10" ht="22.5">
      <c r="A17" s="29"/>
      <c r="B17" s="30" t="s">
        <v>45</v>
      </c>
      <c r="C17" s="32" t="s">
        <v>46</v>
      </c>
      <c r="D17" s="33">
        <v>2000000</v>
      </c>
      <c r="E17" s="33">
        <v>0</v>
      </c>
      <c r="F17" s="33">
        <v>2000000</v>
      </c>
      <c r="G17" s="33">
        <v>0</v>
      </c>
      <c r="H17" s="33">
        <v>0</v>
      </c>
      <c r="I17" s="33">
        <v>0</v>
      </c>
      <c r="J17" s="34">
        <v>0</v>
      </c>
    </row>
    <row r="18" spans="1:10" ht="56.25">
      <c r="A18" s="29"/>
      <c r="B18" s="30" t="s">
        <v>47</v>
      </c>
      <c r="C18" s="32" t="s">
        <v>49</v>
      </c>
      <c r="D18" s="33">
        <v>50000000000</v>
      </c>
      <c r="E18" s="33">
        <v>1877132767</v>
      </c>
      <c r="F18" s="33">
        <v>48122867233</v>
      </c>
      <c r="G18" s="33">
        <v>941935912</v>
      </c>
      <c r="H18" s="33">
        <v>0</v>
      </c>
      <c r="I18" s="33">
        <v>0</v>
      </c>
      <c r="J18" s="34">
        <v>0</v>
      </c>
    </row>
    <row r="19" spans="1:10" ht="45">
      <c r="A19" s="29"/>
      <c r="B19" s="30" t="s">
        <v>50</v>
      </c>
      <c r="C19" s="32" t="s">
        <v>51</v>
      </c>
      <c r="D19" s="33">
        <v>13000000000</v>
      </c>
      <c r="E19" s="33">
        <v>988642000</v>
      </c>
      <c r="F19" s="33">
        <v>12011358000</v>
      </c>
      <c r="G19" s="33">
        <v>341970987</v>
      </c>
      <c r="H19" s="33">
        <v>6103947</v>
      </c>
      <c r="I19" s="33">
        <v>6103947</v>
      </c>
      <c r="J19" s="34">
        <v>6103947</v>
      </c>
    </row>
    <row r="20" spans="1:10" ht="22.5">
      <c r="A20" s="29"/>
      <c r="B20" s="30" t="s">
        <v>52</v>
      </c>
      <c r="C20" s="32" t="s">
        <v>53</v>
      </c>
      <c r="D20" s="33">
        <v>13000000000</v>
      </c>
      <c r="E20" s="33">
        <v>1551983200</v>
      </c>
      <c r="F20" s="33">
        <v>11448016800</v>
      </c>
      <c r="G20" s="33">
        <v>354073160</v>
      </c>
      <c r="H20" s="33">
        <v>2200000</v>
      </c>
      <c r="I20" s="33">
        <v>2200000</v>
      </c>
      <c r="J20" s="34">
        <v>2200000</v>
      </c>
    </row>
    <row r="21" spans="1:10" ht="33.75">
      <c r="A21" s="29"/>
      <c r="B21" s="30" t="s">
        <v>54</v>
      </c>
      <c r="C21" s="32" t="s">
        <v>55</v>
      </c>
      <c r="D21" s="33">
        <v>15000000000</v>
      </c>
      <c r="E21" s="33">
        <v>578390000</v>
      </c>
      <c r="F21" s="33">
        <v>14421610000</v>
      </c>
      <c r="G21" s="33">
        <v>278694205</v>
      </c>
      <c r="H21" s="33">
        <v>6806427</v>
      </c>
      <c r="I21" s="33">
        <v>6806427</v>
      </c>
      <c r="J21" s="34">
        <v>6806427</v>
      </c>
    </row>
    <row r="22" spans="1:10" ht="45">
      <c r="A22" s="29"/>
      <c r="B22" s="30" t="s">
        <v>56</v>
      </c>
      <c r="C22" s="32" t="s">
        <v>57</v>
      </c>
      <c r="D22" s="33">
        <v>15000000000</v>
      </c>
      <c r="E22" s="33">
        <v>849235000</v>
      </c>
      <c r="F22" s="33">
        <v>14150765000</v>
      </c>
      <c r="G22" s="33">
        <v>557413634</v>
      </c>
      <c r="H22" s="33">
        <v>4979361</v>
      </c>
      <c r="I22" s="33">
        <v>4979361</v>
      </c>
      <c r="J22" s="34">
        <v>4979361</v>
      </c>
    </row>
    <row r="23" spans="1:10" ht="45">
      <c r="A23" s="29"/>
      <c r="B23" s="30" t="s">
        <v>58</v>
      </c>
      <c r="C23" s="32" t="s">
        <v>59</v>
      </c>
      <c r="D23" s="33">
        <v>17750000000</v>
      </c>
      <c r="E23" s="33">
        <v>1454247831</v>
      </c>
      <c r="F23" s="33">
        <v>16295752169</v>
      </c>
      <c r="G23" s="33">
        <v>3228836201</v>
      </c>
      <c r="H23" s="33">
        <v>281113511</v>
      </c>
      <c r="I23" s="33">
        <v>281113511</v>
      </c>
      <c r="J23" s="34">
        <v>281113511</v>
      </c>
    </row>
    <row r="24" spans="1:10" ht="45">
      <c r="A24" s="29"/>
      <c r="B24" s="30" t="s">
        <v>58</v>
      </c>
      <c r="C24" s="32" t="s">
        <v>59</v>
      </c>
      <c r="D24" s="33">
        <v>65081157797</v>
      </c>
      <c r="E24" s="33">
        <v>0</v>
      </c>
      <c r="F24" s="33">
        <v>65081157797</v>
      </c>
      <c r="G24" s="33">
        <v>0</v>
      </c>
      <c r="H24" s="33">
        <v>0</v>
      </c>
      <c r="I24" s="33">
        <v>0</v>
      </c>
      <c r="J24" s="34">
        <v>0</v>
      </c>
    </row>
    <row r="25" spans="1:10" ht="33.75">
      <c r="A25" s="29"/>
      <c r="B25" s="30" t="s">
        <v>60</v>
      </c>
      <c r="C25" s="32" t="s">
        <v>61</v>
      </c>
      <c r="D25" s="33">
        <v>75290000000</v>
      </c>
      <c r="E25" s="33">
        <v>-5474000</v>
      </c>
      <c r="F25" s="33">
        <v>75295474000</v>
      </c>
      <c r="G25" s="33">
        <v>404429887</v>
      </c>
      <c r="H25" s="33">
        <v>1456321</v>
      </c>
      <c r="I25" s="33">
        <v>1456321</v>
      </c>
      <c r="J25" s="34">
        <v>1456321</v>
      </c>
    </row>
    <row r="26" spans="1:10" ht="45">
      <c r="A26" s="29"/>
      <c r="B26" s="30" t="s">
        <v>62</v>
      </c>
      <c r="C26" s="32" t="s">
        <v>63</v>
      </c>
      <c r="D26" s="33">
        <v>25000000000</v>
      </c>
      <c r="E26" s="33">
        <v>20461821340.32</v>
      </c>
      <c r="F26" s="33">
        <v>4538178659.6800003</v>
      </c>
      <c r="G26" s="33">
        <v>6624231917.5</v>
      </c>
      <c r="H26" s="33">
        <v>1804348015.5</v>
      </c>
      <c r="I26" s="33">
        <v>1804348015.5</v>
      </c>
      <c r="J26" s="34">
        <v>1804348015.5</v>
      </c>
    </row>
    <row r="27" spans="1:10" ht="56.25">
      <c r="A27" s="29"/>
      <c r="B27" s="30" t="s">
        <v>64</v>
      </c>
      <c r="C27" s="32" t="s">
        <v>65</v>
      </c>
      <c r="D27" s="33">
        <v>92170000000</v>
      </c>
      <c r="E27" s="33">
        <v>49316573410.660004</v>
      </c>
      <c r="F27" s="33">
        <v>42853426589.339996</v>
      </c>
      <c r="G27" s="33">
        <v>7047085242</v>
      </c>
      <c r="H27" s="33">
        <v>1340575754</v>
      </c>
      <c r="I27" s="33">
        <v>1340575754</v>
      </c>
      <c r="J27" s="34">
        <v>1340575754</v>
      </c>
    </row>
    <row r="28" spans="1:10" ht="56.25">
      <c r="A28" s="29"/>
      <c r="B28" s="30" t="s">
        <v>64</v>
      </c>
      <c r="C28" s="32" t="s">
        <v>65</v>
      </c>
      <c r="D28" s="33">
        <v>50000000000</v>
      </c>
      <c r="E28" s="33">
        <v>39705000000</v>
      </c>
      <c r="F28" s="33">
        <v>10295000000</v>
      </c>
      <c r="G28" s="33">
        <v>24181025744.5</v>
      </c>
      <c r="H28" s="33">
        <v>831718342.5</v>
      </c>
      <c r="I28" s="33">
        <v>831718342.5</v>
      </c>
      <c r="J28" s="34">
        <v>831718342.5</v>
      </c>
    </row>
    <row r="29" spans="1:10" ht="33.75">
      <c r="A29" s="29"/>
      <c r="B29" s="30" t="s">
        <v>66</v>
      </c>
      <c r="C29" s="32" t="s">
        <v>67</v>
      </c>
      <c r="D29" s="33">
        <v>1100000000</v>
      </c>
      <c r="E29" s="33">
        <v>0</v>
      </c>
      <c r="F29" s="33">
        <v>1100000000</v>
      </c>
      <c r="G29" s="33">
        <v>364332061</v>
      </c>
      <c r="H29" s="33">
        <v>13691022</v>
      </c>
      <c r="I29" s="33">
        <v>13691022</v>
      </c>
      <c r="J29" s="34">
        <v>13691022</v>
      </c>
    </row>
    <row r="30" spans="1:10" ht="33.75">
      <c r="A30" s="29"/>
      <c r="B30" s="30" t="s">
        <v>68</v>
      </c>
      <c r="C30" s="32" t="s">
        <v>69</v>
      </c>
      <c r="D30" s="33">
        <v>1000000000</v>
      </c>
      <c r="E30" s="33">
        <v>297000000</v>
      </c>
      <c r="F30" s="33">
        <v>703000000</v>
      </c>
      <c r="G30" s="33">
        <v>67765390</v>
      </c>
      <c r="H30" s="33">
        <v>0</v>
      </c>
      <c r="I30" s="33">
        <v>0</v>
      </c>
      <c r="J30" s="34">
        <v>0</v>
      </c>
    </row>
    <row r="31" spans="1:10" ht="56.25">
      <c r="A31" s="29"/>
      <c r="B31" s="30" t="s">
        <v>70</v>
      </c>
      <c r="C31" s="32" t="s">
        <v>71</v>
      </c>
      <c r="D31" s="33">
        <v>53000000000</v>
      </c>
      <c r="E31" s="33">
        <v>37238815000</v>
      </c>
      <c r="F31" s="33">
        <v>15761185000</v>
      </c>
      <c r="G31" s="33">
        <v>217629994</v>
      </c>
      <c r="H31" s="33">
        <v>965845738</v>
      </c>
      <c r="I31" s="33">
        <v>965845738</v>
      </c>
      <c r="J31" s="34">
        <v>965845738</v>
      </c>
    </row>
    <row r="32" spans="1:10" ht="33.75">
      <c r="A32" s="29"/>
      <c r="B32" s="30" t="s">
        <v>72</v>
      </c>
      <c r="C32" s="32" t="s">
        <v>73</v>
      </c>
      <c r="D32" s="33">
        <v>3750000000</v>
      </c>
      <c r="E32" s="33">
        <v>1160234315</v>
      </c>
      <c r="F32" s="33">
        <v>2589765685</v>
      </c>
      <c r="G32" s="33">
        <v>1791389159</v>
      </c>
      <c r="H32" s="33">
        <v>3924845</v>
      </c>
      <c r="I32" s="33">
        <v>3924845</v>
      </c>
      <c r="J32" s="34">
        <v>3924845</v>
      </c>
    </row>
    <row r="33" spans="1:10" ht="22.5">
      <c r="A33" s="29"/>
      <c r="B33" s="30" t="s">
        <v>74</v>
      </c>
      <c r="C33" s="32" t="s">
        <v>75</v>
      </c>
      <c r="D33" s="33">
        <v>3000000000</v>
      </c>
      <c r="E33" s="33">
        <v>2855147100</v>
      </c>
      <c r="F33" s="33">
        <v>144852900</v>
      </c>
      <c r="G33" s="33">
        <v>150000000</v>
      </c>
      <c r="H33" s="33">
        <v>0</v>
      </c>
      <c r="I33" s="33">
        <v>0</v>
      </c>
      <c r="J33" s="34">
        <v>0</v>
      </c>
    </row>
    <row r="34" spans="1:10" ht="33.75">
      <c r="A34" s="29"/>
      <c r="B34" s="30" t="s">
        <v>76</v>
      </c>
      <c r="C34" s="32" t="s">
        <v>77</v>
      </c>
      <c r="D34" s="33">
        <v>5000000000</v>
      </c>
      <c r="E34" s="33">
        <v>193242284</v>
      </c>
      <c r="F34" s="33">
        <v>4806757716</v>
      </c>
      <c r="G34" s="33">
        <v>307917568</v>
      </c>
      <c r="H34" s="33">
        <v>0</v>
      </c>
      <c r="I34" s="33">
        <v>0</v>
      </c>
      <c r="J34" s="34">
        <v>0</v>
      </c>
    </row>
    <row r="35" spans="1:10" ht="56.25">
      <c r="A35" s="29"/>
      <c r="B35" s="30" t="s">
        <v>78</v>
      </c>
      <c r="C35" s="32" t="s">
        <v>79</v>
      </c>
      <c r="D35" s="33">
        <v>4000000000</v>
      </c>
      <c r="E35" s="33">
        <v>303993275</v>
      </c>
      <c r="F35" s="33">
        <v>3696006725</v>
      </c>
      <c r="G35" s="33">
        <v>546163451</v>
      </c>
      <c r="H35" s="33">
        <v>18105493</v>
      </c>
      <c r="I35" s="33">
        <v>18105493</v>
      </c>
      <c r="J35" s="34">
        <v>18105493</v>
      </c>
    </row>
    <row r="36" spans="1:10" ht="22.5">
      <c r="A36" s="29"/>
      <c r="B36" s="30" t="s">
        <v>80</v>
      </c>
      <c r="C36" s="32" t="s">
        <v>81</v>
      </c>
      <c r="D36" s="33">
        <v>8000000000</v>
      </c>
      <c r="E36" s="33">
        <v>289398000</v>
      </c>
      <c r="F36" s="33">
        <v>7710602000</v>
      </c>
      <c r="G36" s="33">
        <v>950635439.37</v>
      </c>
      <c r="H36" s="33">
        <v>63996232</v>
      </c>
      <c r="I36" s="33">
        <v>63996232</v>
      </c>
      <c r="J36" s="34">
        <v>63996232</v>
      </c>
    </row>
    <row r="37" spans="1:10" ht="22.5">
      <c r="A37" s="29"/>
      <c r="B37" s="30" t="s">
        <v>82</v>
      </c>
      <c r="C37" s="32" t="s">
        <v>83</v>
      </c>
      <c r="D37" s="33">
        <v>7000000000</v>
      </c>
      <c r="E37" s="33">
        <v>964013593</v>
      </c>
      <c r="F37" s="33">
        <v>6035986407</v>
      </c>
      <c r="G37" s="33">
        <v>1043332090</v>
      </c>
      <c r="H37" s="33">
        <v>63739990</v>
      </c>
      <c r="I37" s="33">
        <v>63739990</v>
      </c>
      <c r="J37" s="34">
        <v>63739990</v>
      </c>
    </row>
    <row r="38" spans="1:10" ht="15.75" thickBot="1">
      <c r="A38" s="29"/>
      <c r="B38" s="35" t="s">
        <v>0</v>
      </c>
      <c r="C38" s="37" t="s">
        <v>0</v>
      </c>
      <c r="D38" s="38">
        <v>676735110160</v>
      </c>
      <c r="E38" s="38">
        <v>162398041129.12</v>
      </c>
      <c r="F38" s="38">
        <v>394337069030.88</v>
      </c>
      <c r="G38" s="38">
        <v>52780588838.510002</v>
      </c>
      <c r="H38" s="38">
        <v>8390669273</v>
      </c>
      <c r="I38" s="38">
        <v>8390669273</v>
      </c>
      <c r="J38" s="39">
        <v>8390669273</v>
      </c>
    </row>
    <row r="39" spans="1:10" ht="15.75" thickTop="1">
      <c r="A39" s="40"/>
      <c r="B39" s="41" t="s">
        <v>0</v>
      </c>
      <c r="C39" s="43" t="s">
        <v>0</v>
      </c>
      <c r="D39" s="44" t="s">
        <v>0</v>
      </c>
      <c r="E39" s="44" t="s">
        <v>0</v>
      </c>
      <c r="F39" s="44" t="s">
        <v>0</v>
      </c>
      <c r="G39" s="44" t="s">
        <v>0</v>
      </c>
      <c r="H39" s="44" t="s">
        <v>0</v>
      </c>
      <c r="I39" s="44" t="s">
        <v>0</v>
      </c>
      <c r="J39" s="44" t="s">
        <v>0</v>
      </c>
    </row>
    <row r="40" spans="1:10" ht="33.950000000000003" customHeight="1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9B823-B497-43EE-9129-8A4FDD3DDC63}">
  <dimension ref="A1:L40"/>
  <sheetViews>
    <sheetView tabSelected="1" workbookViewId="0">
      <selection activeCell="E2" sqref="E2"/>
    </sheetView>
  </sheetViews>
  <sheetFormatPr baseColWidth="10" defaultRowHeight="15"/>
  <cols>
    <col min="1" max="1" width="13.42578125" style="23" customWidth="1"/>
    <col min="2" max="2" width="16.5703125" style="23" customWidth="1"/>
    <col min="3" max="3" width="8" style="23" customWidth="1"/>
    <col min="4" max="4" width="9.5703125" style="23" customWidth="1"/>
    <col min="5" max="5" width="27.5703125" style="23" customWidth="1"/>
    <col min="6" max="12" width="18.85546875" style="23" customWidth="1"/>
    <col min="13" max="13" width="0" style="23" hidden="1" customWidth="1"/>
    <col min="14" max="14" width="6.42578125" style="23" customWidth="1"/>
    <col min="15" max="16384" width="11.42578125" style="23"/>
  </cols>
  <sheetData>
    <row r="1" spans="1:12">
      <c r="A1" s="21"/>
      <c r="B1" s="21">
        <v>2020</v>
      </c>
      <c r="C1" s="22" t="s">
        <v>0</v>
      </c>
      <c r="D1" s="22" t="s">
        <v>0</v>
      </c>
      <c r="E1" s="22" t="s">
        <v>0</v>
      </c>
      <c r="F1" s="22" t="s">
        <v>0</v>
      </c>
      <c r="G1" s="22" t="s">
        <v>0</v>
      </c>
      <c r="H1" s="22" t="s">
        <v>0</v>
      </c>
      <c r="I1" s="22" t="s">
        <v>0</v>
      </c>
      <c r="J1" s="22" t="s">
        <v>0</v>
      </c>
      <c r="K1" s="22" t="s">
        <v>0</v>
      </c>
      <c r="L1" s="22" t="s">
        <v>0</v>
      </c>
    </row>
    <row r="2" spans="1:12">
      <c r="A2" s="21"/>
      <c r="B2" s="21" t="s">
        <v>1</v>
      </c>
      <c r="C2" s="22" t="s">
        <v>0</v>
      </c>
      <c r="D2" s="22" t="s">
        <v>0</v>
      </c>
      <c r="E2" s="22" t="s">
        <v>0</v>
      </c>
      <c r="F2" s="22" t="s">
        <v>0</v>
      </c>
      <c r="G2" s="22" t="s">
        <v>0</v>
      </c>
      <c r="H2" s="22" t="s">
        <v>0</v>
      </c>
      <c r="I2" s="22" t="s">
        <v>0</v>
      </c>
      <c r="J2" s="22" t="s">
        <v>0</v>
      </c>
      <c r="K2" s="22" t="s">
        <v>0</v>
      </c>
      <c r="L2" s="22" t="s">
        <v>0</v>
      </c>
    </row>
    <row r="3" spans="1:12" ht="15.75" thickBot="1">
      <c r="A3" s="21"/>
      <c r="B3" s="24" t="s">
        <v>97</v>
      </c>
      <c r="C3" s="22" t="s">
        <v>0</v>
      </c>
      <c r="D3" s="22" t="s">
        <v>0</v>
      </c>
      <c r="E3" s="22" t="s">
        <v>0</v>
      </c>
      <c r="F3" s="22" t="s">
        <v>0</v>
      </c>
      <c r="G3" s="22" t="s">
        <v>0</v>
      </c>
      <c r="H3" s="22" t="s">
        <v>0</v>
      </c>
      <c r="I3" s="22" t="s">
        <v>0</v>
      </c>
      <c r="J3" s="22" t="s">
        <v>0</v>
      </c>
      <c r="K3" s="22" t="s">
        <v>0</v>
      </c>
      <c r="L3" s="22" t="s">
        <v>0</v>
      </c>
    </row>
    <row r="4" spans="1:12" ht="15.75" thickTop="1">
      <c r="A4" s="25"/>
      <c r="B4" s="26" t="s">
        <v>3</v>
      </c>
      <c r="C4" s="27" t="s">
        <v>4</v>
      </c>
      <c r="D4" s="27" t="s">
        <v>5</v>
      </c>
      <c r="E4" s="27" t="s">
        <v>6</v>
      </c>
      <c r="F4" s="27" t="s">
        <v>8</v>
      </c>
      <c r="G4" s="27" t="s">
        <v>10</v>
      </c>
      <c r="H4" s="27" t="s">
        <v>11</v>
      </c>
      <c r="I4" s="27" t="s">
        <v>12</v>
      </c>
      <c r="J4" s="27" t="s">
        <v>13</v>
      </c>
      <c r="K4" s="27" t="s">
        <v>14</v>
      </c>
      <c r="L4" s="28" t="s">
        <v>15</v>
      </c>
    </row>
    <row r="5" spans="1:12">
      <c r="A5" s="29"/>
      <c r="B5" s="30" t="s">
        <v>16</v>
      </c>
      <c r="C5" s="31" t="s">
        <v>18</v>
      </c>
      <c r="D5" s="31" t="s">
        <v>19</v>
      </c>
      <c r="E5" s="32" t="s">
        <v>20</v>
      </c>
      <c r="F5" s="33">
        <v>12190000000</v>
      </c>
      <c r="G5" s="33">
        <v>694979696</v>
      </c>
      <c r="H5" s="33">
        <v>11495020304</v>
      </c>
      <c r="I5" s="33">
        <v>694979696</v>
      </c>
      <c r="J5" s="33">
        <v>694979696</v>
      </c>
      <c r="K5" s="33">
        <v>694979696</v>
      </c>
      <c r="L5" s="34">
        <v>694979696</v>
      </c>
    </row>
    <row r="6" spans="1:12" ht="22.5">
      <c r="A6" s="29"/>
      <c r="B6" s="30" t="s">
        <v>21</v>
      </c>
      <c r="C6" s="31" t="s">
        <v>18</v>
      </c>
      <c r="D6" s="31" t="s">
        <v>19</v>
      </c>
      <c r="E6" s="32" t="s">
        <v>22</v>
      </c>
      <c r="F6" s="33">
        <v>4261000000</v>
      </c>
      <c r="G6" s="33">
        <v>315183659</v>
      </c>
      <c r="H6" s="33">
        <v>3945816341</v>
      </c>
      <c r="I6" s="33">
        <v>315183659</v>
      </c>
      <c r="J6" s="33">
        <v>242319100</v>
      </c>
      <c r="K6" s="33">
        <v>242319100</v>
      </c>
      <c r="L6" s="34">
        <v>242319100</v>
      </c>
    </row>
    <row r="7" spans="1:12" ht="33.75">
      <c r="A7" s="29"/>
      <c r="B7" s="30" t="s">
        <v>23</v>
      </c>
      <c r="C7" s="31" t="s">
        <v>18</v>
      </c>
      <c r="D7" s="31" t="s">
        <v>19</v>
      </c>
      <c r="E7" s="32" t="s">
        <v>24</v>
      </c>
      <c r="F7" s="33">
        <v>1524000000</v>
      </c>
      <c r="G7" s="33">
        <v>54586123</v>
      </c>
      <c r="H7" s="33">
        <v>1469413877</v>
      </c>
      <c r="I7" s="33">
        <v>54586123</v>
      </c>
      <c r="J7" s="33">
        <v>54586123</v>
      </c>
      <c r="K7" s="33">
        <v>54586123</v>
      </c>
      <c r="L7" s="34">
        <v>54586123</v>
      </c>
    </row>
    <row r="8" spans="1:12" ht="22.5">
      <c r="A8" s="29"/>
      <c r="B8" s="30" t="s">
        <v>25</v>
      </c>
      <c r="C8" s="31" t="s">
        <v>18</v>
      </c>
      <c r="D8" s="31" t="s">
        <v>19</v>
      </c>
      <c r="E8" s="32" t="s">
        <v>26</v>
      </c>
      <c r="F8" s="33">
        <v>11000000</v>
      </c>
      <c r="G8" s="33">
        <v>0</v>
      </c>
      <c r="H8" s="33">
        <v>11000000</v>
      </c>
      <c r="I8" s="33">
        <v>0</v>
      </c>
      <c r="J8" s="33">
        <v>0</v>
      </c>
      <c r="K8" s="33">
        <v>0</v>
      </c>
      <c r="L8" s="34">
        <v>0</v>
      </c>
    </row>
    <row r="9" spans="1:12" ht="22.5">
      <c r="A9" s="29"/>
      <c r="B9" s="30" t="s">
        <v>27</v>
      </c>
      <c r="C9" s="31" t="s">
        <v>18</v>
      </c>
      <c r="D9" s="31" t="s">
        <v>19</v>
      </c>
      <c r="E9" s="32" t="s">
        <v>28</v>
      </c>
      <c r="F9" s="33">
        <v>4329000000</v>
      </c>
      <c r="G9" s="33">
        <v>3737686581.0799999</v>
      </c>
      <c r="H9" s="33">
        <v>591313418.91999996</v>
      </c>
      <c r="I9" s="33">
        <v>1274126522.45</v>
      </c>
      <c r="J9" s="33">
        <v>46831432.450000003</v>
      </c>
      <c r="K9" s="33">
        <v>46831432.450000003</v>
      </c>
      <c r="L9" s="34">
        <v>46831432.450000003</v>
      </c>
    </row>
    <row r="10" spans="1:12" ht="33.75">
      <c r="A10" s="29"/>
      <c r="B10" s="30" t="s">
        <v>29</v>
      </c>
      <c r="C10" s="31" t="s">
        <v>18</v>
      </c>
      <c r="D10" s="31" t="s">
        <v>19</v>
      </c>
      <c r="E10" s="32" t="s">
        <v>30</v>
      </c>
      <c r="F10" s="33">
        <v>13311842203</v>
      </c>
      <c r="G10" s="33">
        <v>972153709</v>
      </c>
      <c r="H10" s="33">
        <v>12339688494</v>
      </c>
      <c r="I10" s="33">
        <v>972153709</v>
      </c>
      <c r="J10" s="33">
        <v>972153709</v>
      </c>
      <c r="K10" s="33">
        <v>972153709</v>
      </c>
      <c r="L10" s="34">
        <v>972153709</v>
      </c>
    </row>
    <row r="11" spans="1:12" ht="22.5">
      <c r="A11" s="29"/>
      <c r="B11" s="30" t="s">
        <v>31</v>
      </c>
      <c r="C11" s="31" t="s">
        <v>18</v>
      </c>
      <c r="D11" s="31" t="s">
        <v>19</v>
      </c>
      <c r="E11" s="32" t="s">
        <v>32</v>
      </c>
      <c r="F11" s="33">
        <v>2807110160</v>
      </c>
      <c r="G11" s="33">
        <v>389848074</v>
      </c>
      <c r="H11" s="33">
        <v>2417262086</v>
      </c>
      <c r="I11" s="33">
        <v>59773212</v>
      </c>
      <c r="J11" s="33">
        <v>27846291</v>
      </c>
      <c r="K11" s="33">
        <v>27846291</v>
      </c>
      <c r="L11" s="34">
        <v>27846291</v>
      </c>
    </row>
    <row r="12" spans="1:12" ht="33.75">
      <c r="A12" s="29"/>
      <c r="B12" s="30" t="s">
        <v>33</v>
      </c>
      <c r="C12" s="31" t="s">
        <v>18</v>
      </c>
      <c r="D12" s="31" t="s">
        <v>19</v>
      </c>
      <c r="E12" s="32" t="s">
        <v>34</v>
      </c>
      <c r="F12" s="33">
        <v>58000000</v>
      </c>
      <c r="G12" s="33">
        <v>13686874</v>
      </c>
      <c r="H12" s="33">
        <v>44313126</v>
      </c>
      <c r="I12" s="33">
        <v>13686874</v>
      </c>
      <c r="J12" s="33">
        <v>13686874</v>
      </c>
      <c r="K12" s="33">
        <v>13686874</v>
      </c>
      <c r="L12" s="34">
        <v>13686874</v>
      </c>
    </row>
    <row r="13" spans="1:12">
      <c r="A13" s="29"/>
      <c r="B13" s="30" t="s">
        <v>35</v>
      </c>
      <c r="C13" s="31" t="s">
        <v>18</v>
      </c>
      <c r="D13" s="31" t="s">
        <v>19</v>
      </c>
      <c r="E13" s="32" t="s">
        <v>36</v>
      </c>
      <c r="F13" s="33">
        <v>94000000</v>
      </c>
      <c r="G13" s="33">
        <v>0</v>
      </c>
      <c r="H13" s="33">
        <v>94000000</v>
      </c>
      <c r="I13" s="33">
        <v>0</v>
      </c>
      <c r="J13" s="33">
        <v>0</v>
      </c>
      <c r="K13" s="33">
        <v>0</v>
      </c>
      <c r="L13" s="34">
        <v>0</v>
      </c>
    </row>
    <row r="14" spans="1:12">
      <c r="A14" s="29"/>
      <c r="B14" s="30" t="s">
        <v>37</v>
      </c>
      <c r="C14" s="31" t="s">
        <v>18</v>
      </c>
      <c r="D14" s="31" t="s">
        <v>19</v>
      </c>
      <c r="E14" s="32" t="s">
        <v>38</v>
      </c>
      <c r="F14" s="33">
        <v>20000000</v>
      </c>
      <c r="G14" s="33">
        <v>0</v>
      </c>
      <c r="H14" s="33">
        <v>20000000</v>
      </c>
      <c r="I14" s="33">
        <v>0</v>
      </c>
      <c r="J14" s="33">
        <v>0</v>
      </c>
      <c r="K14" s="33">
        <v>0</v>
      </c>
      <c r="L14" s="34">
        <v>0</v>
      </c>
    </row>
    <row r="15" spans="1:12" ht="22.5">
      <c r="A15" s="29"/>
      <c r="B15" s="30" t="s">
        <v>39</v>
      </c>
      <c r="C15" s="31" t="s">
        <v>18</v>
      </c>
      <c r="D15" s="31" t="s">
        <v>19</v>
      </c>
      <c r="E15" s="32" t="s">
        <v>40</v>
      </c>
      <c r="F15" s="33">
        <v>11000000</v>
      </c>
      <c r="G15" s="33">
        <v>0</v>
      </c>
      <c r="H15" s="33">
        <v>11000000</v>
      </c>
      <c r="I15" s="33">
        <v>0</v>
      </c>
      <c r="J15" s="33">
        <v>0</v>
      </c>
      <c r="K15" s="33">
        <v>0</v>
      </c>
      <c r="L15" s="34">
        <v>0</v>
      </c>
    </row>
    <row r="16" spans="1:12" ht="22.5">
      <c r="A16" s="29"/>
      <c r="B16" s="30" t="s">
        <v>41</v>
      </c>
      <c r="C16" s="31" t="s">
        <v>42</v>
      </c>
      <c r="D16" s="31" t="s">
        <v>43</v>
      </c>
      <c r="E16" s="32" t="s">
        <v>44</v>
      </c>
      <c r="F16" s="33">
        <v>975000000</v>
      </c>
      <c r="G16" s="33">
        <v>624748985</v>
      </c>
      <c r="H16" s="33">
        <v>350251015</v>
      </c>
      <c r="I16" s="33">
        <v>624748985</v>
      </c>
      <c r="J16" s="33">
        <v>0</v>
      </c>
      <c r="K16" s="33">
        <v>0</v>
      </c>
      <c r="L16" s="34">
        <v>0</v>
      </c>
    </row>
    <row r="17" spans="1:12" ht="22.5">
      <c r="A17" s="29"/>
      <c r="B17" s="30" t="s">
        <v>45</v>
      </c>
      <c r="C17" s="31" t="s">
        <v>18</v>
      </c>
      <c r="D17" s="31" t="s">
        <v>19</v>
      </c>
      <c r="E17" s="32" t="s">
        <v>46</v>
      </c>
      <c r="F17" s="33">
        <v>2000000</v>
      </c>
      <c r="G17" s="33">
        <v>0</v>
      </c>
      <c r="H17" s="33">
        <v>2000000</v>
      </c>
      <c r="I17" s="33">
        <v>0</v>
      </c>
      <c r="J17" s="33">
        <v>0</v>
      </c>
      <c r="K17" s="33">
        <v>0</v>
      </c>
      <c r="L17" s="34">
        <v>0</v>
      </c>
    </row>
    <row r="18" spans="1:12" ht="56.25">
      <c r="A18" s="29"/>
      <c r="B18" s="30" t="s">
        <v>47</v>
      </c>
      <c r="C18" s="31" t="s">
        <v>42</v>
      </c>
      <c r="D18" s="31" t="s">
        <v>19</v>
      </c>
      <c r="E18" s="32" t="s">
        <v>49</v>
      </c>
      <c r="F18" s="33">
        <v>50000000000</v>
      </c>
      <c r="G18" s="33">
        <v>0</v>
      </c>
      <c r="H18" s="33">
        <v>50000000000</v>
      </c>
      <c r="I18" s="33">
        <v>0</v>
      </c>
      <c r="J18" s="33">
        <v>0</v>
      </c>
      <c r="K18" s="33">
        <v>0</v>
      </c>
      <c r="L18" s="34">
        <v>0</v>
      </c>
    </row>
    <row r="19" spans="1:12" ht="45">
      <c r="A19" s="29"/>
      <c r="B19" s="30" t="s">
        <v>50</v>
      </c>
      <c r="C19" s="31" t="s">
        <v>42</v>
      </c>
      <c r="D19" s="31" t="s">
        <v>19</v>
      </c>
      <c r="E19" s="32" t="s">
        <v>51</v>
      </c>
      <c r="F19" s="33">
        <v>13000000000</v>
      </c>
      <c r="G19" s="33">
        <v>663877000</v>
      </c>
      <c r="H19" s="33">
        <v>12336123000</v>
      </c>
      <c r="I19" s="33">
        <v>165373299</v>
      </c>
      <c r="J19" s="33">
        <v>0</v>
      </c>
      <c r="K19" s="33">
        <v>0</v>
      </c>
      <c r="L19" s="34">
        <v>0</v>
      </c>
    </row>
    <row r="20" spans="1:12" ht="22.5">
      <c r="A20" s="29"/>
      <c r="B20" s="30" t="s">
        <v>52</v>
      </c>
      <c r="C20" s="31" t="s">
        <v>42</v>
      </c>
      <c r="D20" s="31" t="s">
        <v>19</v>
      </c>
      <c r="E20" s="32" t="s">
        <v>53</v>
      </c>
      <c r="F20" s="33">
        <v>13000000000</v>
      </c>
      <c r="G20" s="33">
        <v>413516400</v>
      </c>
      <c r="H20" s="33">
        <v>12586483600</v>
      </c>
      <c r="I20" s="33">
        <v>46200000</v>
      </c>
      <c r="J20" s="33">
        <v>0</v>
      </c>
      <c r="K20" s="33">
        <v>0</v>
      </c>
      <c r="L20" s="34">
        <v>0</v>
      </c>
    </row>
    <row r="21" spans="1:12" ht="33.75">
      <c r="A21" s="29"/>
      <c r="B21" s="30" t="s">
        <v>54</v>
      </c>
      <c r="C21" s="31" t="s">
        <v>42</v>
      </c>
      <c r="D21" s="31" t="s">
        <v>19</v>
      </c>
      <c r="E21" s="32" t="s">
        <v>55</v>
      </c>
      <c r="F21" s="33">
        <v>15000000000</v>
      </c>
      <c r="G21" s="33">
        <v>463600000</v>
      </c>
      <c r="H21" s="33">
        <v>14536400000</v>
      </c>
      <c r="I21" s="33">
        <v>162750000</v>
      </c>
      <c r="J21" s="33">
        <v>0</v>
      </c>
      <c r="K21" s="33">
        <v>0</v>
      </c>
      <c r="L21" s="34">
        <v>0</v>
      </c>
    </row>
    <row r="22" spans="1:12" ht="45">
      <c r="A22" s="29"/>
      <c r="B22" s="30" t="s">
        <v>56</v>
      </c>
      <c r="C22" s="31" t="s">
        <v>42</v>
      </c>
      <c r="D22" s="31" t="s">
        <v>19</v>
      </c>
      <c r="E22" s="32" t="s">
        <v>57</v>
      </c>
      <c r="F22" s="33">
        <v>15000000000</v>
      </c>
      <c r="G22" s="33">
        <v>764250000</v>
      </c>
      <c r="H22" s="33">
        <v>14235750000</v>
      </c>
      <c r="I22" s="33">
        <v>1876378</v>
      </c>
      <c r="J22" s="33">
        <v>0</v>
      </c>
      <c r="K22" s="33">
        <v>0</v>
      </c>
      <c r="L22" s="34">
        <v>0</v>
      </c>
    </row>
    <row r="23" spans="1:12" ht="45">
      <c r="A23" s="29"/>
      <c r="B23" s="30" t="s">
        <v>58</v>
      </c>
      <c r="C23" s="31" t="s">
        <v>18</v>
      </c>
      <c r="D23" s="31" t="s">
        <v>19</v>
      </c>
      <c r="E23" s="32" t="s">
        <v>59</v>
      </c>
      <c r="F23" s="33">
        <v>17750000000</v>
      </c>
      <c r="G23" s="33">
        <v>6076755379</v>
      </c>
      <c r="H23" s="33">
        <v>11673244621</v>
      </c>
      <c r="I23" s="33">
        <v>626398089</v>
      </c>
      <c r="J23" s="33">
        <v>0</v>
      </c>
      <c r="K23" s="33">
        <v>0</v>
      </c>
      <c r="L23" s="34">
        <v>0</v>
      </c>
    </row>
    <row r="24" spans="1:12" ht="45">
      <c r="A24" s="29"/>
      <c r="B24" s="30" t="s">
        <v>58</v>
      </c>
      <c r="C24" s="31" t="s">
        <v>42</v>
      </c>
      <c r="D24" s="31" t="s">
        <v>19</v>
      </c>
      <c r="E24" s="32" t="s">
        <v>59</v>
      </c>
      <c r="F24" s="33">
        <v>165081157797</v>
      </c>
      <c r="G24" s="33">
        <v>28296624055</v>
      </c>
      <c r="H24" s="33">
        <v>136784533742</v>
      </c>
      <c r="I24" s="33">
        <v>28296624055</v>
      </c>
      <c r="J24" s="33">
        <v>0</v>
      </c>
      <c r="K24" s="33">
        <v>0</v>
      </c>
      <c r="L24" s="34">
        <v>0</v>
      </c>
    </row>
    <row r="25" spans="1:12" ht="33.75">
      <c r="A25" s="29"/>
      <c r="B25" s="30" t="s">
        <v>60</v>
      </c>
      <c r="C25" s="31" t="s">
        <v>42</v>
      </c>
      <c r="D25" s="31" t="s">
        <v>19</v>
      </c>
      <c r="E25" s="32" t="s">
        <v>61</v>
      </c>
      <c r="F25" s="33">
        <v>75290000000</v>
      </c>
      <c r="G25" s="33">
        <v>29142572200</v>
      </c>
      <c r="H25" s="33">
        <v>46147427800</v>
      </c>
      <c r="I25" s="33">
        <v>28546108867</v>
      </c>
      <c r="J25" s="33">
        <v>0</v>
      </c>
      <c r="K25" s="33">
        <v>0</v>
      </c>
      <c r="L25" s="34">
        <v>0</v>
      </c>
    </row>
    <row r="26" spans="1:12" ht="45">
      <c r="A26" s="29"/>
      <c r="B26" s="30" t="s">
        <v>62</v>
      </c>
      <c r="C26" s="31" t="s">
        <v>42</v>
      </c>
      <c r="D26" s="31" t="s">
        <v>19</v>
      </c>
      <c r="E26" s="32" t="s">
        <v>63</v>
      </c>
      <c r="F26" s="33">
        <v>25000000000</v>
      </c>
      <c r="G26" s="33">
        <v>138069000</v>
      </c>
      <c r="H26" s="33">
        <v>24861931000</v>
      </c>
      <c r="I26" s="33">
        <v>0</v>
      </c>
      <c r="J26" s="33">
        <v>0</v>
      </c>
      <c r="K26" s="33">
        <v>0</v>
      </c>
      <c r="L26" s="34">
        <v>0</v>
      </c>
    </row>
    <row r="27" spans="1:12" ht="56.25">
      <c r="A27" s="29"/>
      <c r="B27" s="30" t="s">
        <v>64</v>
      </c>
      <c r="C27" s="31" t="s">
        <v>18</v>
      </c>
      <c r="D27" s="31" t="s">
        <v>19</v>
      </c>
      <c r="E27" s="32" t="s">
        <v>65</v>
      </c>
      <c r="F27" s="33">
        <v>112170000000</v>
      </c>
      <c r="G27" s="33">
        <v>1274487990</v>
      </c>
      <c r="H27" s="33">
        <v>110895512010</v>
      </c>
      <c r="I27" s="33">
        <v>587860000</v>
      </c>
      <c r="J27" s="33">
        <v>0</v>
      </c>
      <c r="K27" s="33">
        <v>0</v>
      </c>
      <c r="L27" s="34">
        <v>0</v>
      </c>
    </row>
    <row r="28" spans="1:12" ht="56.25">
      <c r="A28" s="29"/>
      <c r="B28" s="30" t="s">
        <v>64</v>
      </c>
      <c r="C28" s="31" t="s">
        <v>42</v>
      </c>
      <c r="D28" s="31" t="s">
        <v>19</v>
      </c>
      <c r="E28" s="32" t="s">
        <v>65</v>
      </c>
      <c r="F28" s="33">
        <v>50000000000</v>
      </c>
      <c r="G28" s="33">
        <v>2295000000</v>
      </c>
      <c r="H28" s="33">
        <v>47705000000</v>
      </c>
      <c r="I28" s="33">
        <v>2295000000</v>
      </c>
      <c r="J28" s="33">
        <v>0</v>
      </c>
      <c r="K28" s="33">
        <v>0</v>
      </c>
      <c r="L28" s="34">
        <v>0</v>
      </c>
    </row>
    <row r="29" spans="1:12" ht="33.75">
      <c r="A29" s="29"/>
      <c r="B29" s="30" t="s">
        <v>66</v>
      </c>
      <c r="C29" s="31" t="s">
        <v>42</v>
      </c>
      <c r="D29" s="31" t="s">
        <v>19</v>
      </c>
      <c r="E29" s="32" t="s">
        <v>67</v>
      </c>
      <c r="F29" s="33">
        <v>1100000000</v>
      </c>
      <c r="G29" s="33">
        <v>675000000</v>
      </c>
      <c r="H29" s="33">
        <v>425000000</v>
      </c>
      <c r="I29" s="33">
        <v>227355780</v>
      </c>
      <c r="J29" s="33">
        <v>0</v>
      </c>
      <c r="K29" s="33">
        <v>0</v>
      </c>
      <c r="L29" s="34">
        <v>0</v>
      </c>
    </row>
    <row r="30" spans="1:12" ht="33.75">
      <c r="A30" s="29"/>
      <c r="B30" s="30" t="s">
        <v>68</v>
      </c>
      <c r="C30" s="31" t="s">
        <v>42</v>
      </c>
      <c r="D30" s="31" t="s">
        <v>19</v>
      </c>
      <c r="E30" s="32" t="s">
        <v>69</v>
      </c>
      <c r="F30" s="33">
        <v>1000000000</v>
      </c>
      <c r="G30" s="33">
        <v>4500000</v>
      </c>
      <c r="H30" s="33">
        <v>995500000</v>
      </c>
      <c r="I30" s="33">
        <v>3734610</v>
      </c>
      <c r="J30" s="33">
        <v>0</v>
      </c>
      <c r="K30" s="33">
        <v>0</v>
      </c>
      <c r="L30" s="34">
        <v>0</v>
      </c>
    </row>
    <row r="31" spans="1:12" ht="56.25">
      <c r="A31" s="29"/>
      <c r="B31" s="30" t="s">
        <v>70</v>
      </c>
      <c r="C31" s="31" t="s">
        <v>42</v>
      </c>
      <c r="D31" s="31" t="s">
        <v>19</v>
      </c>
      <c r="E31" s="32" t="s">
        <v>71</v>
      </c>
      <c r="F31" s="33">
        <v>53000000000</v>
      </c>
      <c r="G31" s="33">
        <v>4915000000</v>
      </c>
      <c r="H31" s="33">
        <v>48085000000</v>
      </c>
      <c r="I31" s="33">
        <v>4675000000</v>
      </c>
      <c r="J31" s="33">
        <v>0</v>
      </c>
      <c r="K31" s="33">
        <v>0</v>
      </c>
      <c r="L31" s="34">
        <v>0</v>
      </c>
    </row>
    <row r="32" spans="1:12" ht="33.75">
      <c r="A32" s="29"/>
      <c r="B32" s="30" t="s">
        <v>72</v>
      </c>
      <c r="C32" s="31" t="s">
        <v>42</v>
      </c>
      <c r="D32" s="31" t="s">
        <v>19</v>
      </c>
      <c r="E32" s="32" t="s">
        <v>73</v>
      </c>
      <c r="F32" s="33">
        <v>3750000000</v>
      </c>
      <c r="G32" s="33">
        <v>1606878478</v>
      </c>
      <c r="H32" s="33">
        <v>2143121522</v>
      </c>
      <c r="I32" s="33">
        <v>57528865</v>
      </c>
      <c r="J32" s="33">
        <v>0</v>
      </c>
      <c r="K32" s="33">
        <v>0</v>
      </c>
      <c r="L32" s="34">
        <v>0</v>
      </c>
    </row>
    <row r="33" spans="1:12" ht="22.5">
      <c r="A33" s="29"/>
      <c r="B33" s="30" t="s">
        <v>74</v>
      </c>
      <c r="C33" s="31" t="s">
        <v>42</v>
      </c>
      <c r="D33" s="31" t="s">
        <v>19</v>
      </c>
      <c r="E33" s="32" t="s">
        <v>75</v>
      </c>
      <c r="F33" s="33">
        <v>3000000000</v>
      </c>
      <c r="G33" s="33">
        <v>0</v>
      </c>
      <c r="H33" s="33">
        <v>3000000000</v>
      </c>
      <c r="I33" s="33">
        <v>0</v>
      </c>
      <c r="J33" s="33">
        <v>0</v>
      </c>
      <c r="K33" s="33">
        <v>0</v>
      </c>
      <c r="L33" s="34">
        <v>0</v>
      </c>
    </row>
    <row r="34" spans="1:12" ht="33.75">
      <c r="A34" s="29"/>
      <c r="B34" s="30" t="s">
        <v>76</v>
      </c>
      <c r="C34" s="31" t="s">
        <v>42</v>
      </c>
      <c r="D34" s="31" t="s">
        <v>19</v>
      </c>
      <c r="E34" s="32" t="s">
        <v>77</v>
      </c>
      <c r="F34" s="33">
        <v>5000000000</v>
      </c>
      <c r="G34" s="33">
        <v>1387988276</v>
      </c>
      <c r="H34" s="33">
        <v>3612011724</v>
      </c>
      <c r="I34" s="33">
        <v>1102833613</v>
      </c>
      <c r="J34" s="33">
        <v>0</v>
      </c>
      <c r="K34" s="33">
        <v>0</v>
      </c>
      <c r="L34" s="34">
        <v>0</v>
      </c>
    </row>
    <row r="35" spans="1:12" ht="56.25">
      <c r="A35" s="29"/>
      <c r="B35" s="30" t="s">
        <v>78</v>
      </c>
      <c r="C35" s="31" t="s">
        <v>42</v>
      </c>
      <c r="D35" s="31" t="s">
        <v>19</v>
      </c>
      <c r="E35" s="32" t="s">
        <v>79</v>
      </c>
      <c r="F35" s="33">
        <v>4000000000</v>
      </c>
      <c r="G35" s="33">
        <v>1018629539.09</v>
      </c>
      <c r="H35" s="33">
        <v>2981370460.9099998</v>
      </c>
      <c r="I35" s="33">
        <v>481779539.08999997</v>
      </c>
      <c r="J35" s="33">
        <v>0</v>
      </c>
      <c r="K35" s="33">
        <v>0</v>
      </c>
      <c r="L35" s="34">
        <v>0</v>
      </c>
    </row>
    <row r="36" spans="1:12" ht="22.5">
      <c r="A36" s="29"/>
      <c r="B36" s="30" t="s">
        <v>80</v>
      </c>
      <c r="C36" s="31" t="s">
        <v>42</v>
      </c>
      <c r="D36" s="31" t="s">
        <v>19</v>
      </c>
      <c r="E36" s="32" t="s">
        <v>81</v>
      </c>
      <c r="F36" s="33">
        <v>8000000000</v>
      </c>
      <c r="G36" s="33">
        <v>4244199517</v>
      </c>
      <c r="H36" s="33">
        <v>3755800483</v>
      </c>
      <c r="I36" s="33">
        <v>1240008473</v>
      </c>
      <c r="J36" s="33">
        <v>0</v>
      </c>
      <c r="K36" s="33">
        <v>0</v>
      </c>
      <c r="L36" s="34">
        <v>0</v>
      </c>
    </row>
    <row r="37" spans="1:12" ht="22.5">
      <c r="A37" s="29"/>
      <c r="B37" s="30" t="s">
        <v>82</v>
      </c>
      <c r="C37" s="31" t="s">
        <v>42</v>
      </c>
      <c r="D37" s="31" t="s">
        <v>19</v>
      </c>
      <c r="E37" s="32" t="s">
        <v>83</v>
      </c>
      <c r="F37" s="33">
        <v>7000000000</v>
      </c>
      <c r="G37" s="33">
        <v>2663980600</v>
      </c>
      <c r="H37" s="33">
        <v>4336019400</v>
      </c>
      <c r="I37" s="33">
        <v>1458924232</v>
      </c>
      <c r="J37" s="33">
        <v>0</v>
      </c>
      <c r="K37" s="33">
        <v>0</v>
      </c>
      <c r="L37" s="34">
        <v>0</v>
      </c>
    </row>
    <row r="38" spans="1:12" ht="15.75" thickBot="1">
      <c r="A38" s="29"/>
      <c r="B38" s="35" t="s">
        <v>0</v>
      </c>
      <c r="C38" s="36" t="s">
        <v>0</v>
      </c>
      <c r="D38" s="36" t="s">
        <v>0</v>
      </c>
      <c r="E38" s="37" t="s">
        <v>0</v>
      </c>
      <c r="F38" s="38">
        <v>676735110160</v>
      </c>
      <c r="G38" s="38">
        <v>92847802135.169998</v>
      </c>
      <c r="H38" s="38">
        <v>583887308024.82996</v>
      </c>
      <c r="I38" s="38">
        <v>73984594580.539993</v>
      </c>
      <c r="J38" s="38">
        <v>2052403225.45</v>
      </c>
      <c r="K38" s="38">
        <v>2052403225.45</v>
      </c>
      <c r="L38" s="39">
        <v>2052403225.45</v>
      </c>
    </row>
    <row r="39" spans="1:12" ht="15.75" thickTop="1">
      <c r="A39" s="40"/>
      <c r="B39" s="41" t="s">
        <v>0</v>
      </c>
      <c r="C39" s="42" t="s">
        <v>0</v>
      </c>
      <c r="D39" s="42" t="s">
        <v>0</v>
      </c>
      <c r="E39" s="43" t="s">
        <v>0</v>
      </c>
      <c r="F39" s="44" t="s">
        <v>0</v>
      </c>
      <c r="G39" s="44" t="s">
        <v>0</v>
      </c>
      <c r="H39" s="44" t="s">
        <v>0</v>
      </c>
      <c r="I39" s="44" t="s">
        <v>0</v>
      </c>
      <c r="J39" s="44" t="s">
        <v>0</v>
      </c>
      <c r="K39" s="44" t="s">
        <v>0</v>
      </c>
      <c r="L39" s="44" t="s">
        <v>0</v>
      </c>
    </row>
    <row r="40" spans="1:12" ht="33.950000000000003" customHeight="1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D8F9D-86D3-4654-81D3-1672723511B3}">
  <dimension ref="B3:H16"/>
  <sheetViews>
    <sheetView topLeftCell="A9" workbookViewId="0">
      <selection activeCell="K13" sqref="K13"/>
    </sheetView>
  </sheetViews>
  <sheetFormatPr baseColWidth="10" defaultRowHeight="15"/>
  <cols>
    <col min="2" max="2" width="12.7109375" customWidth="1"/>
    <col min="3" max="3" width="7.5703125" customWidth="1"/>
    <col min="4" max="4" width="37.7109375" customWidth="1"/>
    <col min="5" max="8" width="15.7109375" customWidth="1"/>
  </cols>
  <sheetData>
    <row r="3" spans="2:8">
      <c r="B3" s="2" t="s">
        <v>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</row>
    <row r="4" spans="2:8">
      <c r="B4" s="2" t="s">
        <v>3</v>
      </c>
      <c r="C4" s="2" t="s">
        <v>4</v>
      </c>
      <c r="D4" s="2" t="s">
        <v>6</v>
      </c>
      <c r="E4" s="2" t="s">
        <v>8</v>
      </c>
      <c r="F4" s="2" t="s">
        <v>12</v>
      </c>
      <c r="G4" s="2" t="s">
        <v>13</v>
      </c>
      <c r="H4" s="2" t="s">
        <v>15</v>
      </c>
    </row>
    <row r="5" spans="2:8">
      <c r="B5" s="6" t="s">
        <v>25</v>
      </c>
      <c r="C5" s="4" t="s">
        <v>18</v>
      </c>
      <c r="D5" s="5" t="s">
        <v>88</v>
      </c>
      <c r="E5" s="10">
        <f>4340000000/1000000</f>
        <v>4340</v>
      </c>
      <c r="F5" s="10">
        <f>2646094874.91/1000000</f>
        <v>2646.0948749099998</v>
      </c>
      <c r="G5" s="10">
        <f>605170591.45/1000000</f>
        <v>605.17059145000007</v>
      </c>
      <c r="H5" s="10">
        <f>605170591.45/1000000</f>
        <v>605.17059145000007</v>
      </c>
    </row>
    <row r="6" spans="2:8">
      <c r="B6" s="6" t="s">
        <v>84</v>
      </c>
      <c r="C6" s="4" t="s">
        <v>18</v>
      </c>
      <c r="D6" s="5" t="s">
        <v>85</v>
      </c>
      <c r="E6" s="10">
        <f>17278952363/1000000</f>
        <v>17278.952363</v>
      </c>
      <c r="F6" s="10">
        <f>3700221184.56/1000000</f>
        <v>3700.22118456</v>
      </c>
      <c r="G6" s="10">
        <f>3673206097.56/1000000</f>
        <v>3673.2060975599998</v>
      </c>
      <c r="H6" s="10">
        <f>3673206097.56/1000000</f>
        <v>3673.2060975599998</v>
      </c>
    </row>
    <row r="7" spans="2:8">
      <c r="B7" s="6" t="s">
        <v>86</v>
      </c>
      <c r="C7" s="4" t="s">
        <v>18</v>
      </c>
      <c r="D7" s="5" t="s">
        <v>87</v>
      </c>
      <c r="E7" s="10">
        <f>17975000000/1000000</f>
        <v>17975</v>
      </c>
      <c r="F7" s="10">
        <f>3476326118/1000000</f>
        <v>3476.326118</v>
      </c>
      <c r="G7" s="10">
        <f>3467153435/1000000</f>
        <v>3467.1534350000002</v>
      </c>
      <c r="H7" s="10">
        <f>3467153435/1000000</f>
        <v>3467.1534350000002</v>
      </c>
    </row>
    <row r="10" spans="2:8">
      <c r="B10" s="6"/>
      <c r="C10" s="4"/>
      <c r="D10" s="5"/>
      <c r="E10" s="7"/>
      <c r="F10" s="7"/>
      <c r="G10" s="7"/>
      <c r="H10" s="7"/>
    </row>
    <row r="11" spans="2:8">
      <c r="B11" s="6"/>
      <c r="C11" s="4"/>
      <c r="D11" s="5"/>
      <c r="E11" s="7"/>
      <c r="F11" s="7"/>
      <c r="G11" s="7"/>
      <c r="H11" s="7"/>
    </row>
    <row r="12" spans="2:8">
      <c r="B12" s="6"/>
      <c r="C12" s="4"/>
      <c r="D12" s="5"/>
      <c r="E12" s="7"/>
      <c r="F12" s="7"/>
      <c r="G12" s="7"/>
      <c r="H12" s="7"/>
    </row>
    <row r="13" spans="2:8">
      <c r="B13" s="6"/>
      <c r="C13" s="4"/>
      <c r="D13" s="5"/>
      <c r="E13" s="7"/>
      <c r="F13" s="7"/>
      <c r="G13" s="7"/>
      <c r="H13" s="7"/>
    </row>
    <row r="14" spans="2:8">
      <c r="B14" s="6"/>
      <c r="C14" s="4"/>
      <c r="D14" s="5"/>
      <c r="E14" s="7"/>
      <c r="F14" s="7"/>
      <c r="G14" s="7"/>
      <c r="H14" s="7"/>
    </row>
    <row r="15" spans="2:8">
      <c r="B15" s="6"/>
      <c r="C15" s="4"/>
      <c r="D15" s="5"/>
      <c r="E15" s="7"/>
      <c r="F15" s="7"/>
      <c r="G15" s="7"/>
      <c r="H15" s="7"/>
    </row>
    <row r="16" spans="2:8">
      <c r="B16" s="6"/>
      <c r="C16" s="4"/>
      <c r="D16" s="5"/>
      <c r="E16" s="7"/>
      <c r="F16" s="7"/>
      <c r="G16" s="7"/>
      <c r="H16" s="7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591EA-BC26-439B-BD30-7278D4429E4A}">
  <dimension ref="A1:G44"/>
  <sheetViews>
    <sheetView topLeftCell="A30" workbookViewId="0">
      <selection activeCell="D13" sqref="D13"/>
    </sheetView>
  </sheetViews>
  <sheetFormatPr baseColWidth="10" defaultRowHeight="15"/>
  <cols>
    <col min="1" max="1" width="7.28515625" customWidth="1"/>
    <col min="2" max="2" width="14.140625" customWidth="1"/>
    <col min="3" max="3" width="45.5703125" customWidth="1"/>
    <col min="4" max="7" width="18.85546875" customWidth="1"/>
    <col min="8" max="8" width="0" hidden="1" customWidth="1"/>
    <col min="9" max="9" width="6.42578125" customWidth="1"/>
  </cols>
  <sheetData>
    <row r="1" spans="1:7">
      <c r="B1" s="2">
        <v>2020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</row>
    <row r="2" spans="1:7"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</row>
    <row r="3" spans="1:7">
      <c r="B3" s="2" t="s">
        <v>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</row>
    <row r="4" spans="1:7">
      <c r="A4" s="2"/>
      <c r="B4" s="2" t="s">
        <v>3</v>
      </c>
      <c r="C4" s="2" t="s">
        <v>6</v>
      </c>
      <c r="D4" s="2" t="s">
        <v>8</v>
      </c>
      <c r="E4" s="2" t="s">
        <v>12</v>
      </c>
      <c r="F4" s="2" t="s">
        <v>13</v>
      </c>
      <c r="G4" s="2" t="s">
        <v>15</v>
      </c>
    </row>
    <row r="5" spans="1:7" ht="33.75">
      <c r="A5" s="5"/>
      <c r="B5" s="6" t="s">
        <v>47</v>
      </c>
      <c r="C5" s="5" t="s">
        <v>49</v>
      </c>
      <c r="D5" s="7">
        <v>50000000000</v>
      </c>
      <c r="E5" s="7">
        <v>1472911154</v>
      </c>
      <c r="F5" s="7">
        <v>72651628</v>
      </c>
      <c r="G5" s="7">
        <v>72651628</v>
      </c>
    </row>
    <row r="6" spans="1:7" ht="22.5">
      <c r="A6" s="5"/>
      <c r="B6" s="6" t="s">
        <v>50</v>
      </c>
      <c r="C6" s="5" t="s">
        <v>51</v>
      </c>
      <c r="D6" s="7">
        <v>13000000000</v>
      </c>
      <c r="E6" s="7">
        <v>1392166420</v>
      </c>
      <c r="F6" s="7">
        <v>53565901</v>
      </c>
      <c r="G6" s="7">
        <v>53565901</v>
      </c>
    </row>
    <row r="7" spans="1:7">
      <c r="A7" s="5"/>
      <c r="B7" s="6" t="s">
        <v>52</v>
      </c>
      <c r="C7" s="5" t="s">
        <v>53</v>
      </c>
      <c r="D7" s="7">
        <v>12485000000</v>
      </c>
      <c r="E7" s="7">
        <v>677901205</v>
      </c>
      <c r="F7" s="7">
        <v>38692320</v>
      </c>
      <c r="G7" s="7">
        <v>38692320</v>
      </c>
    </row>
    <row r="8" spans="1:7" ht="22.5">
      <c r="A8" s="5"/>
      <c r="B8" s="6" t="s">
        <v>54</v>
      </c>
      <c r="C8" s="5" t="s">
        <v>55</v>
      </c>
      <c r="D8" s="7">
        <v>14909000000</v>
      </c>
      <c r="E8" s="7">
        <v>862749170</v>
      </c>
      <c r="F8" s="7">
        <v>52712557</v>
      </c>
      <c r="G8" s="7">
        <v>52712557</v>
      </c>
    </row>
    <row r="9" spans="1:7" ht="22.5">
      <c r="A9" s="5"/>
      <c r="B9" s="6" t="s">
        <v>56</v>
      </c>
      <c r="C9" s="5" t="s">
        <v>57</v>
      </c>
      <c r="D9" s="7">
        <v>15000000000</v>
      </c>
      <c r="E9" s="7">
        <v>833415892</v>
      </c>
      <c r="F9" s="7">
        <v>57428091</v>
      </c>
      <c r="G9" s="7">
        <v>57428091</v>
      </c>
    </row>
    <row r="10" spans="1:7" ht="33.75">
      <c r="A10" s="5"/>
      <c r="B10" s="6" t="s">
        <v>58</v>
      </c>
      <c r="C10" s="5" t="s">
        <v>59</v>
      </c>
      <c r="D10" s="7">
        <v>62176157797</v>
      </c>
      <c r="E10" s="7">
        <v>33367278948.510002</v>
      </c>
      <c r="F10" s="7">
        <v>612870893</v>
      </c>
      <c r="G10" s="7">
        <v>612870893</v>
      </c>
    </row>
    <row r="11" spans="1:7" ht="22.5">
      <c r="A11" s="5"/>
      <c r="B11" s="6" t="s">
        <v>60</v>
      </c>
      <c r="C11" s="5" t="s">
        <v>61</v>
      </c>
      <c r="D11" s="7">
        <v>50290000000</v>
      </c>
      <c r="E11" s="7">
        <v>28952552365</v>
      </c>
      <c r="F11" s="7">
        <v>37832027</v>
      </c>
      <c r="G11" s="7">
        <v>37832027</v>
      </c>
    </row>
    <row r="12" spans="1:7" ht="33.75">
      <c r="A12" s="5"/>
      <c r="B12" s="6" t="s">
        <v>62</v>
      </c>
      <c r="C12" s="5" t="s">
        <v>63</v>
      </c>
      <c r="D12" s="7">
        <v>24200000000</v>
      </c>
      <c r="E12" s="7">
        <v>9623731244</v>
      </c>
      <c r="F12" s="7">
        <v>4340611312</v>
      </c>
      <c r="G12" s="7">
        <v>4340611312</v>
      </c>
    </row>
    <row r="13" spans="1:7" ht="33.75">
      <c r="A13" s="5"/>
      <c r="B13" s="6" t="s">
        <v>64</v>
      </c>
      <c r="C13" s="5" t="s">
        <v>65</v>
      </c>
      <c r="D13" s="7">
        <v>139231000000</v>
      </c>
      <c r="E13" s="7">
        <v>49458425212.5</v>
      </c>
      <c r="F13" s="7">
        <v>15745006864</v>
      </c>
      <c r="G13" s="7">
        <v>15742272516</v>
      </c>
    </row>
    <row r="14" spans="1:7" ht="22.5">
      <c r="A14" s="5"/>
      <c r="B14" s="6" t="s">
        <v>66</v>
      </c>
      <c r="C14" s="5" t="s">
        <v>67</v>
      </c>
      <c r="D14" s="7">
        <v>1100000000</v>
      </c>
      <c r="E14" s="7">
        <v>540328729</v>
      </c>
      <c r="F14" s="7">
        <v>61566754</v>
      </c>
      <c r="G14" s="7">
        <v>61566754</v>
      </c>
    </row>
    <row r="15" spans="1:7" ht="22.5">
      <c r="A15" s="5"/>
      <c r="B15" s="6" t="s">
        <v>68</v>
      </c>
      <c r="C15" s="5" t="s">
        <v>69</v>
      </c>
      <c r="D15" s="7">
        <v>1000000000</v>
      </c>
      <c r="E15" s="7">
        <v>151500000</v>
      </c>
      <c r="F15" s="7">
        <v>6500000</v>
      </c>
      <c r="G15" s="7">
        <v>6500000</v>
      </c>
    </row>
    <row r="16" spans="1:7" ht="33.75">
      <c r="A16" s="5"/>
      <c r="B16" s="6" t="s">
        <v>70</v>
      </c>
      <c r="C16" s="5" t="s">
        <v>71</v>
      </c>
      <c r="D16" s="7">
        <v>53000000000</v>
      </c>
      <c r="E16" s="7">
        <v>5564235360</v>
      </c>
      <c r="F16" s="7">
        <v>4070175863</v>
      </c>
      <c r="G16" s="7">
        <v>4070175863</v>
      </c>
    </row>
    <row r="17" spans="1:7" ht="22.5">
      <c r="A17" s="5"/>
      <c r="B17" s="6" t="s">
        <v>72</v>
      </c>
      <c r="C17" s="5" t="s">
        <v>73</v>
      </c>
      <c r="D17" s="7">
        <v>3750000000</v>
      </c>
      <c r="E17" s="7">
        <v>2752488247</v>
      </c>
      <c r="F17" s="7">
        <v>149186408</v>
      </c>
      <c r="G17" s="7">
        <v>149186408</v>
      </c>
    </row>
    <row r="18" spans="1:7" ht="22.5">
      <c r="A18" s="5"/>
      <c r="B18" s="6" t="s">
        <v>74</v>
      </c>
      <c r="C18" s="5" t="s">
        <v>75</v>
      </c>
      <c r="D18" s="7">
        <v>3000000000</v>
      </c>
      <c r="E18" s="7">
        <v>345104000</v>
      </c>
      <c r="F18" s="7">
        <v>150000000</v>
      </c>
      <c r="G18" s="7">
        <v>150000000</v>
      </c>
    </row>
    <row r="19" spans="1:7" ht="22.5">
      <c r="A19" s="5"/>
      <c r="B19" s="6" t="s">
        <v>76</v>
      </c>
      <c r="C19" s="5" t="s">
        <v>77</v>
      </c>
      <c r="D19" s="7">
        <v>5000000000</v>
      </c>
      <c r="E19" s="7">
        <v>1524751181</v>
      </c>
      <c r="F19" s="7">
        <v>93069897</v>
      </c>
      <c r="G19" s="7">
        <v>93069897</v>
      </c>
    </row>
    <row r="20" spans="1:7" ht="33.75">
      <c r="A20" s="5"/>
      <c r="B20" s="6" t="s">
        <v>78</v>
      </c>
      <c r="C20" s="5" t="s">
        <v>79</v>
      </c>
      <c r="D20" s="7">
        <v>4000000000</v>
      </c>
      <c r="E20" s="7">
        <v>1027942990.09</v>
      </c>
      <c r="F20" s="7">
        <v>94251222.840000004</v>
      </c>
      <c r="G20" s="7">
        <v>94251222.840000004</v>
      </c>
    </row>
    <row r="21" spans="1:7">
      <c r="A21" s="5"/>
      <c r="B21" s="6" t="s">
        <v>80</v>
      </c>
      <c r="C21" s="5" t="s">
        <v>81</v>
      </c>
      <c r="D21" s="7">
        <v>8000000000</v>
      </c>
      <c r="E21" s="7">
        <v>2491138225.3699999</v>
      </c>
      <c r="F21" s="7">
        <v>134570783</v>
      </c>
      <c r="G21" s="7">
        <v>134570783</v>
      </c>
    </row>
    <row r="22" spans="1:7" ht="22.5">
      <c r="A22" s="5"/>
      <c r="B22" s="6" t="s">
        <v>82</v>
      </c>
      <c r="C22" s="5" t="s">
        <v>83</v>
      </c>
      <c r="D22" s="7">
        <v>7000000000</v>
      </c>
      <c r="E22" s="7">
        <v>2820043468</v>
      </c>
      <c r="F22" s="7">
        <v>258226896</v>
      </c>
      <c r="G22" s="7">
        <v>258226896</v>
      </c>
    </row>
    <row r="23" spans="1:7">
      <c r="A23" s="5"/>
      <c r="B23" s="6" t="s">
        <v>0</v>
      </c>
      <c r="C23" s="5" t="s">
        <v>0</v>
      </c>
      <c r="D23" s="7">
        <v>676735110160</v>
      </c>
      <c r="E23" s="7">
        <v>153670305988.94</v>
      </c>
      <c r="F23" s="7">
        <v>33763449540.849998</v>
      </c>
      <c r="G23" s="7">
        <v>33760715192.849998</v>
      </c>
    </row>
    <row r="24" spans="1:7">
      <c r="A24" s="8"/>
      <c r="B24" s="6" t="s">
        <v>0</v>
      </c>
      <c r="C24" s="5" t="s">
        <v>0</v>
      </c>
      <c r="D24" s="19" t="e">
        <f>+D23-#REF!</f>
        <v>#REF!</v>
      </c>
      <c r="E24" s="9" t="s">
        <v>0</v>
      </c>
      <c r="F24" s="9" t="s">
        <v>0</v>
      </c>
      <c r="G24" s="9" t="s">
        <v>0</v>
      </c>
    </row>
    <row r="26" spans="1:7">
      <c r="B26" s="2" t="s">
        <v>3</v>
      </c>
      <c r="C26" s="2" t="s">
        <v>6</v>
      </c>
      <c r="D26" s="2" t="s">
        <v>8</v>
      </c>
      <c r="E26" s="2" t="s">
        <v>12</v>
      </c>
      <c r="F26" s="2" t="s">
        <v>13</v>
      </c>
      <c r="G26" s="2" t="s">
        <v>15</v>
      </c>
    </row>
    <row r="27" spans="1:7" ht="33.75">
      <c r="B27" s="6" t="s">
        <v>47</v>
      </c>
      <c r="C27" s="5" t="s">
        <v>49</v>
      </c>
      <c r="D27" s="20">
        <f>+D5/1000000</f>
        <v>50000</v>
      </c>
      <c r="E27" s="20">
        <f t="shared" ref="E27:G27" si="0">+E5/1000000</f>
        <v>1472.9111539999999</v>
      </c>
      <c r="F27" s="20">
        <f t="shared" si="0"/>
        <v>72.651628000000002</v>
      </c>
      <c r="G27" s="20">
        <f t="shared" si="0"/>
        <v>72.651628000000002</v>
      </c>
    </row>
    <row r="28" spans="1:7" ht="22.5">
      <c r="B28" s="6" t="s">
        <v>50</v>
      </c>
      <c r="C28" s="5" t="s">
        <v>51</v>
      </c>
      <c r="D28" s="20">
        <f t="shared" ref="D28:G28" si="1">+D6/1000000</f>
        <v>13000</v>
      </c>
      <c r="E28" s="20">
        <f t="shared" si="1"/>
        <v>1392.16642</v>
      </c>
      <c r="F28" s="20">
        <f t="shared" si="1"/>
        <v>53.565900999999997</v>
      </c>
      <c r="G28" s="20">
        <f t="shared" si="1"/>
        <v>53.565900999999997</v>
      </c>
    </row>
    <row r="29" spans="1:7">
      <c r="B29" s="6" t="s">
        <v>52</v>
      </c>
      <c r="C29" s="5" t="s">
        <v>53</v>
      </c>
      <c r="D29" s="20">
        <f t="shared" ref="D29:G29" si="2">+D7/1000000</f>
        <v>12485</v>
      </c>
      <c r="E29" s="20">
        <f t="shared" si="2"/>
        <v>677.901205</v>
      </c>
      <c r="F29" s="20">
        <f t="shared" si="2"/>
        <v>38.692320000000002</v>
      </c>
      <c r="G29" s="20">
        <f t="shared" si="2"/>
        <v>38.692320000000002</v>
      </c>
    </row>
    <row r="30" spans="1:7" ht="22.5">
      <c r="B30" s="6" t="s">
        <v>54</v>
      </c>
      <c r="C30" s="5" t="s">
        <v>55</v>
      </c>
      <c r="D30" s="20">
        <f t="shared" ref="D30:G30" si="3">+D8/1000000</f>
        <v>14909</v>
      </c>
      <c r="E30" s="20">
        <f t="shared" si="3"/>
        <v>862.74917000000005</v>
      </c>
      <c r="F30" s="20">
        <f t="shared" si="3"/>
        <v>52.712556999999997</v>
      </c>
      <c r="G30" s="20">
        <f t="shared" si="3"/>
        <v>52.712556999999997</v>
      </c>
    </row>
    <row r="31" spans="1:7" ht="22.5">
      <c r="B31" s="6" t="s">
        <v>56</v>
      </c>
      <c r="C31" s="5" t="s">
        <v>57</v>
      </c>
      <c r="D31" s="20">
        <f t="shared" ref="D31:G31" si="4">+D9/1000000</f>
        <v>15000</v>
      </c>
      <c r="E31" s="20">
        <f t="shared" si="4"/>
        <v>833.41589199999999</v>
      </c>
      <c r="F31" s="20">
        <f t="shared" si="4"/>
        <v>57.428091000000002</v>
      </c>
      <c r="G31" s="20">
        <f t="shared" si="4"/>
        <v>57.428091000000002</v>
      </c>
    </row>
    <row r="32" spans="1:7" ht="33.75">
      <c r="B32" s="6" t="s">
        <v>58</v>
      </c>
      <c r="C32" s="5" t="s">
        <v>59</v>
      </c>
      <c r="D32" s="20">
        <f t="shared" ref="D32:G32" si="5">+D10/1000000</f>
        <v>62176.157797</v>
      </c>
      <c r="E32" s="20">
        <f t="shared" si="5"/>
        <v>33367.27894851</v>
      </c>
      <c r="F32" s="20">
        <f t="shared" si="5"/>
        <v>612.87089300000002</v>
      </c>
      <c r="G32" s="20">
        <f t="shared" si="5"/>
        <v>612.87089300000002</v>
      </c>
    </row>
    <row r="33" spans="2:7" ht="22.5">
      <c r="B33" s="6" t="s">
        <v>60</v>
      </c>
      <c r="C33" s="5" t="s">
        <v>61</v>
      </c>
      <c r="D33" s="20">
        <f t="shared" ref="D33:G33" si="6">+D11/1000000</f>
        <v>50290</v>
      </c>
      <c r="E33" s="20">
        <f t="shared" si="6"/>
        <v>28952.552365</v>
      </c>
      <c r="F33" s="20">
        <f t="shared" si="6"/>
        <v>37.832026999999997</v>
      </c>
      <c r="G33" s="20">
        <f t="shared" si="6"/>
        <v>37.832026999999997</v>
      </c>
    </row>
    <row r="34" spans="2:7" ht="33.75">
      <c r="B34" s="6" t="s">
        <v>62</v>
      </c>
      <c r="C34" s="5" t="s">
        <v>63</v>
      </c>
      <c r="D34" s="20">
        <f t="shared" ref="D34:G34" si="7">+D12/1000000</f>
        <v>24200</v>
      </c>
      <c r="E34" s="20">
        <f t="shared" si="7"/>
        <v>9623.7312440000005</v>
      </c>
      <c r="F34" s="20">
        <f t="shared" si="7"/>
        <v>4340.611312</v>
      </c>
      <c r="G34" s="20">
        <f t="shared" si="7"/>
        <v>4340.611312</v>
      </c>
    </row>
    <row r="35" spans="2:7" ht="33.75">
      <c r="B35" s="6" t="s">
        <v>64</v>
      </c>
      <c r="C35" s="5" t="s">
        <v>65</v>
      </c>
      <c r="D35" s="20">
        <f t="shared" ref="D35:G35" si="8">+D13/1000000</f>
        <v>139231</v>
      </c>
      <c r="E35" s="20">
        <f t="shared" si="8"/>
        <v>49458.425212499998</v>
      </c>
      <c r="F35" s="20">
        <f t="shared" si="8"/>
        <v>15745.006864000001</v>
      </c>
      <c r="G35" s="20">
        <f t="shared" si="8"/>
        <v>15742.272516000001</v>
      </c>
    </row>
    <row r="36" spans="2:7" ht="22.5">
      <c r="B36" s="6" t="s">
        <v>66</v>
      </c>
      <c r="C36" s="5" t="s">
        <v>67</v>
      </c>
      <c r="D36" s="20">
        <f t="shared" ref="D36:G36" si="9">+D14/1000000</f>
        <v>1100</v>
      </c>
      <c r="E36" s="20">
        <f t="shared" si="9"/>
        <v>540.32872899999995</v>
      </c>
      <c r="F36" s="20">
        <f t="shared" si="9"/>
        <v>61.566754000000003</v>
      </c>
      <c r="G36" s="20">
        <f t="shared" si="9"/>
        <v>61.566754000000003</v>
      </c>
    </row>
    <row r="37" spans="2:7" ht="22.5">
      <c r="B37" s="6" t="s">
        <v>68</v>
      </c>
      <c r="C37" s="5" t="s">
        <v>69</v>
      </c>
      <c r="D37" s="20">
        <f t="shared" ref="D37:G37" si="10">+D15/1000000</f>
        <v>1000</v>
      </c>
      <c r="E37" s="20">
        <f t="shared" si="10"/>
        <v>151.5</v>
      </c>
      <c r="F37" s="20">
        <f t="shared" si="10"/>
        <v>6.5</v>
      </c>
      <c r="G37" s="20">
        <f t="shared" si="10"/>
        <v>6.5</v>
      </c>
    </row>
    <row r="38" spans="2:7" ht="33.75">
      <c r="B38" s="6" t="s">
        <v>70</v>
      </c>
      <c r="C38" s="5" t="s">
        <v>71</v>
      </c>
      <c r="D38" s="20">
        <f t="shared" ref="D38:G38" si="11">+D16/1000000</f>
        <v>53000</v>
      </c>
      <c r="E38" s="20">
        <f t="shared" si="11"/>
        <v>5564.2353599999997</v>
      </c>
      <c r="F38" s="20">
        <f t="shared" si="11"/>
        <v>4070.1758629999999</v>
      </c>
      <c r="G38" s="20">
        <f t="shared" si="11"/>
        <v>4070.1758629999999</v>
      </c>
    </row>
    <row r="39" spans="2:7" ht="22.5">
      <c r="B39" s="6" t="s">
        <v>72</v>
      </c>
      <c r="C39" s="5" t="s">
        <v>73</v>
      </c>
      <c r="D39" s="20">
        <f t="shared" ref="D39:G39" si="12">+D17/1000000</f>
        <v>3750</v>
      </c>
      <c r="E39" s="20">
        <f t="shared" si="12"/>
        <v>2752.4882469999998</v>
      </c>
      <c r="F39" s="20">
        <f t="shared" si="12"/>
        <v>149.186408</v>
      </c>
      <c r="G39" s="20">
        <f t="shared" si="12"/>
        <v>149.186408</v>
      </c>
    </row>
    <row r="40" spans="2:7" ht="22.5">
      <c r="B40" s="6" t="s">
        <v>74</v>
      </c>
      <c r="C40" s="5" t="s">
        <v>75</v>
      </c>
      <c r="D40" s="20">
        <f t="shared" ref="D40:G40" si="13">+D18/1000000</f>
        <v>3000</v>
      </c>
      <c r="E40" s="20">
        <f t="shared" si="13"/>
        <v>345.10399999999998</v>
      </c>
      <c r="F40" s="20">
        <f t="shared" si="13"/>
        <v>150</v>
      </c>
      <c r="G40" s="20">
        <f t="shared" si="13"/>
        <v>150</v>
      </c>
    </row>
    <row r="41" spans="2:7" ht="22.5">
      <c r="B41" s="6" t="s">
        <v>76</v>
      </c>
      <c r="C41" s="5" t="s">
        <v>77</v>
      </c>
      <c r="D41" s="20">
        <f t="shared" ref="D41:G41" si="14">+D19/1000000</f>
        <v>5000</v>
      </c>
      <c r="E41" s="20">
        <f t="shared" si="14"/>
        <v>1524.7511810000001</v>
      </c>
      <c r="F41" s="20">
        <f t="shared" si="14"/>
        <v>93.069896999999997</v>
      </c>
      <c r="G41" s="20">
        <f t="shared" si="14"/>
        <v>93.069896999999997</v>
      </c>
    </row>
    <row r="42" spans="2:7" ht="33.75">
      <c r="B42" s="6" t="s">
        <v>78</v>
      </c>
      <c r="C42" s="5" t="s">
        <v>79</v>
      </c>
      <c r="D42" s="20">
        <f t="shared" ref="D42:G42" si="15">+D20/1000000</f>
        <v>4000</v>
      </c>
      <c r="E42" s="20">
        <f t="shared" si="15"/>
        <v>1027.94299009</v>
      </c>
      <c r="F42" s="20">
        <f t="shared" si="15"/>
        <v>94.251222839999997</v>
      </c>
      <c r="G42" s="20">
        <f t="shared" si="15"/>
        <v>94.251222839999997</v>
      </c>
    </row>
    <row r="43" spans="2:7">
      <c r="B43" s="6" t="s">
        <v>80</v>
      </c>
      <c r="C43" s="5" t="s">
        <v>81</v>
      </c>
      <c r="D43" s="20">
        <f t="shared" ref="D43:G43" si="16">+D21/1000000</f>
        <v>8000</v>
      </c>
      <c r="E43" s="20">
        <f t="shared" si="16"/>
        <v>2491.1382253699999</v>
      </c>
      <c r="F43" s="20">
        <f t="shared" si="16"/>
        <v>134.57078300000001</v>
      </c>
      <c r="G43" s="20">
        <f t="shared" si="16"/>
        <v>134.57078300000001</v>
      </c>
    </row>
    <row r="44" spans="2:7" ht="22.5">
      <c r="B44" s="6" t="s">
        <v>82</v>
      </c>
      <c r="C44" s="5" t="s">
        <v>83</v>
      </c>
      <c r="D44" s="20">
        <f t="shared" ref="D44:G44" si="17">+D22/1000000</f>
        <v>7000</v>
      </c>
      <c r="E44" s="20">
        <f t="shared" si="17"/>
        <v>2820.0434679999998</v>
      </c>
      <c r="F44" s="20">
        <f t="shared" si="17"/>
        <v>258.22689600000001</v>
      </c>
      <c r="G44" s="20">
        <f t="shared" si="17"/>
        <v>258.22689600000001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A7C26-3C84-488C-9B71-6CC810C67E57}">
  <dimension ref="A1:L16"/>
  <sheetViews>
    <sheetView topLeftCell="A17" workbookViewId="0">
      <selection activeCell="B4" sqref="B4:L8"/>
    </sheetView>
  </sheetViews>
  <sheetFormatPr baseColWidth="10" defaultRowHeight="15"/>
  <cols>
    <col min="1" max="1" width="13.42578125" customWidth="1"/>
    <col min="2" max="2" width="7.5703125" customWidth="1"/>
    <col min="3" max="3" width="27.5703125" customWidth="1"/>
    <col min="4" max="12" width="18.85546875" customWidth="1"/>
    <col min="13" max="13" width="0" hidden="1" customWidth="1"/>
    <col min="14" max="14" width="6.42578125" customWidth="1"/>
  </cols>
  <sheetData>
    <row r="1" spans="1:12">
      <c r="A1" s="2"/>
      <c r="B1" s="2">
        <v>2020</v>
      </c>
      <c r="C1" s="3" t="s">
        <v>0</v>
      </c>
      <c r="D1" s="3" t="s">
        <v>0</v>
      </c>
      <c r="E1" s="3" t="s">
        <v>0</v>
      </c>
      <c r="F1" s="3" t="s">
        <v>0</v>
      </c>
      <c r="G1" s="3" t="s">
        <v>0</v>
      </c>
      <c r="H1" s="3" t="s">
        <v>0</v>
      </c>
      <c r="I1" s="3" t="s">
        <v>0</v>
      </c>
      <c r="J1" s="3" t="s">
        <v>0</v>
      </c>
      <c r="K1" s="3" t="s">
        <v>0</v>
      </c>
      <c r="L1" s="3" t="s">
        <v>0</v>
      </c>
    </row>
    <row r="2" spans="1:12">
      <c r="A2" s="2"/>
      <c r="B2" s="2" t="s">
        <v>1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  <c r="I2" s="3" t="s">
        <v>0</v>
      </c>
      <c r="J2" s="3" t="s">
        <v>0</v>
      </c>
      <c r="K2" s="3" t="s">
        <v>0</v>
      </c>
      <c r="L2" s="3" t="s">
        <v>0</v>
      </c>
    </row>
    <row r="3" spans="1:12" ht="24">
      <c r="A3" s="2"/>
      <c r="B3" s="2" t="s">
        <v>2</v>
      </c>
      <c r="C3" s="3" t="s">
        <v>0</v>
      </c>
      <c r="D3" s="3" t="s">
        <v>0</v>
      </c>
      <c r="E3" s="3" t="s">
        <v>0</v>
      </c>
      <c r="F3" s="3" t="s">
        <v>0</v>
      </c>
      <c r="G3" s="3" t="s">
        <v>0</v>
      </c>
      <c r="H3" s="3" t="s">
        <v>0</v>
      </c>
      <c r="I3" s="3" t="s">
        <v>0</v>
      </c>
      <c r="J3" s="3" t="s">
        <v>0</v>
      </c>
      <c r="K3" s="3" t="s">
        <v>0</v>
      </c>
      <c r="L3" s="3" t="s">
        <v>0</v>
      </c>
    </row>
    <row r="4" spans="1:12">
      <c r="A4" s="2"/>
      <c r="B4" s="2" t="s">
        <v>3</v>
      </c>
      <c r="C4" s="2" t="s">
        <v>6</v>
      </c>
      <c r="D4" s="2" t="s">
        <v>7</v>
      </c>
      <c r="E4" s="2" t="s">
        <v>8</v>
      </c>
      <c r="F4" s="2" t="s">
        <v>9</v>
      </c>
      <c r="G4" s="2" t="s">
        <v>10</v>
      </c>
      <c r="H4" s="2" t="s">
        <v>11</v>
      </c>
      <c r="I4" s="2" t="s">
        <v>12</v>
      </c>
      <c r="J4" s="2" t="s">
        <v>13</v>
      </c>
      <c r="K4" s="2" t="s">
        <v>14</v>
      </c>
      <c r="L4" s="2" t="s">
        <v>15</v>
      </c>
    </row>
    <row r="5" spans="1:12">
      <c r="A5" s="11"/>
      <c r="B5" s="13" t="s">
        <v>48</v>
      </c>
      <c r="C5" s="12" t="s">
        <v>89</v>
      </c>
      <c r="D5" s="14">
        <f>SUM(D6:D8)</f>
        <v>637141157797</v>
      </c>
      <c r="E5" s="14">
        <f t="shared" ref="E5:L5" si="0">SUM(E6:E8)</f>
        <v>467141157797</v>
      </c>
      <c r="F5" s="14">
        <f t="shared" si="0"/>
        <v>170000000000</v>
      </c>
      <c r="G5" s="14">
        <f t="shared" si="0"/>
        <v>316593406536.73004</v>
      </c>
      <c r="H5" s="14">
        <f t="shared" si="0"/>
        <v>150547751260.26999</v>
      </c>
      <c r="I5" s="14">
        <f t="shared" si="0"/>
        <v>143858663811.47</v>
      </c>
      <c r="J5" s="14">
        <f t="shared" si="0"/>
        <v>26028919416.84</v>
      </c>
      <c r="K5" s="14">
        <f t="shared" si="0"/>
        <v>26026185068.84</v>
      </c>
      <c r="L5" s="14">
        <f t="shared" si="0"/>
        <v>26026185068.84</v>
      </c>
    </row>
    <row r="6" spans="1:12" ht="45">
      <c r="A6" s="4"/>
      <c r="B6" s="6" t="s">
        <v>90</v>
      </c>
      <c r="C6" s="5" t="s">
        <v>91</v>
      </c>
      <c r="D6" s="7">
        <v>106000000000</v>
      </c>
      <c r="E6" s="7">
        <f>106000000000-F6</f>
        <v>105394000000</v>
      </c>
      <c r="F6" s="7">
        <v>606000000</v>
      </c>
      <c r="G6" s="7">
        <v>66864438615</v>
      </c>
      <c r="H6" s="7">
        <v>38529561385</v>
      </c>
      <c r="I6" s="7">
        <v>5239143841</v>
      </c>
      <c r="J6" s="7">
        <v>275050497</v>
      </c>
      <c r="K6" s="7">
        <v>275050497</v>
      </c>
      <c r="L6" s="7">
        <v>275050497</v>
      </c>
    </row>
    <row r="7" spans="1:12" ht="22.5">
      <c r="A7" s="4"/>
      <c r="B7" s="6" t="s">
        <v>92</v>
      </c>
      <c r="C7" s="5" t="s">
        <v>93</v>
      </c>
      <c r="D7" s="7">
        <v>512141157797</v>
      </c>
      <c r="E7" s="7">
        <f>512141157797-F7</f>
        <v>342747157797</v>
      </c>
      <c r="F7" s="7">
        <v>169394000000</v>
      </c>
      <c r="G7" s="7">
        <v>240064055280.64001</v>
      </c>
      <c r="H7" s="7">
        <v>102683102516.36</v>
      </c>
      <c r="I7" s="7">
        <v>132280395287.00999</v>
      </c>
      <c r="J7" s="7">
        <v>25266820018</v>
      </c>
      <c r="K7" s="7">
        <v>25264085670</v>
      </c>
      <c r="L7" s="7">
        <v>25264085670</v>
      </c>
    </row>
    <row r="8" spans="1:12" ht="33.75">
      <c r="A8" s="4"/>
      <c r="B8" s="6" t="s">
        <v>94</v>
      </c>
      <c r="C8" s="5" t="s">
        <v>95</v>
      </c>
      <c r="D8" s="7">
        <v>19000000000</v>
      </c>
      <c r="E8" s="7">
        <v>19000000000</v>
      </c>
      <c r="F8" s="7">
        <v>0</v>
      </c>
      <c r="G8" s="7">
        <v>9664912641.0900002</v>
      </c>
      <c r="H8" s="7">
        <v>9335087358.9099998</v>
      </c>
      <c r="I8" s="7">
        <v>6339124683.46</v>
      </c>
      <c r="J8" s="7">
        <v>487048901.83999997</v>
      </c>
      <c r="K8" s="7">
        <v>487048901.83999997</v>
      </c>
      <c r="L8" s="7">
        <v>487048901.83999997</v>
      </c>
    </row>
    <row r="9" spans="1:12">
      <c r="A9" s="4"/>
      <c r="B9" s="6" t="s">
        <v>0</v>
      </c>
      <c r="C9" s="6" t="s">
        <v>0</v>
      </c>
      <c r="D9" s="15" t="s">
        <v>0</v>
      </c>
      <c r="E9" s="15" t="s">
        <v>0</v>
      </c>
      <c r="F9" s="15" t="s">
        <v>0</v>
      </c>
      <c r="G9" s="15" t="s">
        <v>0</v>
      </c>
      <c r="H9" s="15" t="s">
        <v>0</v>
      </c>
      <c r="I9" s="15" t="s">
        <v>0</v>
      </c>
      <c r="J9" s="15" t="s">
        <v>0</v>
      </c>
      <c r="K9" s="15" t="s">
        <v>0</v>
      </c>
      <c r="L9" s="15" t="s">
        <v>0</v>
      </c>
    </row>
    <row r="10" spans="1:12">
      <c r="A10" s="4"/>
      <c r="B10" s="13" t="s">
        <v>17</v>
      </c>
      <c r="C10" s="13" t="s">
        <v>96</v>
      </c>
      <c r="D10" s="16">
        <v>39593952363</v>
      </c>
      <c r="E10" s="16">
        <v>39593952363</v>
      </c>
      <c r="F10" s="16">
        <v>0</v>
      </c>
      <c r="G10" s="16">
        <v>11369241603.639999</v>
      </c>
      <c r="H10" s="16">
        <v>28224710759.360001</v>
      </c>
      <c r="I10" s="16">
        <v>9811642177.4699993</v>
      </c>
      <c r="J10" s="16">
        <v>7734530124.0100002</v>
      </c>
      <c r="K10" s="16">
        <v>7734530124.0100002</v>
      </c>
      <c r="L10" s="16">
        <v>7734530124.0100002</v>
      </c>
    </row>
    <row r="11" spans="1:12">
      <c r="A11" s="4"/>
      <c r="B11" s="13" t="s">
        <v>48</v>
      </c>
      <c r="C11" s="13" t="s">
        <v>89</v>
      </c>
      <c r="D11" s="16">
        <v>637141157797</v>
      </c>
      <c r="E11" s="16">
        <v>637141157797</v>
      </c>
      <c r="F11" s="16">
        <v>170000000000</v>
      </c>
      <c r="G11" s="16">
        <v>316593406536.72998</v>
      </c>
      <c r="H11" s="16">
        <v>150547751260.26999</v>
      </c>
      <c r="I11" s="16">
        <v>143858663811.47</v>
      </c>
      <c r="J11" s="16">
        <v>26028919416.84</v>
      </c>
      <c r="K11" s="16">
        <v>26026185068.84</v>
      </c>
      <c r="L11" s="16">
        <v>26026185068.84</v>
      </c>
    </row>
    <row r="12" spans="1:12">
      <c r="A12" s="4"/>
      <c r="B12" s="6" t="s">
        <v>0</v>
      </c>
      <c r="C12" s="5" t="s">
        <v>0</v>
      </c>
      <c r="D12" s="9" t="s">
        <v>0</v>
      </c>
      <c r="E12" s="9" t="s">
        <v>0</v>
      </c>
      <c r="F12" s="9" t="s">
        <v>0</v>
      </c>
      <c r="G12" s="9" t="s">
        <v>0</v>
      </c>
      <c r="H12" s="9" t="s">
        <v>0</v>
      </c>
      <c r="I12" s="9" t="s">
        <v>0</v>
      </c>
      <c r="J12" s="9" t="s">
        <v>0</v>
      </c>
      <c r="K12" s="9" t="s">
        <v>0</v>
      </c>
      <c r="L12" s="9" t="s">
        <v>0</v>
      </c>
    </row>
    <row r="13" spans="1:12">
      <c r="A13" s="4"/>
      <c r="B13" s="6" t="s">
        <v>0</v>
      </c>
      <c r="C13" s="5" t="s">
        <v>0</v>
      </c>
      <c r="D13" s="14">
        <v>676735110160</v>
      </c>
      <c r="E13" s="16">
        <v>676735110160</v>
      </c>
      <c r="F13" s="16">
        <v>170000000000</v>
      </c>
      <c r="G13" s="16">
        <v>327962648140.37</v>
      </c>
      <c r="H13" s="16">
        <v>178772462019.63</v>
      </c>
      <c r="I13" s="16">
        <v>153670305988.94</v>
      </c>
      <c r="J13" s="16">
        <v>33763449540.849998</v>
      </c>
      <c r="K13" s="16">
        <v>33760715192.849998</v>
      </c>
      <c r="L13" s="16">
        <v>33760715192.849998</v>
      </c>
    </row>
    <row r="14" spans="1:12" ht="33.950000000000003" customHeight="1"/>
    <row r="15" spans="1:12">
      <c r="C15" s="13" t="s">
        <v>96</v>
      </c>
      <c r="D15" s="17">
        <f>+E10/1000000</f>
        <v>39593.952362999997</v>
      </c>
    </row>
    <row r="16" spans="1:12">
      <c r="C16" s="13" t="s">
        <v>89</v>
      </c>
      <c r="D16" s="18">
        <f>(+E11-F13)/1000000</f>
        <v>467141.15779700002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CB9FA-1851-4B7B-9BAD-E410E5F664C8}">
  <dimension ref="B3:H6"/>
  <sheetViews>
    <sheetView topLeftCell="A9" workbookViewId="0">
      <selection activeCell="C17" sqref="C17"/>
    </sheetView>
  </sheetViews>
  <sheetFormatPr baseColWidth="10" defaultRowHeight="15"/>
  <cols>
    <col min="3" max="3" width="52.28515625" customWidth="1"/>
    <col min="4" max="7" width="14.7109375" customWidth="1"/>
    <col min="8" max="8" width="20.85546875" customWidth="1"/>
  </cols>
  <sheetData>
    <row r="3" spans="2:8">
      <c r="B3" s="2" t="s">
        <v>3</v>
      </c>
      <c r="C3" s="2" t="s">
        <v>6</v>
      </c>
      <c r="D3" s="2" t="s">
        <v>8</v>
      </c>
      <c r="E3" s="2" t="s">
        <v>12</v>
      </c>
      <c r="F3" s="2" t="s">
        <v>13</v>
      </c>
      <c r="G3" s="2" t="s">
        <v>15</v>
      </c>
    </row>
    <row r="4" spans="2:8" ht="33.75">
      <c r="B4" s="6" t="s">
        <v>90</v>
      </c>
      <c r="C4" s="5" t="s">
        <v>91</v>
      </c>
      <c r="D4" s="10">
        <f>105394000000/1000000</f>
        <v>105394</v>
      </c>
      <c r="E4" s="10">
        <f>5239143841/1000000</f>
        <v>5239.1438410000001</v>
      </c>
      <c r="F4" s="10">
        <f>275050497/1000000</f>
        <v>275.05049700000001</v>
      </c>
      <c r="G4" s="10">
        <f>275050497/1000000</f>
        <v>275.05049700000001</v>
      </c>
    </row>
    <row r="5" spans="2:8">
      <c r="B5" s="6" t="s">
        <v>92</v>
      </c>
      <c r="C5" s="5" t="s">
        <v>93</v>
      </c>
      <c r="D5" s="10">
        <f>342747157797/1000000</f>
        <v>342747.15779700002</v>
      </c>
      <c r="E5" s="10">
        <f>132280395287.01/1000000</f>
        <v>132280.39528701</v>
      </c>
      <c r="F5" s="10">
        <f>25266820018/1000000</f>
        <v>25266.820017999999</v>
      </c>
      <c r="G5" s="10">
        <f>25264085670/1000000</f>
        <v>25264.08567</v>
      </c>
      <c r="H5" s="18">
        <f>+F5-G5</f>
        <v>2.7343479999981355</v>
      </c>
    </row>
    <row r="6" spans="2:8" ht="22.5">
      <c r="B6" s="6" t="s">
        <v>94</v>
      </c>
      <c r="C6" s="5" t="s">
        <v>95</v>
      </c>
      <c r="D6" s="10">
        <f>19000000000/1000000</f>
        <v>19000</v>
      </c>
      <c r="E6" s="10">
        <f>6339124683.46/1000000</f>
        <v>6339.1246834599997</v>
      </c>
      <c r="F6" s="10">
        <f>487048901.84/1000000</f>
        <v>487.04890183999998</v>
      </c>
      <c r="G6" s="10">
        <f>487048901.84/1000000</f>
        <v>487.04890183999998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RESUMEN EJECUCION MARZO 2020</vt:lpstr>
      <vt:lpstr>ACUMULADO A MARZO 2020</vt:lpstr>
      <vt:lpstr>ESPECIFICO MARZO 2020</vt:lpstr>
      <vt:lpstr>ESPECIFICO FEBRERO 2020</vt:lpstr>
      <vt:lpstr>ESPECIFICO ENERO 2020</vt:lpstr>
      <vt:lpstr>Hoja1</vt:lpstr>
      <vt:lpstr>Hoja7</vt:lpstr>
      <vt:lpstr>Hoja8</vt:lpstr>
      <vt:lpstr>Hoja9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Rojas</dc:creator>
  <cp:lastModifiedBy>Luis Rojas</cp:lastModifiedBy>
  <dcterms:created xsi:type="dcterms:W3CDTF">2020-04-09T00:19:09Z</dcterms:created>
  <dcterms:modified xsi:type="dcterms:W3CDTF">2020-04-09T18:56:09Z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