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2.xml" ContentType="application/vnd.openxmlformats-officedocument.themeOverrid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G:\CUARENTENA\2020\INFORMES\EJECUCIONES\Nueva carpeta\"/>
    </mc:Choice>
  </mc:AlternateContent>
  <xr:revisionPtr revIDLastSave="0" documentId="13_ncr:1_{77235BFE-70C9-41E8-A9FC-18F83C25C12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SUMEN EJECUCION FEBRERO 2020" sheetId="3" r:id="rId1"/>
    <sheet name="ACUMULADO A FEBRERO" sheetId="18" r:id="rId2"/>
    <sheet name="Hoja9" sheetId="10" r:id="rId3"/>
    <sheet name="ESPECIFICO FEBRERO 2020" sheetId="5" r:id="rId4"/>
    <sheet name="ESPECIFICO ENERO 2020" sheetId="4" r:id="rId5"/>
    <sheet name="Hoja2" sheetId="13" r:id="rId6"/>
    <sheet name="Hoja3" sheetId="14" r:id="rId7"/>
    <sheet name="Hoja6" sheetId="2" state="hidden" r:id="rId8"/>
    <sheet name="Hoja7" sheetId="8" r:id="rId9"/>
    <sheet name="Hoja8" sheetId="9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7" i="10" l="1"/>
  <c r="F7" i="10"/>
  <c r="G6" i="10"/>
  <c r="F6" i="10"/>
  <c r="G5" i="10"/>
  <c r="F5" i="10"/>
  <c r="G4" i="10"/>
  <c r="F4" i="10"/>
  <c r="E7" i="10"/>
  <c r="E6" i="10"/>
  <c r="E5" i="10"/>
  <c r="E4" i="10"/>
  <c r="D6" i="10"/>
  <c r="E41" i="18"/>
  <c r="D5" i="10"/>
  <c r="D4" i="10"/>
  <c r="H7" i="2"/>
  <c r="H6" i="2"/>
  <c r="H5" i="2"/>
  <c r="G7" i="2"/>
  <c r="G6" i="2"/>
  <c r="G5" i="2"/>
  <c r="F7" i="2"/>
  <c r="F6" i="2"/>
  <c r="F5" i="2"/>
  <c r="E7" i="2"/>
  <c r="E6" i="2"/>
  <c r="E5" i="2"/>
  <c r="D17" i="9"/>
  <c r="D16" i="9"/>
  <c r="D15" i="9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/>
  <c r="D44" i="8"/>
  <c r="D43" i="8"/>
  <c r="D42" i="8"/>
  <c r="D41" i="8"/>
  <c r="D40" i="8"/>
  <c r="D39" i="8"/>
  <c r="D38" i="8"/>
  <c r="D37" i="8"/>
  <c r="D36" i="8"/>
  <c r="D35" i="8"/>
  <c r="D34" i="8"/>
  <c r="D33" i="8"/>
  <c r="D32" i="8"/>
  <c r="D31" i="8"/>
  <c r="D30" i="8"/>
  <c r="D29" i="8"/>
  <c r="D28" i="8"/>
  <c r="D27" i="8"/>
  <c r="K18" i="18"/>
  <c r="J18" i="18"/>
  <c r="I18" i="18"/>
  <c r="H18" i="18"/>
  <c r="G18" i="18"/>
  <c r="F18" i="18"/>
  <c r="E18" i="18"/>
  <c r="I40" i="18"/>
  <c r="K39" i="18"/>
  <c r="K40" i="18" s="1"/>
  <c r="J39" i="18"/>
  <c r="J40" i="18" s="1"/>
  <c r="I39" i="18"/>
  <c r="H39" i="18"/>
  <c r="H40" i="18" s="1"/>
  <c r="G39" i="18"/>
  <c r="G40" i="18" s="1"/>
  <c r="F39" i="18"/>
  <c r="E39" i="18"/>
  <c r="F40" i="18" l="1"/>
  <c r="E40" i="18"/>
  <c r="H8" i="10"/>
  <c r="D2" i="10"/>
  <c r="D45" i="8"/>
  <c r="E45" i="8"/>
  <c r="E5" i="8" l="1"/>
  <c r="E22" i="8" l="1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G23" i="8"/>
  <c r="F23" i="8"/>
  <c r="D23" i="8"/>
  <c r="E23" i="8" l="1"/>
  <c r="D24" i="8" l="1"/>
  <c r="H5" i="10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<sst xmlns="http://schemas.openxmlformats.org/spreadsheetml/2006/main" count="710" uniqueCount="105">
  <si>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</si>
  <si>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</si>
  <si>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</si>
  <si>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</si>
  <si>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</si>
  <si>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</si>
  <si>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</si>
  <si>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</si>
  <si>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</si>
  <si>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</si>
  <si>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</si>
  <si>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</si>
  <si>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</si>
  <si>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</si>
  <si>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</si>
  <si>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</si>
  <si>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</si>
  <si>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</si>
  <si>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</si>
  <si>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</si>
  <si>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</si>
  <si>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</si>
  <si>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</si>
  <si>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</si>
  <si>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</si>
  <si>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</si>
  <si>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</si>
  <si>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</si>
  <si>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</si>
  <si>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</si>
  <si>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</si>
  <si>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</si>
  <si>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</si>
  <si>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</si>
  <si>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</si>
  <si>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</si>
  <si>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</si>
  <si>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</si>
  <si>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</si>
  <si>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</si>
  <si>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</si>
  <si>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</si>
  <si>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</si>
  <si>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</si>
  <si>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</si>
  <si>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</si>
  <si>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</si>
  <si>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</si>
  <si>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</si>
  <si>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</si>
  <si>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</si>
  <si>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</si>
  <si>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</si>
  <si>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</si>
  <si>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</si>
  <si>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</si>
  <si>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</si>
  <si>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</si>
  <si>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</si>
  <si>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</si>
  <si>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</si>
  <si>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</si>
  <si>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</si>
  <si>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</si>
  <si>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</si>
  <si>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</si>
  <si>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</si>
  <si>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</si>
  <si>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</si>
  <si>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</si>
  <si>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</si>
  <si>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</si>
  <si>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</si>
  <si>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</si>
  <si>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</si>
  <si>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</si>
  <si>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</si>
  <si>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</si>
  <si>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</si>
  <si>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</si>
  <si>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</si>
  <si>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</si>
  <si>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</si>
  <si>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</si>
  <si>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A-03-03-</t>
  </si>
  <si>
    <t>TRANSFERENCIAS CORRIENTES</t>
  </si>
  <si>
    <t>A-01-01-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</si>
  <si>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</si>
  <si>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</si>
  <si>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</si>
  <si>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</si>
  <si>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</si>
  <si>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</si>
  <si>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</si>
  <si>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</si>
  <si>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</si>
  <si>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</si>
  <si>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</si>
  <si>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</si>
  <si>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INFRAESTRUCTURA</t>
  </si>
  <si>
    <t>APROPIACION BLOQUEADA</t>
  </si>
  <si>
    <t>Enero-Febrero</t>
  </si>
  <si>
    <t>TOTAL GASTOS DE INVERSION</t>
  </si>
  <si>
    <t>PRESUPUESTO TOTAL</t>
  </si>
  <si>
    <t>GASTOS DE FUNCIONAMIETO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</si>
</sst>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$&quot;#,##0.00;\-&quot;$&quot;#,##0.00"/>
    <numFmt numFmtId="165" formatCode="[$-1240A]&quot;$&quot;\ #,##0.00;\(&quot;$&quot;\ #,##0.00\)"/>
    <numFmt numFmtId="166" formatCode="&quot;$&quot;\ #,##0.00"/>
    <numFmt numFmtId="167" formatCode="[$-1240A]&quot;$&quot;\ #,##0;\(&quot;$&quot;\ #,##0\)"/>
    <numFmt numFmtId="168" formatCode="[$-1240A]&quot;$&quot;#,##0.00;\(&quot;$&quot;#,##0.00\)"/>
    <numFmt numFmtId="169" formatCode="[$-1240A]&quot;$&quot;#,##0;\(&quot;$&quot;#,##0\)"/>
    <numFmt numFmtId="170" formatCode="[$-1240A]&quot;$&quot;\ #,##0.00;\-&quot;$&quot;\ #,##0.00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medium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/>
      <top style="thin">
        <color theme="1"/>
      </top>
      <bottom style="medium">
        <color theme="1"/>
      </bottom>
      <diagonal/>
    </border>
    <border>
      <left/>
      <right/>
      <top style="thin">
        <color theme="1"/>
      </top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thin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106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7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5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8" fontId="4" fillId="0" borderId="1" xfId="0" applyNumberFormat="1" applyFont="1" applyFill="1" applyBorder="1" applyAlignment="1">
      <alignment horizontal="right" vertical="center" wrapText="1" readingOrder="1"/>
    </xf>
    <xf numFmtId="166" fontId="1" fillId="0" borderId="0" xfId="0" applyNumberFormat="1" applyFont="1" applyFill="1" applyBorder="1"/>
    <xf numFmtId="166" fontId="4" fillId="0" borderId="1" xfId="0" applyNumberFormat="1" applyFont="1" applyFill="1" applyBorder="1" applyAlignment="1">
      <alignment horizontal="right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Border="1"/>
    <xf numFmtId="0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3" xfId="0" applyNumberFormat="1" applyFont="1" applyFill="1" applyBorder="1" applyAlignment="1">
      <alignment horizontal="center" vertical="center" wrapText="1" readingOrder="1"/>
    </xf>
    <xf numFmtId="0" fontId="5" fillId="0" borderId="4" xfId="0" applyNumberFormat="1" applyFont="1" applyFill="1" applyBorder="1" applyAlignment="1">
      <alignment horizontal="center" vertical="center" wrapText="1" readingOrder="1"/>
    </xf>
    <xf numFmtId="0" fontId="5" fillId="0" borderId="5" xfId="0" applyNumberFormat="1" applyFont="1" applyFill="1" applyBorder="1" applyAlignment="1">
      <alignment horizontal="center" vertical="center" wrapText="1" readingOrder="1"/>
    </xf>
    <xf numFmtId="0" fontId="5" fillId="0" borderId="6" xfId="0" applyNumberFormat="1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horizontal="center" vertical="center" wrapText="1" readingOrder="1"/>
    </xf>
    <xf numFmtId="0" fontId="7" fillId="0" borderId="7" xfId="0" applyNumberFormat="1" applyFont="1" applyFill="1" applyBorder="1" applyAlignment="1">
      <alignment vertical="center" wrapText="1" readingOrder="1"/>
    </xf>
    <xf numFmtId="0" fontId="7" fillId="0" borderId="8" xfId="0" applyNumberFormat="1" applyFont="1" applyFill="1" applyBorder="1" applyAlignment="1">
      <alignment horizontal="center" vertical="center" wrapText="1" readingOrder="1"/>
    </xf>
    <xf numFmtId="0" fontId="7" fillId="0" borderId="8" xfId="0" applyNumberFormat="1" applyFont="1" applyFill="1" applyBorder="1" applyAlignment="1">
      <alignment horizontal="left" vertical="center" wrapText="1" readingOrder="1"/>
    </xf>
    <xf numFmtId="165" fontId="7" fillId="0" borderId="8" xfId="0" applyNumberFormat="1" applyFont="1" applyFill="1" applyBorder="1" applyAlignment="1">
      <alignment horizontal="right" vertical="center" wrapText="1" readingOrder="1"/>
    </xf>
    <xf numFmtId="165" fontId="7" fillId="0" borderId="9" xfId="0" applyNumberFormat="1" applyFont="1" applyFill="1" applyBorder="1" applyAlignment="1">
      <alignment horizontal="right" vertical="center" wrapText="1" readingOrder="1"/>
    </xf>
    <xf numFmtId="0" fontId="7" fillId="0" borderId="10" xfId="0" applyNumberFormat="1" applyFont="1" applyFill="1" applyBorder="1" applyAlignment="1">
      <alignment vertical="center" wrapText="1" readingOrder="1"/>
    </xf>
    <xf numFmtId="0" fontId="7" fillId="0" borderId="11" xfId="0" applyNumberFormat="1" applyFont="1" applyFill="1" applyBorder="1" applyAlignment="1">
      <alignment horizontal="center" vertical="center" wrapText="1" readingOrder="1"/>
    </xf>
    <xf numFmtId="0" fontId="7" fillId="0" borderId="11" xfId="0" applyNumberFormat="1" applyFont="1" applyFill="1" applyBorder="1" applyAlignment="1">
      <alignment horizontal="left" vertical="center" wrapText="1" readingOrder="1"/>
    </xf>
    <xf numFmtId="165" fontId="7" fillId="0" borderId="11" xfId="0" applyNumberFormat="1" applyFont="1" applyFill="1" applyBorder="1" applyAlignment="1">
      <alignment horizontal="right" vertical="center" wrapText="1" readingOrder="1"/>
    </xf>
    <xf numFmtId="165" fontId="7" fillId="0" borderId="12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vertical="center" wrapText="1" readingOrder="1"/>
    </xf>
    <xf numFmtId="0" fontId="7" fillId="0" borderId="13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horizontal="left" vertical="center" wrapText="1" readingOrder="1"/>
    </xf>
    <xf numFmtId="0" fontId="8" fillId="0" borderId="13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169" fontId="1" fillId="0" borderId="0" xfId="0" applyNumberFormat="1" applyFont="1" applyFill="1" applyBorder="1"/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 readingOrder="1"/>
    </xf>
    <xf numFmtId="0" fontId="3" fillId="0" borderId="15" xfId="0" applyFont="1" applyBorder="1" applyAlignment="1">
      <alignment vertical="center" wrapText="1" readingOrder="1"/>
    </xf>
    <xf numFmtId="0" fontId="3" fillId="0" borderId="16" xfId="0" applyFont="1" applyBorder="1" applyAlignment="1">
      <alignment vertical="center" wrapText="1" readingOrder="1"/>
    </xf>
    <xf numFmtId="0" fontId="3" fillId="0" borderId="18" xfId="0" applyFont="1" applyBorder="1" applyAlignment="1">
      <alignment vertical="center" wrapText="1" readingOrder="1"/>
    </xf>
    <xf numFmtId="170" fontId="3" fillId="0" borderId="1" xfId="0" applyNumberFormat="1" applyFont="1" applyBorder="1" applyAlignment="1">
      <alignment horizontal="right" vertical="center" wrapText="1" readingOrder="1"/>
    </xf>
    <xf numFmtId="167" fontId="1" fillId="0" borderId="0" xfId="0" applyNumberFormat="1" applyFont="1" applyFill="1" applyBorder="1"/>
    <xf numFmtId="0" fontId="3" fillId="4" borderId="8" xfId="0" applyFont="1" applyFill="1" applyBorder="1" applyAlignment="1">
      <alignment horizontal="left" vertical="center" wrapText="1" readingOrder="1"/>
    </xf>
    <xf numFmtId="0" fontId="3" fillId="4" borderId="17" xfId="0" applyFont="1" applyFill="1" applyBorder="1" applyAlignment="1">
      <alignment horizontal="left" vertical="center" wrapText="1" readingOrder="1"/>
    </xf>
    <xf numFmtId="0" fontId="3" fillId="4" borderId="14" xfId="0" applyFont="1" applyFill="1" applyBorder="1" applyAlignment="1">
      <alignment horizontal="left" vertical="center" wrapText="1" readingOrder="1"/>
    </xf>
    <xf numFmtId="0" fontId="3" fillId="4" borderId="19" xfId="0" applyFont="1" applyFill="1" applyBorder="1" applyAlignment="1">
      <alignment horizontal="left" vertical="center" wrapText="1" readingOrder="1"/>
    </xf>
    <xf numFmtId="0" fontId="3" fillId="4" borderId="20" xfId="0" applyFont="1" applyFill="1" applyBorder="1" applyAlignment="1">
      <alignment horizontal="left" vertical="center" wrapText="1" readingOrder="1"/>
    </xf>
    <xf numFmtId="0" fontId="3" fillId="4" borderId="21" xfId="0" applyFont="1" applyFill="1" applyBorder="1" applyAlignment="1">
      <alignment horizontal="left" vertical="center" wrapText="1" readingOrder="1"/>
    </xf>
    <xf numFmtId="0" fontId="3" fillId="4" borderId="22" xfId="0" applyFont="1" applyFill="1" applyBorder="1" applyAlignment="1">
      <alignment horizontal="left" vertical="center" wrapText="1" readingOrder="1"/>
    </xf>
    <xf numFmtId="0" fontId="3" fillId="4" borderId="23" xfId="0" applyFont="1" applyFill="1" applyBorder="1" applyAlignment="1">
      <alignment horizontal="left" vertical="center" wrapText="1" readingOrder="1"/>
    </xf>
    <xf numFmtId="0" fontId="3" fillId="4" borderId="24" xfId="0" applyFont="1" applyFill="1" applyBorder="1" applyAlignment="1">
      <alignment horizontal="left" vertical="center" wrapText="1" readingOrder="1"/>
    </xf>
    <xf numFmtId="0" fontId="3" fillId="4" borderId="25" xfId="0" applyFont="1" applyFill="1" applyBorder="1" applyAlignment="1">
      <alignment horizontal="left" vertical="center" wrapText="1" readingOrder="1"/>
    </xf>
    <xf numFmtId="0" fontId="3" fillId="0" borderId="29" xfId="0" applyFont="1" applyBorder="1" applyAlignment="1">
      <alignment vertical="center" wrapText="1" readingOrder="1"/>
    </xf>
    <xf numFmtId="0" fontId="3" fillId="0" borderId="30" xfId="0" applyFont="1" applyBorder="1" applyAlignment="1">
      <alignment horizontal="center" vertical="center" wrapText="1" readingOrder="1"/>
    </xf>
    <xf numFmtId="0" fontId="3" fillId="0" borderId="30" xfId="0" applyFont="1" applyBorder="1" applyAlignment="1">
      <alignment horizontal="left" vertical="center" wrapText="1" readingOrder="1"/>
    </xf>
    <xf numFmtId="170" fontId="3" fillId="0" borderId="30" xfId="0" applyNumberFormat="1" applyFont="1" applyBorder="1" applyAlignment="1">
      <alignment horizontal="right" vertical="center" wrapText="1" readingOrder="1"/>
    </xf>
    <xf numFmtId="170" fontId="3" fillId="0" borderId="31" xfId="0" applyNumberFormat="1" applyFont="1" applyBorder="1" applyAlignment="1">
      <alignment horizontal="right"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33" xfId="0" applyFont="1" applyBorder="1" applyAlignment="1">
      <alignment horizontal="center" vertical="center" wrapText="1" readingOrder="1"/>
    </xf>
    <xf numFmtId="0" fontId="3" fillId="0" borderId="33" xfId="0" applyFont="1" applyBorder="1" applyAlignment="1">
      <alignment horizontal="left" vertical="center" wrapText="1" readingOrder="1"/>
    </xf>
    <xf numFmtId="0" fontId="3" fillId="0" borderId="26" xfId="0" applyFont="1" applyBorder="1" applyAlignment="1">
      <alignment vertical="center" wrapText="1" readingOrder="1"/>
    </xf>
    <xf numFmtId="0" fontId="3" fillId="0" borderId="27" xfId="0" applyFont="1" applyBorder="1" applyAlignment="1">
      <alignment horizontal="center" vertical="center" wrapText="1" readingOrder="1"/>
    </xf>
    <xf numFmtId="0" fontId="3" fillId="0" borderId="27" xfId="0" applyFont="1" applyBorder="1" applyAlignment="1">
      <alignment horizontal="left" vertical="center" wrapText="1" readingOrder="1"/>
    </xf>
    <xf numFmtId="170" fontId="3" fillId="0" borderId="27" xfId="0" applyNumberFormat="1" applyFont="1" applyBorder="1" applyAlignment="1">
      <alignment horizontal="right" vertical="center" wrapText="1" readingOrder="1"/>
    </xf>
    <xf numFmtId="170" fontId="3" fillId="0" borderId="28" xfId="0" applyNumberFormat="1" applyFont="1" applyBorder="1" applyAlignment="1">
      <alignment horizontal="right" vertical="center" wrapText="1" readingOrder="1"/>
    </xf>
    <xf numFmtId="170" fontId="3" fillId="0" borderId="33" xfId="0" applyNumberFormat="1" applyFont="1" applyBorder="1" applyAlignment="1">
      <alignment horizontal="right" vertical="center" wrapText="1" readingOrder="1"/>
    </xf>
    <xf numFmtId="170" fontId="3" fillId="0" borderId="34" xfId="0" applyNumberFormat="1" applyFont="1" applyBorder="1" applyAlignment="1">
      <alignment horizontal="right" vertical="center" wrapText="1" readingOrder="1"/>
    </xf>
    <xf numFmtId="0" fontId="3" fillId="0" borderId="39" xfId="0" applyFont="1" applyBorder="1" applyAlignment="1">
      <alignment vertical="center" wrapText="1" readingOrder="1"/>
    </xf>
    <xf numFmtId="0" fontId="3" fillId="0" borderId="40" xfId="0" applyFont="1" applyBorder="1" applyAlignment="1">
      <alignment horizontal="center" vertical="center" wrapText="1" readingOrder="1"/>
    </xf>
    <xf numFmtId="0" fontId="3" fillId="0" borderId="40" xfId="0" applyFont="1" applyBorder="1" applyAlignment="1">
      <alignment horizontal="left" vertical="center" wrapText="1" readingOrder="1"/>
    </xf>
    <xf numFmtId="170" fontId="3" fillId="0" borderId="40" xfId="0" applyNumberFormat="1" applyFont="1" applyBorder="1" applyAlignment="1">
      <alignment horizontal="right" vertical="center" wrapText="1" readingOrder="1"/>
    </xf>
    <xf numFmtId="170" fontId="3" fillId="0" borderId="41" xfId="0" applyNumberFormat="1" applyFont="1" applyBorder="1" applyAlignment="1">
      <alignment horizontal="right" vertical="center" wrapText="1" readingOrder="1"/>
    </xf>
    <xf numFmtId="170" fontId="3" fillId="2" borderId="38" xfId="0" applyNumberFormat="1" applyFont="1" applyFill="1" applyBorder="1" applyAlignment="1">
      <alignment horizontal="right" vertical="center" wrapText="1" readingOrder="1"/>
    </xf>
    <xf numFmtId="0" fontId="2" fillId="2" borderId="35" xfId="0" applyFont="1" applyFill="1" applyBorder="1" applyAlignment="1">
      <alignment horizontal="center" vertical="center" wrapText="1" readingOrder="1"/>
    </xf>
    <xf numFmtId="0" fontId="2" fillId="2" borderId="36" xfId="0" applyFont="1" applyFill="1" applyBorder="1" applyAlignment="1">
      <alignment horizontal="center" vertical="center" wrapText="1" readingOrder="1"/>
    </xf>
    <xf numFmtId="0" fontId="2" fillId="2" borderId="37" xfId="0" applyFont="1" applyFill="1" applyBorder="1" applyAlignment="1">
      <alignment horizontal="center" vertical="center" wrapText="1" readingOrder="1"/>
    </xf>
    <xf numFmtId="170" fontId="3" fillId="2" borderId="27" xfId="0" applyNumberFormat="1" applyFont="1" applyFill="1" applyBorder="1" applyAlignment="1">
      <alignment horizontal="right" vertical="center" wrapText="1" readingOrder="1"/>
    </xf>
    <xf numFmtId="170" fontId="3" fillId="2" borderId="28" xfId="0" applyNumberFormat="1" applyFont="1" applyFill="1" applyBorder="1" applyAlignment="1">
      <alignment horizontal="right" vertical="center" wrapText="1" readingOrder="1"/>
    </xf>
    <xf numFmtId="7" fontId="4" fillId="3" borderId="33" xfId="0" applyNumberFormat="1" applyFont="1" applyFill="1" applyBorder="1" applyAlignment="1">
      <alignment horizontal="right" vertical="center" wrapText="1" readingOrder="1"/>
    </xf>
    <xf numFmtId="7" fontId="4" fillId="3" borderId="34" xfId="0" applyNumberFormat="1" applyFont="1" applyFill="1" applyBorder="1" applyAlignment="1">
      <alignment horizontal="right" vertical="center" wrapText="1" readingOrder="1"/>
    </xf>
    <xf numFmtId="0" fontId="4" fillId="3" borderId="42" xfId="0" applyFont="1" applyFill="1" applyBorder="1" applyAlignment="1">
      <alignment horizontal="center" vertical="center" wrapText="1" readingOrder="1"/>
    </xf>
    <xf numFmtId="0" fontId="4" fillId="3" borderId="43" xfId="0" applyFont="1" applyFill="1" applyBorder="1" applyAlignment="1">
      <alignment horizontal="center" vertical="center" wrapText="1" readingOrder="1"/>
    </xf>
    <xf numFmtId="0" fontId="4" fillId="3" borderId="44" xfId="0" applyFont="1" applyFill="1" applyBorder="1" applyAlignment="1">
      <alignment horizontal="center" vertical="center" wrapText="1" readingOrder="1"/>
    </xf>
    <xf numFmtId="0" fontId="4" fillId="2" borderId="45" xfId="0" applyFont="1" applyFill="1" applyBorder="1" applyAlignment="1">
      <alignment horizontal="center" vertical="center" wrapText="1" readingOrder="1"/>
    </xf>
    <xf numFmtId="0" fontId="4" fillId="2" borderId="46" xfId="0" applyFont="1" applyFill="1" applyBorder="1" applyAlignment="1">
      <alignment horizontal="center" vertical="center" wrapText="1" readingOrder="1"/>
    </xf>
    <xf numFmtId="0" fontId="4" fillId="2" borderId="47" xfId="0" applyFont="1" applyFill="1" applyBorder="1" applyAlignment="1">
      <alignment horizontal="center" vertical="center" wrapText="1" readingOrder="1"/>
    </xf>
    <xf numFmtId="0" fontId="3" fillId="2" borderId="48" xfId="0" applyFont="1" applyFill="1" applyBorder="1" applyAlignment="1">
      <alignment horizontal="center" vertical="center" wrapText="1" readingOrder="1"/>
    </xf>
    <xf numFmtId="0" fontId="3" fillId="2" borderId="49" xfId="0" applyFont="1" applyFill="1" applyBorder="1" applyAlignment="1">
      <alignment horizontal="center" vertical="center" wrapText="1" readingOrder="1"/>
    </xf>
    <xf numFmtId="0" fontId="3" fillId="2" borderId="50" xfId="0" applyFont="1" applyFill="1" applyBorder="1" applyAlignment="1">
      <alignment horizontal="center" vertical="center" wrapText="1" readingOrder="1"/>
    </xf>
    <xf numFmtId="7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FEBRERO 2020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0.1003777148253069"/>
          <c:y val="1.68909379434988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13000</c:v>
                </c:pt>
                <c:pt idx="3">
                  <c:v>15000</c:v>
                </c:pt>
                <c:pt idx="4">
                  <c:v>15000</c:v>
                </c:pt>
                <c:pt idx="5">
                  <c:v>182831.15779699999</c:v>
                </c:pt>
                <c:pt idx="6">
                  <c:v>75290</c:v>
                </c:pt>
                <c:pt idx="7">
                  <c:v>25000</c:v>
                </c:pt>
                <c:pt idx="8">
                  <c:v>162170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4B-4AEA-ADA7-699D58BAB051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941.93591200000003</c:v>
                </c:pt>
                <c:pt idx="1">
                  <c:v>507.34428600000001</c:v>
                </c:pt>
                <c:pt idx="2">
                  <c:v>400.27316000000002</c:v>
                </c:pt>
                <c:pt idx="3">
                  <c:v>441.44420500000001</c:v>
                </c:pt>
                <c:pt idx="4">
                  <c:v>559.29001200000005</c:v>
                </c:pt>
                <c:pt idx="5">
                  <c:v>32151.858345000001</c:v>
                </c:pt>
                <c:pt idx="6">
                  <c:v>28950.538754000001</c:v>
                </c:pt>
                <c:pt idx="7">
                  <c:v>6624.2319175000002</c:v>
                </c:pt>
                <c:pt idx="8">
                  <c:v>34110.970986499997</c:v>
                </c:pt>
                <c:pt idx="9">
                  <c:v>591.68784100000005</c:v>
                </c:pt>
                <c:pt idx="10">
                  <c:v>71.5</c:v>
                </c:pt>
                <c:pt idx="11">
                  <c:v>4892.6299939999999</c:v>
                </c:pt>
                <c:pt idx="12">
                  <c:v>1848.9180240000001</c:v>
                </c:pt>
                <c:pt idx="13">
                  <c:v>150</c:v>
                </c:pt>
                <c:pt idx="14">
                  <c:v>1410.7511810000001</c:v>
                </c:pt>
                <c:pt idx="15">
                  <c:v>1027.94299009</c:v>
                </c:pt>
                <c:pt idx="16">
                  <c:v>2190.6439123699997</c:v>
                </c:pt>
                <c:pt idx="17">
                  <c:v>2502.2563220000002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4B-4AEA-ADA7-699D58BAB0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FEBRERO - 2020 DESPUES DE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5BE4-4472-BB84-7D623BF0EB3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5BE4-4472-BB84-7D623BF0EB3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5BE4-4472-BB84-7D623BF0EB32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BE4-4472-BB84-7D623BF0EB3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BE4-4472-BB84-7D623BF0EB3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BE4-4472-BB84-7D623BF0EB3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637141157797</c:v>
                </c:pt>
                <c:pt idx="2">
                  <c:v>120000000000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BE4-4472-BB84-7D623BF0EB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FEBRERO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3"/>
                <c:pt idx="0">
                  <c:v>A-02-02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3EA-4EC3-B27B-4BD918C1A802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EA-4EC3-B27B-4BD918C1A802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3EA-4EC3-B27B-4BD918C1A802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EA-4EC3-B27B-4BD918C1A802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2437.6627344499998</c:v>
                </c:pt>
                <c:pt idx="2">
                  <c:v>116.67589945</c:v>
                </c:pt>
                <c:pt idx="3">
                  <c:v>116.67589945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3EA-4EC3-B27B-4BD918C1A802}"/>
            </c:ext>
          </c:extLst>
        </c:ser>
        <c:ser>
          <c:idx val="1"/>
          <c:order val="1"/>
          <c:tx>
            <c:strRef>
              <c:f>Hoja6!$B$6:$D$6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3EA-4EC3-B27B-4BD918C1A802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3EA-4EC3-B27B-4BD918C1A802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3EA-4EC3-B27B-4BD918C1A802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3EA-4EC3-B27B-4BD918C1A802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2688.03698614</c:v>
                </c:pt>
                <c:pt idx="2">
                  <c:v>2654.1752820000002</c:v>
                </c:pt>
                <c:pt idx="3">
                  <c:v>2654.1752820000002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3EA-4EC3-B27B-4BD918C1A802}"/>
            </c:ext>
          </c:extLst>
        </c:ser>
        <c:ser>
          <c:idx val="2"/>
          <c:order val="2"/>
          <c:tx>
            <c:strRef>
              <c:f>Hoja6!$B$7:$D$7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3EA-4EC3-B27B-4BD918C1A802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3EA-4EC3-B27B-4BD918C1A802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3EA-4EC3-B27B-4BD918C1A802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2265.265856</c:v>
                </c:pt>
                <c:pt idx="2">
                  <c:v>2263.6163179999999</c:v>
                </c:pt>
                <c:pt idx="3">
                  <c:v>2263.6163179999999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73EA-4EC3-B27B-4BD918C1A8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INVERSION A FEBRERO 2020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229020000000</c:v>
                </c:pt>
                <c:pt idx="1">
                  <c:v>48289938763</c:v>
                </c:pt>
                <c:pt idx="2">
                  <c:v>4960103717</c:v>
                </c:pt>
                <c:pt idx="3">
                  <c:v>4960103717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36-4FF8-BA34-B48B87FE251E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163121157797</c:v>
                </c:pt>
                <c:pt idx="1">
                  <c:v>62513148280</c:v>
                </c:pt>
                <c:pt idx="2">
                  <c:v>282569832</c:v>
                </c:pt>
                <c:pt idx="3">
                  <c:v>282569832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36-4FF8-BA34-B48B87FE251E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5720843224.46</c:v>
                </c:pt>
                <c:pt idx="2">
                  <c:v>145841715</c:v>
                </c:pt>
                <c:pt idx="3">
                  <c:v>145841715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336-4FF8-BA34-B48B87FE251E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106000000000</c:v>
                </c:pt>
                <c:pt idx="1">
                  <c:v>2850287575</c:v>
                </c:pt>
                <c:pt idx="2">
                  <c:v>20089735</c:v>
                </c:pt>
                <c:pt idx="3">
                  <c:v>20089735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336-4FF8-BA34-B48B87FE25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INVERSION A FEBRERO 2020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229020000000</c:v>
                </c:pt>
                <c:pt idx="1">
                  <c:v>48289938763</c:v>
                </c:pt>
                <c:pt idx="2">
                  <c:v>4960103717</c:v>
                </c:pt>
                <c:pt idx="3">
                  <c:v>4960103717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163121157797</c:v>
                </c:pt>
                <c:pt idx="1">
                  <c:v>62513148280</c:v>
                </c:pt>
                <c:pt idx="2">
                  <c:v>282569832</c:v>
                </c:pt>
                <c:pt idx="3">
                  <c:v>282569832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5720843224.46</c:v>
                </c:pt>
                <c:pt idx="2">
                  <c:v>145841715</c:v>
                </c:pt>
                <c:pt idx="3">
                  <c:v>145841715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106000000000</c:v>
                </c:pt>
                <c:pt idx="1">
                  <c:v>2850287575</c:v>
                </c:pt>
                <c:pt idx="2">
                  <c:v>20089735</c:v>
                </c:pt>
                <c:pt idx="3">
                  <c:v>20089735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FEBRERO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3"/>
                <c:pt idx="0">
                  <c:v>A-02-02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2437.6627344499998</c:v>
                </c:pt>
                <c:pt idx="2">
                  <c:v>116.67589945</c:v>
                </c:pt>
                <c:pt idx="3">
                  <c:v>116.67589945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1"/>
          <c:tx>
            <c:strRef>
              <c:f>Hoja6!$B$6:$D$6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2688.03698614</c:v>
                </c:pt>
                <c:pt idx="2">
                  <c:v>2654.1752820000002</c:v>
                </c:pt>
                <c:pt idx="3">
                  <c:v>2654.1752820000002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2"/>
          <c:tx>
            <c:strRef>
              <c:f>Hoja6!$B$7:$D$7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2265.265856</c:v>
                </c:pt>
                <c:pt idx="2">
                  <c:v>2263.6163179999999</c:v>
                </c:pt>
                <c:pt idx="3">
                  <c:v>2263.6163179999999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JULIO 2020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0.1003777148253069"/>
          <c:y val="1.68909379434988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13000</c:v>
                </c:pt>
                <c:pt idx="3">
                  <c:v>15000</c:v>
                </c:pt>
                <c:pt idx="4">
                  <c:v>15000</c:v>
                </c:pt>
                <c:pt idx="5">
                  <c:v>182831.15779699999</c:v>
                </c:pt>
                <c:pt idx="6">
                  <c:v>75290</c:v>
                </c:pt>
                <c:pt idx="7">
                  <c:v>25000</c:v>
                </c:pt>
                <c:pt idx="8">
                  <c:v>162170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941.93591200000003</c:v>
                </c:pt>
                <c:pt idx="1">
                  <c:v>507.34428600000001</c:v>
                </c:pt>
                <c:pt idx="2">
                  <c:v>400.27316000000002</c:v>
                </c:pt>
                <c:pt idx="3">
                  <c:v>441.44420500000001</c:v>
                </c:pt>
                <c:pt idx="4">
                  <c:v>559.29001200000005</c:v>
                </c:pt>
                <c:pt idx="5">
                  <c:v>32151.858345000001</c:v>
                </c:pt>
                <c:pt idx="6">
                  <c:v>28950.538754000001</c:v>
                </c:pt>
                <c:pt idx="7">
                  <c:v>6624.2319175000002</c:v>
                </c:pt>
                <c:pt idx="8">
                  <c:v>34110.970986499997</c:v>
                </c:pt>
                <c:pt idx="9">
                  <c:v>591.68784100000005</c:v>
                </c:pt>
                <c:pt idx="10">
                  <c:v>71.5</c:v>
                </c:pt>
                <c:pt idx="11">
                  <c:v>4892.6299939999999</c:v>
                </c:pt>
                <c:pt idx="12">
                  <c:v>1848.9180240000001</c:v>
                </c:pt>
                <c:pt idx="13">
                  <c:v>150</c:v>
                </c:pt>
                <c:pt idx="14">
                  <c:v>1410.7511810000001</c:v>
                </c:pt>
                <c:pt idx="15">
                  <c:v>1027.94299009</c:v>
                </c:pt>
                <c:pt idx="16">
                  <c:v>2190.6439123699997</c:v>
                </c:pt>
                <c:pt idx="17">
                  <c:v>2502.2563220000002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FEBRERO - 2020 DESPUES DE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637141157797</c:v>
                </c:pt>
                <c:pt idx="2">
                  <c:v>120000000000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26</xdr:row>
      <xdr:rowOff>0</xdr:rowOff>
    </xdr:from>
    <xdr:to>
      <xdr:col>18</xdr:col>
      <xdr:colOff>628650</xdr:colOff>
      <xdr:row>67</xdr:row>
      <xdr:rowOff>66675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DEE1FB67-FDCE-40A7-95FB-F5EAECCC24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</xdr:row>
      <xdr:rowOff>0</xdr:rowOff>
    </xdr:from>
    <xdr:to>
      <xdr:col>8</xdr:col>
      <xdr:colOff>314325</xdr:colOff>
      <xdr:row>22</xdr:row>
      <xdr:rowOff>171450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32E58792-3E79-4C69-980B-51C77B1057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17</xdr:col>
      <xdr:colOff>609600</xdr:colOff>
      <xdr:row>24</xdr:row>
      <xdr:rowOff>42863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B785DA7F-E5FE-4FBA-B939-F942D0B082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26</xdr:row>
      <xdr:rowOff>0</xdr:rowOff>
    </xdr:from>
    <xdr:to>
      <xdr:col>8</xdr:col>
      <xdr:colOff>704851</xdr:colOff>
      <xdr:row>51</xdr:row>
      <xdr:rowOff>90489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03CB830A-1241-48DF-97AE-55EB76DC4E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714374</xdr:colOff>
      <xdr:row>7</xdr:row>
      <xdr:rowOff>42861</xdr:rowOff>
    </xdr:from>
    <xdr:to>
      <xdr:col>6</xdr:col>
      <xdr:colOff>457200</xdr:colOff>
      <xdr:row>32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1762125</xdr:colOff>
      <xdr:row>8</xdr:row>
      <xdr:rowOff>52386</xdr:rowOff>
    </xdr:from>
    <xdr:to>
      <xdr:col>9</xdr:col>
      <xdr:colOff>238125</xdr:colOff>
      <xdr:row>31</xdr:row>
      <xdr:rowOff>95249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361950</xdr:colOff>
      <xdr:row>31</xdr:row>
      <xdr:rowOff>185736</xdr:rowOff>
    </xdr:from>
    <xdr:to>
      <xdr:col>18</xdr:col>
      <xdr:colOff>228600</xdr:colOff>
      <xdr:row>59</xdr:row>
      <xdr:rowOff>66674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5:N96"/>
  <sheetViews>
    <sheetView tabSelected="1" workbookViewId="0">
      <selection activeCell="J35" sqref="J35"/>
    </sheetView>
  </sheetViews>
  <sheetFormatPr baseColWidth="10" defaultRowHeight="15" x14ac:dyDescent="0.25"/>
  <cols>
    <col min="2" max="2" width="14.7109375" customWidth="1"/>
  </cols>
  <sheetData>
    <row r="55" spans="14:14" ht="25.5" customHeight="1" x14ac:dyDescent="0.25">
      <c r="N55" s="51"/>
    </row>
    <row r="56" spans="14:14" ht="15" customHeight="1" x14ac:dyDescent="0.25">
      <c r="N56" s="52"/>
    </row>
    <row r="57" spans="14:14" ht="15" customHeight="1" x14ac:dyDescent="0.25">
      <c r="N57" s="51"/>
    </row>
    <row r="58" spans="14:14" ht="15" customHeight="1" x14ac:dyDescent="0.25">
      <c r="N58" s="51"/>
    </row>
    <row r="59" spans="14:14" x14ac:dyDescent="0.25">
      <c r="N59" s="51"/>
    </row>
    <row r="60" spans="14:14" x14ac:dyDescent="0.25">
      <c r="N60" s="51"/>
    </row>
    <row r="61" spans="14:14" x14ac:dyDescent="0.25">
      <c r="N61" s="51"/>
    </row>
    <row r="62" spans="14:14" x14ac:dyDescent="0.25">
      <c r="N62" s="51"/>
    </row>
    <row r="63" spans="14:14" x14ac:dyDescent="0.25">
      <c r="N63" s="51"/>
    </row>
    <row r="64" spans="14:14" x14ac:dyDescent="0.25">
      <c r="N64" s="51"/>
    </row>
    <row r="65" spans="2:14" x14ac:dyDescent="0.25">
      <c r="N65" s="51"/>
    </row>
    <row r="66" spans="2:14" x14ac:dyDescent="0.25">
      <c r="N66" s="51"/>
    </row>
    <row r="67" spans="2:14" x14ac:dyDescent="0.25">
      <c r="N67" s="51"/>
    </row>
    <row r="68" spans="2:14" x14ac:dyDescent="0.25">
      <c r="N68" s="51"/>
    </row>
    <row r="69" spans="2:14" x14ac:dyDescent="0.25">
      <c r="N69" s="51"/>
    </row>
    <row r="70" spans="2:14" x14ac:dyDescent="0.25">
      <c r="N70" s="51"/>
    </row>
    <row r="71" spans="2:14" x14ac:dyDescent="0.25">
      <c r="N71" s="51"/>
    </row>
    <row r="72" spans="2:14" x14ac:dyDescent="0.25">
      <c r="N72" s="51"/>
    </row>
    <row r="73" spans="2:14" x14ac:dyDescent="0.25">
      <c r="N73" s="51"/>
    </row>
    <row r="74" spans="2:14" x14ac:dyDescent="0.25">
      <c r="N74" s="51"/>
    </row>
    <row r="77" spans="2:14" hidden="1" x14ac:dyDescent="0.25">
      <c r="B77" s="53" t="s">
        <v>47</v>
      </c>
      <c r="C77" s="62" t="s">
        <v>49</v>
      </c>
      <c r="D77" s="63"/>
      <c r="E77" s="63"/>
      <c r="F77" s="63"/>
      <c r="G77" s="63"/>
      <c r="H77" s="63"/>
      <c r="I77" s="63"/>
      <c r="J77" s="63"/>
      <c r="K77" s="63"/>
      <c r="L77" s="63"/>
      <c r="M77" s="64"/>
    </row>
    <row r="78" spans="2:14" hidden="1" x14ac:dyDescent="0.25">
      <c r="B78" s="54" t="s">
        <v>50</v>
      </c>
      <c r="C78" s="65" t="s">
        <v>51</v>
      </c>
      <c r="D78" s="66"/>
      <c r="E78" s="66"/>
      <c r="F78" s="66"/>
      <c r="G78" s="66"/>
      <c r="H78" s="66"/>
      <c r="I78" s="66"/>
      <c r="J78" s="66"/>
      <c r="K78" s="66"/>
      <c r="L78" s="66"/>
      <c r="M78" s="67"/>
    </row>
    <row r="79" spans="2:14" hidden="1" x14ac:dyDescent="0.25">
      <c r="B79" s="54" t="s">
        <v>52</v>
      </c>
      <c r="C79" s="65" t="s">
        <v>53</v>
      </c>
      <c r="D79" s="66"/>
      <c r="E79" s="66"/>
      <c r="F79" s="66"/>
      <c r="G79" s="66"/>
      <c r="H79" s="66"/>
      <c r="I79" s="66"/>
      <c r="J79" s="66"/>
      <c r="K79" s="66"/>
      <c r="L79" s="66"/>
      <c r="M79" s="67"/>
    </row>
    <row r="80" spans="2:14" hidden="1" x14ac:dyDescent="0.25">
      <c r="B80" s="54" t="s">
        <v>54</v>
      </c>
      <c r="C80" s="65" t="s">
        <v>55</v>
      </c>
      <c r="D80" s="66"/>
      <c r="E80" s="66"/>
      <c r="F80" s="66"/>
      <c r="G80" s="66"/>
      <c r="H80" s="66"/>
      <c r="I80" s="66"/>
      <c r="J80" s="66"/>
      <c r="K80" s="66"/>
      <c r="L80" s="66"/>
      <c r="M80" s="67"/>
    </row>
    <row r="81" spans="2:13" hidden="1" x14ac:dyDescent="0.25">
      <c r="B81" s="54" t="s">
        <v>56</v>
      </c>
      <c r="C81" s="58" t="s">
        <v>57</v>
      </c>
      <c r="D81" s="58"/>
      <c r="E81" s="58"/>
      <c r="F81" s="58"/>
      <c r="G81" s="58"/>
      <c r="H81" s="58"/>
      <c r="I81" s="58"/>
      <c r="J81" s="58"/>
      <c r="K81" s="58"/>
      <c r="L81" s="58"/>
      <c r="M81" s="59"/>
    </row>
    <row r="82" spans="2:13" hidden="1" x14ac:dyDescent="0.25">
      <c r="B82" s="54" t="s">
        <v>58</v>
      </c>
      <c r="C82" s="58" t="s">
        <v>59</v>
      </c>
      <c r="D82" s="58"/>
      <c r="E82" s="58"/>
      <c r="F82" s="58"/>
      <c r="G82" s="58"/>
      <c r="H82" s="58"/>
      <c r="I82" s="58"/>
      <c r="J82" s="58"/>
      <c r="K82" s="58"/>
      <c r="L82" s="58"/>
      <c r="M82" s="59"/>
    </row>
    <row r="83" spans="2:13" hidden="1" x14ac:dyDescent="0.25">
      <c r="B83" s="54" t="s">
        <v>58</v>
      </c>
      <c r="C83" s="58" t="s">
        <v>59</v>
      </c>
      <c r="D83" s="58"/>
      <c r="E83" s="58"/>
      <c r="F83" s="58"/>
      <c r="G83" s="58"/>
      <c r="H83" s="58"/>
      <c r="I83" s="58"/>
      <c r="J83" s="58"/>
      <c r="K83" s="58"/>
      <c r="L83" s="58"/>
      <c r="M83" s="59"/>
    </row>
    <row r="84" spans="2:13" hidden="1" x14ac:dyDescent="0.25">
      <c r="B84" s="54" t="s">
        <v>60</v>
      </c>
      <c r="C84" s="58" t="s">
        <v>61</v>
      </c>
      <c r="D84" s="58"/>
      <c r="E84" s="58"/>
      <c r="F84" s="58"/>
      <c r="G84" s="58"/>
      <c r="H84" s="58"/>
      <c r="I84" s="58"/>
      <c r="J84" s="58"/>
      <c r="K84" s="58"/>
      <c r="L84" s="58"/>
      <c r="M84" s="59"/>
    </row>
    <row r="85" spans="2:13" hidden="1" x14ac:dyDescent="0.25">
      <c r="B85" s="54" t="s">
        <v>62</v>
      </c>
      <c r="C85" s="58" t="s">
        <v>63</v>
      </c>
      <c r="D85" s="58"/>
      <c r="E85" s="58"/>
      <c r="F85" s="58"/>
      <c r="G85" s="58"/>
      <c r="H85" s="58"/>
      <c r="I85" s="58"/>
      <c r="J85" s="58"/>
      <c r="K85" s="58"/>
      <c r="L85" s="58"/>
      <c r="M85" s="59"/>
    </row>
    <row r="86" spans="2:13" hidden="1" x14ac:dyDescent="0.25">
      <c r="B86" s="54" t="s">
        <v>64</v>
      </c>
      <c r="C86" s="58" t="s">
        <v>65</v>
      </c>
      <c r="D86" s="58"/>
      <c r="E86" s="58"/>
      <c r="F86" s="58"/>
      <c r="G86" s="58"/>
      <c r="H86" s="58"/>
      <c r="I86" s="58"/>
      <c r="J86" s="58"/>
      <c r="K86" s="58"/>
      <c r="L86" s="58"/>
      <c r="M86" s="59"/>
    </row>
    <row r="87" spans="2:13" hidden="1" x14ac:dyDescent="0.25">
      <c r="B87" s="54" t="s">
        <v>64</v>
      </c>
      <c r="C87" s="58" t="s">
        <v>65</v>
      </c>
      <c r="D87" s="58"/>
      <c r="E87" s="58"/>
      <c r="F87" s="58"/>
      <c r="G87" s="58"/>
      <c r="H87" s="58"/>
      <c r="I87" s="58"/>
      <c r="J87" s="58"/>
      <c r="K87" s="58"/>
      <c r="L87" s="58"/>
      <c r="M87" s="59"/>
    </row>
    <row r="88" spans="2:13" hidden="1" x14ac:dyDescent="0.25">
      <c r="B88" s="54" t="s">
        <v>66</v>
      </c>
      <c r="C88" s="58" t="s">
        <v>67</v>
      </c>
      <c r="D88" s="58"/>
      <c r="E88" s="58"/>
      <c r="F88" s="58"/>
      <c r="G88" s="58"/>
      <c r="H88" s="58"/>
      <c r="I88" s="58"/>
      <c r="J88" s="58"/>
      <c r="K88" s="58"/>
      <c r="L88" s="58"/>
      <c r="M88" s="59"/>
    </row>
    <row r="89" spans="2:13" hidden="1" x14ac:dyDescent="0.25">
      <c r="B89" s="54" t="s">
        <v>68</v>
      </c>
      <c r="C89" s="58" t="s">
        <v>69</v>
      </c>
      <c r="D89" s="58"/>
      <c r="E89" s="58"/>
      <c r="F89" s="58"/>
      <c r="G89" s="58"/>
      <c r="H89" s="58"/>
      <c r="I89" s="58"/>
      <c r="J89" s="58"/>
      <c r="K89" s="58"/>
      <c r="L89" s="58"/>
      <c r="M89" s="59"/>
    </row>
    <row r="90" spans="2:13" hidden="1" x14ac:dyDescent="0.25">
      <c r="B90" s="54" t="s">
        <v>70</v>
      </c>
      <c r="C90" s="58" t="s">
        <v>71</v>
      </c>
      <c r="D90" s="58"/>
      <c r="E90" s="58"/>
      <c r="F90" s="58"/>
      <c r="G90" s="58"/>
      <c r="H90" s="58"/>
      <c r="I90" s="58"/>
      <c r="J90" s="58"/>
      <c r="K90" s="58"/>
      <c r="L90" s="58"/>
      <c r="M90" s="59"/>
    </row>
    <row r="91" spans="2:13" hidden="1" x14ac:dyDescent="0.25">
      <c r="B91" s="54" t="s">
        <v>72</v>
      </c>
      <c r="C91" s="58" t="s">
        <v>73</v>
      </c>
      <c r="D91" s="58"/>
      <c r="E91" s="58"/>
      <c r="F91" s="58"/>
      <c r="G91" s="58"/>
      <c r="H91" s="58"/>
      <c r="I91" s="58"/>
      <c r="J91" s="58"/>
      <c r="K91" s="58"/>
      <c r="L91" s="58"/>
      <c r="M91" s="59"/>
    </row>
    <row r="92" spans="2:13" hidden="1" x14ac:dyDescent="0.25">
      <c r="B92" s="54" t="s">
        <v>74</v>
      </c>
      <c r="C92" s="58" t="s">
        <v>75</v>
      </c>
      <c r="D92" s="58"/>
      <c r="E92" s="58"/>
      <c r="F92" s="58"/>
      <c r="G92" s="58"/>
      <c r="H92" s="58"/>
      <c r="I92" s="58"/>
      <c r="J92" s="58"/>
      <c r="K92" s="58"/>
      <c r="L92" s="58"/>
      <c r="M92" s="59"/>
    </row>
    <row r="93" spans="2:13" hidden="1" x14ac:dyDescent="0.25">
      <c r="B93" s="54" t="s">
        <v>76</v>
      </c>
      <c r="C93" s="58" t="s">
        <v>77</v>
      </c>
      <c r="D93" s="58"/>
      <c r="E93" s="58"/>
      <c r="F93" s="58"/>
      <c r="G93" s="58"/>
      <c r="H93" s="58"/>
      <c r="I93" s="58"/>
      <c r="J93" s="58"/>
      <c r="K93" s="58"/>
      <c r="L93" s="58"/>
      <c r="M93" s="59"/>
    </row>
    <row r="94" spans="2:13" hidden="1" x14ac:dyDescent="0.25">
      <c r="B94" s="54" t="s">
        <v>78</v>
      </c>
      <c r="C94" s="58" t="s">
        <v>79</v>
      </c>
      <c r="D94" s="58"/>
      <c r="E94" s="58"/>
      <c r="F94" s="58"/>
      <c r="G94" s="58"/>
      <c r="H94" s="58"/>
      <c r="I94" s="58"/>
      <c r="J94" s="58"/>
      <c r="K94" s="58"/>
      <c r="L94" s="58"/>
      <c r="M94" s="59"/>
    </row>
    <row r="95" spans="2:13" hidden="1" x14ac:dyDescent="0.25">
      <c r="B95" s="54" t="s">
        <v>80</v>
      </c>
      <c r="C95" s="58" t="s">
        <v>81</v>
      </c>
      <c r="D95" s="58"/>
      <c r="E95" s="58"/>
      <c r="F95" s="58"/>
      <c r="G95" s="58"/>
      <c r="H95" s="58"/>
      <c r="I95" s="58"/>
      <c r="J95" s="58"/>
      <c r="K95" s="58"/>
      <c r="L95" s="58"/>
      <c r="M95" s="59"/>
    </row>
    <row r="96" spans="2:13" ht="15.75" hidden="1" thickBot="1" x14ac:dyDescent="0.3">
      <c r="B96" s="55" t="s">
        <v>82</v>
      </c>
      <c r="C96" s="60" t="s">
        <v>83</v>
      </c>
      <c r="D96" s="60"/>
      <c r="E96" s="60"/>
      <c r="F96" s="60"/>
      <c r="G96" s="60"/>
      <c r="H96" s="60"/>
      <c r="I96" s="60"/>
      <c r="J96" s="60"/>
      <c r="K96" s="60"/>
      <c r="L96" s="60"/>
      <c r="M96" s="61"/>
    </row>
  </sheetData>
  <mergeCells count="20">
    <mergeCell ref="C77:M77"/>
    <mergeCell ref="C78:M78"/>
    <mergeCell ref="C79:M79"/>
    <mergeCell ref="C80:M80"/>
    <mergeCell ref="C89:M89"/>
    <mergeCell ref="C83:M83"/>
    <mergeCell ref="C84:M84"/>
    <mergeCell ref="C85:M85"/>
    <mergeCell ref="C86:M86"/>
    <mergeCell ref="C87:M87"/>
    <mergeCell ref="C88:M88"/>
    <mergeCell ref="C81:M81"/>
    <mergeCell ref="C82:M82"/>
    <mergeCell ref="C95:M95"/>
    <mergeCell ref="C96:M96"/>
    <mergeCell ref="C90:M90"/>
    <mergeCell ref="C91:M91"/>
    <mergeCell ref="C92:M92"/>
    <mergeCell ref="C93:M93"/>
    <mergeCell ref="C94:M94"/>
  </mergeCells>
  <pageMargins left="0.7" right="0.7" top="0.75" bottom="0.75" header="0.3" footer="0.3"/>
  <pageSetup orientation="portrait" horizontalDpi="0" verticalDpi="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B53D5-F806-4EF4-B74B-9445D213296C}">
  <dimension ref="A1:K41"/>
  <sheetViews>
    <sheetView topLeftCell="A30" workbookViewId="0">
      <selection activeCell="E41" sqref="E41"/>
    </sheetView>
  </sheetViews>
  <sheetFormatPr baseColWidth="10" defaultRowHeight="15" x14ac:dyDescent="0.25"/>
  <cols>
    <col min="1" max="1" width="13.42578125" style="47" customWidth="1"/>
    <col min="2" max="2" width="18.28515625" style="47" customWidth="1"/>
    <col min="3" max="3" width="8" style="47" customWidth="1"/>
    <col min="4" max="4" width="27.5703125" style="47" customWidth="1"/>
    <col min="5" max="11" width="18.85546875" style="47" customWidth="1"/>
    <col min="12" max="12" width="0" style="47" hidden="1" customWidth="1"/>
    <col min="13" max="13" width="6.42578125" style="47" customWidth="1"/>
    <col min="14" max="16384" width="11.42578125" style="47"/>
  </cols>
  <sheetData>
    <row r="1" spans="1:11" x14ac:dyDescent="0.25">
      <c r="A1" s="45"/>
      <c r="B1" s="45">
        <v>2020</v>
      </c>
      <c r="C1" s="46" t="s">
        <v>0</v>
      </c>
      <c r="D1" s="46" t="s">
        <v>0</v>
      </c>
      <c r="E1" s="46" t="s">
        <v>0</v>
      </c>
      <c r="F1" s="46" t="s">
        <v>0</v>
      </c>
      <c r="G1" s="46" t="s">
        <v>0</v>
      </c>
      <c r="H1" s="46" t="s">
        <v>0</v>
      </c>
      <c r="I1" s="46" t="s">
        <v>0</v>
      </c>
      <c r="J1" s="46" t="s">
        <v>0</v>
      </c>
      <c r="K1" s="46" t="s">
        <v>0</v>
      </c>
    </row>
    <row r="2" spans="1:11" x14ac:dyDescent="0.25">
      <c r="A2" s="45"/>
      <c r="B2" s="45" t="s">
        <v>1</v>
      </c>
      <c r="C2" s="46" t="s">
        <v>0</v>
      </c>
      <c r="D2" s="46" t="s">
        <v>0</v>
      </c>
      <c r="E2" s="46" t="s">
        <v>0</v>
      </c>
      <c r="F2" s="46" t="s">
        <v>0</v>
      </c>
      <c r="G2" s="46" t="s">
        <v>0</v>
      </c>
      <c r="H2" s="46" t="s">
        <v>0</v>
      </c>
      <c r="I2" s="46" t="s">
        <v>0</v>
      </c>
      <c r="J2" s="46" t="s">
        <v>0</v>
      </c>
      <c r="K2" s="46" t="s">
        <v>0</v>
      </c>
    </row>
    <row r="3" spans="1:11" ht="15.75" thickBot="1" x14ac:dyDescent="0.3">
      <c r="A3" s="45"/>
      <c r="B3" s="50" t="s">
        <v>101</v>
      </c>
      <c r="C3" s="46" t="s">
        <v>0</v>
      </c>
      <c r="D3" s="46" t="s">
        <v>0</v>
      </c>
      <c r="E3" s="46" t="s">
        <v>0</v>
      </c>
      <c r="F3" s="46" t="s">
        <v>0</v>
      </c>
      <c r="G3" s="46" t="s">
        <v>0</v>
      </c>
      <c r="H3" s="46" t="s">
        <v>0</v>
      </c>
      <c r="I3" s="46" t="s">
        <v>0</v>
      </c>
      <c r="J3" s="46" t="s">
        <v>0</v>
      </c>
      <c r="K3" s="46" t="s">
        <v>0</v>
      </c>
    </row>
    <row r="4" spans="1:11" ht="15.75" thickBot="1" x14ac:dyDescent="0.3">
      <c r="A4" s="48"/>
      <c r="B4" s="89" t="s">
        <v>3</v>
      </c>
      <c r="C4" s="90" t="s">
        <v>4</v>
      </c>
      <c r="D4" s="90" t="s">
        <v>6</v>
      </c>
      <c r="E4" s="90" t="s">
        <v>8</v>
      </c>
      <c r="F4" s="90" t="s">
        <v>9</v>
      </c>
      <c r="G4" s="90" t="s">
        <v>10</v>
      </c>
      <c r="H4" s="90" t="s">
        <v>11</v>
      </c>
      <c r="I4" s="90" t="s">
        <v>12</v>
      </c>
      <c r="J4" s="90" t="s">
        <v>13</v>
      </c>
      <c r="K4" s="91" t="s">
        <v>15</v>
      </c>
    </row>
    <row r="5" spans="1:11" x14ac:dyDescent="0.25">
      <c r="A5" s="49"/>
      <c r="B5" s="76" t="s">
        <v>16</v>
      </c>
      <c r="C5" s="77" t="s">
        <v>18</v>
      </c>
      <c r="D5" s="78" t="s">
        <v>20</v>
      </c>
      <c r="E5" s="79">
        <v>12190000000</v>
      </c>
      <c r="F5" s="79">
        <v>0</v>
      </c>
      <c r="G5" s="79">
        <v>1488751344</v>
      </c>
      <c r="H5" s="79">
        <v>10701248656</v>
      </c>
      <c r="I5" s="79">
        <v>1488751344</v>
      </c>
      <c r="J5" s="79">
        <v>1488751344</v>
      </c>
      <c r="K5" s="80">
        <v>1488751344</v>
      </c>
    </row>
    <row r="6" spans="1:11" ht="22.5" x14ac:dyDescent="0.25">
      <c r="A6" s="49"/>
      <c r="B6" s="68" t="s">
        <v>21</v>
      </c>
      <c r="C6" s="69" t="s">
        <v>18</v>
      </c>
      <c r="D6" s="70" t="s">
        <v>22</v>
      </c>
      <c r="E6" s="71">
        <v>4261000000</v>
      </c>
      <c r="F6" s="71">
        <v>0</v>
      </c>
      <c r="G6" s="71">
        <v>630700521</v>
      </c>
      <c r="H6" s="71">
        <v>3630299479</v>
      </c>
      <c r="I6" s="71">
        <v>630700521</v>
      </c>
      <c r="J6" s="71">
        <v>629050983</v>
      </c>
      <c r="K6" s="72">
        <v>629050983</v>
      </c>
    </row>
    <row r="7" spans="1:11" ht="33.75" x14ac:dyDescent="0.25">
      <c r="A7" s="49"/>
      <c r="B7" s="68" t="s">
        <v>23</v>
      </c>
      <c r="C7" s="69" t="s">
        <v>18</v>
      </c>
      <c r="D7" s="70" t="s">
        <v>24</v>
      </c>
      <c r="E7" s="71">
        <v>1524000000</v>
      </c>
      <c r="F7" s="71">
        <v>0</v>
      </c>
      <c r="G7" s="71">
        <v>145813991</v>
      </c>
      <c r="H7" s="71">
        <v>1378186009</v>
      </c>
      <c r="I7" s="71">
        <v>145813991</v>
      </c>
      <c r="J7" s="71">
        <v>145813991</v>
      </c>
      <c r="K7" s="72">
        <v>145813991</v>
      </c>
    </row>
    <row r="8" spans="1:11" ht="22.5" x14ac:dyDescent="0.25">
      <c r="A8" s="49"/>
      <c r="B8" s="68" t="s">
        <v>25</v>
      </c>
      <c r="C8" s="69" t="s">
        <v>18</v>
      </c>
      <c r="D8" s="70" t="s">
        <v>26</v>
      </c>
      <c r="E8" s="71">
        <v>11000000</v>
      </c>
      <c r="F8" s="71">
        <v>0</v>
      </c>
      <c r="G8" s="71">
        <v>0</v>
      </c>
      <c r="H8" s="71">
        <v>11000000</v>
      </c>
      <c r="I8" s="71">
        <v>0</v>
      </c>
      <c r="J8" s="71">
        <v>0</v>
      </c>
      <c r="K8" s="72">
        <v>0</v>
      </c>
    </row>
    <row r="9" spans="1:11" ht="22.5" x14ac:dyDescent="0.25">
      <c r="A9" s="49"/>
      <c r="B9" s="68" t="s">
        <v>27</v>
      </c>
      <c r="C9" s="69" t="s">
        <v>18</v>
      </c>
      <c r="D9" s="70" t="s">
        <v>28</v>
      </c>
      <c r="E9" s="71">
        <v>4329000000</v>
      </c>
      <c r="F9" s="71">
        <v>0</v>
      </c>
      <c r="G9" s="71">
        <v>3863532384.0799999</v>
      </c>
      <c r="H9" s="71">
        <v>465467615.92000002</v>
      </c>
      <c r="I9" s="71">
        <v>2437662734.4499998</v>
      </c>
      <c r="J9" s="71">
        <v>116675899.45</v>
      </c>
      <c r="K9" s="72">
        <v>116675899.45</v>
      </c>
    </row>
    <row r="10" spans="1:11" ht="33.75" x14ac:dyDescent="0.25">
      <c r="A10" s="49"/>
      <c r="B10" s="68" t="s">
        <v>29</v>
      </c>
      <c r="C10" s="69" t="s">
        <v>18</v>
      </c>
      <c r="D10" s="70" t="s">
        <v>30</v>
      </c>
      <c r="E10" s="71">
        <v>13311842203</v>
      </c>
      <c r="F10" s="71">
        <v>0</v>
      </c>
      <c r="G10" s="71">
        <v>1944113349.02</v>
      </c>
      <c r="H10" s="71">
        <v>11367728853.98</v>
      </c>
      <c r="I10" s="71">
        <v>1944113349.02</v>
      </c>
      <c r="J10" s="71">
        <v>1944113349.02</v>
      </c>
      <c r="K10" s="72">
        <v>1944113349.02</v>
      </c>
    </row>
    <row r="11" spans="1:11" ht="22.5" x14ac:dyDescent="0.25">
      <c r="A11" s="49"/>
      <c r="B11" s="68" t="s">
        <v>31</v>
      </c>
      <c r="C11" s="69" t="s">
        <v>18</v>
      </c>
      <c r="D11" s="70" t="s">
        <v>32</v>
      </c>
      <c r="E11" s="71">
        <v>2807110160</v>
      </c>
      <c r="F11" s="71">
        <v>0</v>
      </c>
      <c r="G11" s="71">
        <v>390042142.98000002</v>
      </c>
      <c r="H11" s="71">
        <v>2417068017.02</v>
      </c>
      <c r="I11" s="71">
        <v>85357654.980000004</v>
      </c>
      <c r="J11" s="71">
        <v>55886650.979999997</v>
      </c>
      <c r="K11" s="72">
        <v>55886650.979999997</v>
      </c>
    </row>
    <row r="12" spans="1:11" ht="33.75" x14ac:dyDescent="0.25">
      <c r="A12" s="49"/>
      <c r="B12" s="68" t="s">
        <v>33</v>
      </c>
      <c r="C12" s="69" t="s">
        <v>18</v>
      </c>
      <c r="D12" s="70" t="s">
        <v>34</v>
      </c>
      <c r="E12" s="71">
        <v>58000000</v>
      </c>
      <c r="F12" s="71">
        <v>0</v>
      </c>
      <c r="G12" s="71">
        <v>29426297</v>
      </c>
      <c r="H12" s="71">
        <v>28573703</v>
      </c>
      <c r="I12" s="71">
        <v>29426297</v>
      </c>
      <c r="J12" s="71">
        <v>29426297</v>
      </c>
      <c r="K12" s="72">
        <v>29426297</v>
      </c>
    </row>
    <row r="13" spans="1:11" x14ac:dyDescent="0.25">
      <c r="A13" s="49"/>
      <c r="B13" s="68" t="s">
        <v>35</v>
      </c>
      <c r="C13" s="69" t="s">
        <v>18</v>
      </c>
      <c r="D13" s="70" t="s">
        <v>36</v>
      </c>
      <c r="E13" s="71">
        <v>94000000</v>
      </c>
      <c r="F13" s="71">
        <v>0</v>
      </c>
      <c r="G13" s="71">
        <v>0</v>
      </c>
      <c r="H13" s="71">
        <v>94000000</v>
      </c>
      <c r="I13" s="71">
        <v>0</v>
      </c>
      <c r="J13" s="71">
        <v>0</v>
      </c>
      <c r="K13" s="72">
        <v>0</v>
      </c>
    </row>
    <row r="14" spans="1:11" x14ac:dyDescent="0.25">
      <c r="A14" s="49"/>
      <c r="B14" s="68" t="s">
        <v>37</v>
      </c>
      <c r="C14" s="69" t="s">
        <v>18</v>
      </c>
      <c r="D14" s="70" t="s">
        <v>38</v>
      </c>
      <c r="E14" s="71">
        <v>20000000</v>
      </c>
      <c r="F14" s="71">
        <v>0</v>
      </c>
      <c r="G14" s="71">
        <v>0</v>
      </c>
      <c r="H14" s="71">
        <v>20000000</v>
      </c>
      <c r="I14" s="71">
        <v>0</v>
      </c>
      <c r="J14" s="71">
        <v>0</v>
      </c>
      <c r="K14" s="72">
        <v>0</v>
      </c>
    </row>
    <row r="15" spans="1:11" ht="22.5" x14ac:dyDescent="0.25">
      <c r="A15" s="49"/>
      <c r="B15" s="68" t="s">
        <v>39</v>
      </c>
      <c r="C15" s="69" t="s">
        <v>18</v>
      </c>
      <c r="D15" s="70" t="s">
        <v>40</v>
      </c>
      <c r="E15" s="71">
        <v>11000000</v>
      </c>
      <c r="F15" s="71">
        <v>0</v>
      </c>
      <c r="G15" s="71">
        <v>0</v>
      </c>
      <c r="H15" s="71">
        <v>11000000</v>
      </c>
      <c r="I15" s="71">
        <v>0</v>
      </c>
      <c r="J15" s="71">
        <v>0</v>
      </c>
      <c r="K15" s="72">
        <v>0</v>
      </c>
    </row>
    <row r="16" spans="1:11" ht="22.5" x14ac:dyDescent="0.25">
      <c r="A16" s="49"/>
      <c r="B16" s="68" t="s">
        <v>41</v>
      </c>
      <c r="C16" s="69" t="s">
        <v>42</v>
      </c>
      <c r="D16" s="70" t="s">
        <v>44</v>
      </c>
      <c r="E16" s="71">
        <v>975000000</v>
      </c>
      <c r="F16" s="71">
        <v>0</v>
      </c>
      <c r="G16" s="71">
        <v>629139685.13999999</v>
      </c>
      <c r="H16" s="71">
        <v>345860314.86000001</v>
      </c>
      <c r="I16" s="71">
        <v>629139685.13999999</v>
      </c>
      <c r="J16" s="71">
        <v>624748985</v>
      </c>
      <c r="K16" s="72">
        <v>624748985</v>
      </c>
    </row>
    <row r="17" spans="1:11" ht="23.25" thickBot="1" x14ac:dyDescent="0.3">
      <c r="A17" s="49"/>
      <c r="B17" s="73" t="s">
        <v>45</v>
      </c>
      <c r="C17" s="74" t="s">
        <v>18</v>
      </c>
      <c r="D17" s="75" t="s">
        <v>46</v>
      </c>
      <c r="E17" s="81">
        <v>2000000</v>
      </c>
      <c r="F17" s="81">
        <v>0</v>
      </c>
      <c r="G17" s="81">
        <v>0</v>
      </c>
      <c r="H17" s="81">
        <v>2000000</v>
      </c>
      <c r="I17" s="81">
        <v>0</v>
      </c>
      <c r="J17" s="81">
        <v>0</v>
      </c>
      <c r="K17" s="82">
        <v>0</v>
      </c>
    </row>
    <row r="18" spans="1:11" ht="15.75" thickBot="1" x14ac:dyDescent="0.3">
      <c r="A18" s="49"/>
      <c r="B18" s="102" t="s">
        <v>104</v>
      </c>
      <c r="C18" s="103"/>
      <c r="D18" s="104"/>
      <c r="E18" s="88">
        <f>SUM(E5:E17)</f>
        <v>39593952363</v>
      </c>
      <c r="F18" s="88">
        <f t="shared" ref="F18:K18" si="0">SUM(F5:F17)</f>
        <v>0</v>
      </c>
      <c r="G18" s="88">
        <f t="shared" si="0"/>
        <v>9121519714.2199993</v>
      </c>
      <c r="H18" s="88">
        <f t="shared" si="0"/>
        <v>30472432648.780003</v>
      </c>
      <c r="I18" s="88">
        <f t="shared" si="0"/>
        <v>7390965576.5899992</v>
      </c>
      <c r="J18" s="88">
        <f t="shared" si="0"/>
        <v>5034467499.4499989</v>
      </c>
      <c r="K18" s="88">
        <f t="shared" si="0"/>
        <v>5034467499.4499989</v>
      </c>
    </row>
    <row r="19" spans="1:11" ht="56.25" x14ac:dyDescent="0.25">
      <c r="A19" s="49"/>
      <c r="B19" s="76" t="s">
        <v>47</v>
      </c>
      <c r="C19" s="77" t="s">
        <v>42</v>
      </c>
      <c r="D19" s="78" t="s">
        <v>49</v>
      </c>
      <c r="E19" s="79">
        <v>50000000000</v>
      </c>
      <c r="F19" s="79">
        <v>0</v>
      </c>
      <c r="G19" s="79">
        <v>1877132767</v>
      </c>
      <c r="H19" s="79">
        <v>48122867233</v>
      </c>
      <c r="I19" s="79">
        <v>941935912</v>
      </c>
      <c r="J19" s="79">
        <v>0</v>
      </c>
      <c r="K19" s="80">
        <v>0</v>
      </c>
    </row>
    <row r="20" spans="1:11" ht="45" x14ac:dyDescent="0.25">
      <c r="A20" s="49"/>
      <c r="B20" s="68" t="s">
        <v>50</v>
      </c>
      <c r="C20" s="69" t="s">
        <v>42</v>
      </c>
      <c r="D20" s="70" t="s">
        <v>51</v>
      </c>
      <c r="E20" s="71">
        <v>13000000000</v>
      </c>
      <c r="F20" s="71">
        <v>0</v>
      </c>
      <c r="G20" s="71">
        <v>1652519000</v>
      </c>
      <c r="H20" s="71">
        <v>11347481000</v>
      </c>
      <c r="I20" s="71">
        <v>507344286</v>
      </c>
      <c r="J20" s="71">
        <v>6103947</v>
      </c>
      <c r="K20" s="72">
        <v>6103947</v>
      </c>
    </row>
    <row r="21" spans="1:11" ht="22.5" x14ac:dyDescent="0.25">
      <c r="A21" s="49"/>
      <c r="B21" s="68" t="s">
        <v>52</v>
      </c>
      <c r="C21" s="69" t="s">
        <v>42</v>
      </c>
      <c r="D21" s="70" t="s">
        <v>53</v>
      </c>
      <c r="E21" s="71">
        <v>13000000000</v>
      </c>
      <c r="F21" s="71">
        <v>0</v>
      </c>
      <c r="G21" s="71">
        <v>1965499600</v>
      </c>
      <c r="H21" s="71">
        <v>11034500400</v>
      </c>
      <c r="I21" s="71">
        <v>400273160</v>
      </c>
      <c r="J21" s="71">
        <v>2200000</v>
      </c>
      <c r="K21" s="72">
        <v>2200000</v>
      </c>
    </row>
    <row r="22" spans="1:11" ht="33.75" x14ac:dyDescent="0.25">
      <c r="A22" s="49"/>
      <c r="B22" s="68" t="s">
        <v>54</v>
      </c>
      <c r="C22" s="69" t="s">
        <v>42</v>
      </c>
      <c r="D22" s="70" t="s">
        <v>55</v>
      </c>
      <c r="E22" s="71">
        <v>15000000000</v>
      </c>
      <c r="F22" s="71">
        <v>0</v>
      </c>
      <c r="G22" s="71">
        <v>1041990000</v>
      </c>
      <c r="H22" s="71">
        <v>13958010000</v>
      </c>
      <c r="I22" s="71">
        <v>441444205</v>
      </c>
      <c r="J22" s="71">
        <v>6806427</v>
      </c>
      <c r="K22" s="72">
        <v>6806427</v>
      </c>
    </row>
    <row r="23" spans="1:11" ht="45" x14ac:dyDescent="0.25">
      <c r="A23" s="49"/>
      <c r="B23" s="68" t="s">
        <v>56</v>
      </c>
      <c r="C23" s="69" t="s">
        <v>42</v>
      </c>
      <c r="D23" s="70" t="s">
        <v>57</v>
      </c>
      <c r="E23" s="71">
        <v>15000000000</v>
      </c>
      <c r="F23" s="71">
        <v>0</v>
      </c>
      <c r="G23" s="71">
        <v>1613485000</v>
      </c>
      <c r="H23" s="71">
        <v>13386515000</v>
      </c>
      <c r="I23" s="71">
        <v>559290012</v>
      </c>
      <c r="J23" s="71">
        <v>4979361</v>
      </c>
      <c r="K23" s="72">
        <v>4979361</v>
      </c>
    </row>
    <row r="24" spans="1:11" ht="45" x14ac:dyDescent="0.25">
      <c r="A24" s="49"/>
      <c r="B24" s="68" t="s">
        <v>58</v>
      </c>
      <c r="C24" s="69" t="s">
        <v>18</v>
      </c>
      <c r="D24" s="70" t="s">
        <v>59</v>
      </c>
      <c r="E24" s="71">
        <v>17750000000</v>
      </c>
      <c r="F24" s="71">
        <v>0</v>
      </c>
      <c r="G24" s="71">
        <v>7531003210</v>
      </c>
      <c r="H24" s="71">
        <v>10218996790</v>
      </c>
      <c r="I24" s="71">
        <v>3855234290</v>
      </c>
      <c r="J24" s="71">
        <v>281113511</v>
      </c>
      <c r="K24" s="72">
        <v>281113511</v>
      </c>
    </row>
    <row r="25" spans="1:11" ht="45" x14ac:dyDescent="0.25">
      <c r="A25" s="49"/>
      <c r="B25" s="68" t="s">
        <v>58</v>
      </c>
      <c r="C25" s="69" t="s">
        <v>42</v>
      </c>
      <c r="D25" s="70" t="s">
        <v>59</v>
      </c>
      <c r="E25" s="71">
        <v>165081157797</v>
      </c>
      <c r="F25" s="71">
        <v>100000000000</v>
      </c>
      <c r="G25" s="71">
        <v>28296624055</v>
      </c>
      <c r="H25" s="71">
        <v>36784533742</v>
      </c>
      <c r="I25" s="71">
        <v>28296624055</v>
      </c>
      <c r="J25" s="71">
        <v>0</v>
      </c>
      <c r="K25" s="72">
        <v>0</v>
      </c>
    </row>
    <row r="26" spans="1:11" ht="33.75" x14ac:dyDescent="0.25">
      <c r="A26" s="49"/>
      <c r="B26" s="68" t="s">
        <v>60</v>
      </c>
      <c r="C26" s="69" t="s">
        <v>42</v>
      </c>
      <c r="D26" s="70" t="s">
        <v>61</v>
      </c>
      <c r="E26" s="71">
        <v>75290000000</v>
      </c>
      <c r="F26" s="71">
        <v>0</v>
      </c>
      <c r="G26" s="71">
        <v>29137098200</v>
      </c>
      <c r="H26" s="71">
        <v>46152901800</v>
      </c>
      <c r="I26" s="71">
        <v>28950538754</v>
      </c>
      <c r="J26" s="71">
        <v>1456321</v>
      </c>
      <c r="K26" s="72">
        <v>1456321</v>
      </c>
    </row>
    <row r="27" spans="1:11" ht="45" x14ac:dyDescent="0.25">
      <c r="A27" s="49"/>
      <c r="B27" s="68" t="s">
        <v>62</v>
      </c>
      <c r="C27" s="69" t="s">
        <v>42</v>
      </c>
      <c r="D27" s="70" t="s">
        <v>63</v>
      </c>
      <c r="E27" s="71">
        <v>25000000000</v>
      </c>
      <c r="F27" s="71">
        <v>0</v>
      </c>
      <c r="G27" s="71">
        <v>20599890340.32</v>
      </c>
      <c r="H27" s="71">
        <v>4400109659.6800003</v>
      </c>
      <c r="I27" s="71">
        <v>6624231917.5</v>
      </c>
      <c r="J27" s="71">
        <v>1804348015.5</v>
      </c>
      <c r="K27" s="72">
        <v>1804348015.5</v>
      </c>
    </row>
    <row r="28" spans="1:11" ht="56.25" x14ac:dyDescent="0.25">
      <c r="A28" s="49"/>
      <c r="B28" s="68" t="s">
        <v>64</v>
      </c>
      <c r="C28" s="69" t="s">
        <v>18</v>
      </c>
      <c r="D28" s="70" t="s">
        <v>65</v>
      </c>
      <c r="E28" s="71">
        <v>112170000000</v>
      </c>
      <c r="F28" s="71">
        <v>20000000000</v>
      </c>
      <c r="G28" s="71">
        <v>50591061400.660004</v>
      </c>
      <c r="H28" s="71">
        <v>41578938599.339996</v>
      </c>
      <c r="I28" s="71">
        <v>7634945242</v>
      </c>
      <c r="J28" s="71">
        <v>1340575754</v>
      </c>
      <c r="K28" s="72">
        <v>1340575754</v>
      </c>
    </row>
    <row r="29" spans="1:11" ht="56.25" x14ac:dyDescent="0.25">
      <c r="A29" s="49"/>
      <c r="B29" s="68" t="s">
        <v>64</v>
      </c>
      <c r="C29" s="69" t="s">
        <v>42</v>
      </c>
      <c r="D29" s="70" t="s">
        <v>65</v>
      </c>
      <c r="E29" s="71">
        <v>50000000000</v>
      </c>
      <c r="F29" s="71">
        <v>0</v>
      </c>
      <c r="G29" s="71">
        <v>42000000000</v>
      </c>
      <c r="H29" s="71">
        <v>8000000000</v>
      </c>
      <c r="I29" s="71">
        <v>26476025744.5</v>
      </c>
      <c r="J29" s="71">
        <v>831718342.5</v>
      </c>
      <c r="K29" s="72">
        <v>831718342.5</v>
      </c>
    </row>
    <row r="30" spans="1:11" ht="33.75" x14ac:dyDescent="0.25">
      <c r="A30" s="49"/>
      <c r="B30" s="68" t="s">
        <v>66</v>
      </c>
      <c r="C30" s="69" t="s">
        <v>42</v>
      </c>
      <c r="D30" s="70" t="s">
        <v>67</v>
      </c>
      <c r="E30" s="71">
        <v>1100000000</v>
      </c>
      <c r="F30" s="71">
        <v>0</v>
      </c>
      <c r="G30" s="71">
        <v>675000000</v>
      </c>
      <c r="H30" s="71">
        <v>425000000</v>
      </c>
      <c r="I30" s="71">
        <v>591687841</v>
      </c>
      <c r="J30" s="71">
        <v>13691022</v>
      </c>
      <c r="K30" s="72">
        <v>13691022</v>
      </c>
    </row>
    <row r="31" spans="1:11" ht="33.75" x14ac:dyDescent="0.25">
      <c r="A31" s="49"/>
      <c r="B31" s="68" t="s">
        <v>68</v>
      </c>
      <c r="C31" s="69" t="s">
        <v>42</v>
      </c>
      <c r="D31" s="70" t="s">
        <v>69</v>
      </c>
      <c r="E31" s="71">
        <v>1000000000</v>
      </c>
      <c r="F31" s="71">
        <v>0</v>
      </c>
      <c r="G31" s="71">
        <v>301500000</v>
      </c>
      <c r="H31" s="71">
        <v>698500000</v>
      </c>
      <c r="I31" s="71">
        <v>71500000</v>
      </c>
      <c r="J31" s="71">
        <v>0</v>
      </c>
      <c r="K31" s="72">
        <v>0</v>
      </c>
    </row>
    <row r="32" spans="1:11" ht="56.25" x14ac:dyDescent="0.25">
      <c r="A32" s="49"/>
      <c r="B32" s="68" t="s">
        <v>70</v>
      </c>
      <c r="C32" s="69" t="s">
        <v>42</v>
      </c>
      <c r="D32" s="70" t="s">
        <v>71</v>
      </c>
      <c r="E32" s="71">
        <v>53000000000</v>
      </c>
      <c r="F32" s="71">
        <v>0</v>
      </c>
      <c r="G32" s="71">
        <v>42153815000</v>
      </c>
      <c r="H32" s="71">
        <v>10846185000</v>
      </c>
      <c r="I32" s="71">
        <v>4892629994</v>
      </c>
      <c r="J32" s="71">
        <v>965845738</v>
      </c>
      <c r="K32" s="72">
        <v>965845738</v>
      </c>
    </row>
    <row r="33" spans="1:11" ht="33.75" x14ac:dyDescent="0.25">
      <c r="A33" s="49"/>
      <c r="B33" s="68" t="s">
        <v>72</v>
      </c>
      <c r="C33" s="69" t="s">
        <v>42</v>
      </c>
      <c r="D33" s="70" t="s">
        <v>73</v>
      </c>
      <c r="E33" s="71">
        <v>3750000000</v>
      </c>
      <c r="F33" s="71">
        <v>0</v>
      </c>
      <c r="G33" s="71">
        <v>2767112793</v>
      </c>
      <c r="H33" s="71">
        <v>982887207</v>
      </c>
      <c r="I33" s="71">
        <v>1848918024</v>
      </c>
      <c r="J33" s="71">
        <v>3924845</v>
      </c>
      <c r="K33" s="72">
        <v>3924845</v>
      </c>
    </row>
    <row r="34" spans="1:11" ht="22.5" x14ac:dyDescent="0.25">
      <c r="A34" s="49"/>
      <c r="B34" s="68" t="s">
        <v>74</v>
      </c>
      <c r="C34" s="69" t="s">
        <v>42</v>
      </c>
      <c r="D34" s="70" t="s">
        <v>75</v>
      </c>
      <c r="E34" s="71">
        <v>3000000000</v>
      </c>
      <c r="F34" s="71">
        <v>0</v>
      </c>
      <c r="G34" s="71">
        <v>2855147100</v>
      </c>
      <c r="H34" s="71">
        <v>144852900</v>
      </c>
      <c r="I34" s="71">
        <v>150000000</v>
      </c>
      <c r="J34" s="71">
        <v>0</v>
      </c>
      <c r="K34" s="72">
        <v>0</v>
      </c>
    </row>
    <row r="35" spans="1:11" ht="33.75" x14ac:dyDescent="0.25">
      <c r="A35" s="49"/>
      <c r="B35" s="68" t="s">
        <v>76</v>
      </c>
      <c r="C35" s="69" t="s">
        <v>42</v>
      </c>
      <c r="D35" s="70" t="s">
        <v>77</v>
      </c>
      <c r="E35" s="71">
        <v>5000000000</v>
      </c>
      <c r="F35" s="71">
        <v>0</v>
      </c>
      <c r="G35" s="71">
        <v>1581230560</v>
      </c>
      <c r="H35" s="71">
        <v>3418769440</v>
      </c>
      <c r="I35" s="71">
        <v>1410751181</v>
      </c>
      <c r="J35" s="71">
        <v>0</v>
      </c>
      <c r="K35" s="72">
        <v>0</v>
      </c>
    </row>
    <row r="36" spans="1:11" ht="56.25" x14ac:dyDescent="0.25">
      <c r="A36" s="49"/>
      <c r="B36" s="68" t="s">
        <v>78</v>
      </c>
      <c r="C36" s="69" t="s">
        <v>42</v>
      </c>
      <c r="D36" s="70" t="s">
        <v>79</v>
      </c>
      <c r="E36" s="71">
        <v>4000000000</v>
      </c>
      <c r="F36" s="71">
        <v>0</v>
      </c>
      <c r="G36" s="71">
        <v>1322622814.0899999</v>
      </c>
      <c r="H36" s="71">
        <v>2677377185.9099998</v>
      </c>
      <c r="I36" s="71">
        <v>1027942990.09</v>
      </c>
      <c r="J36" s="71">
        <v>18105493</v>
      </c>
      <c r="K36" s="72">
        <v>18105493</v>
      </c>
    </row>
    <row r="37" spans="1:11" ht="22.5" x14ac:dyDescent="0.25">
      <c r="A37" s="49"/>
      <c r="B37" s="68" t="s">
        <v>80</v>
      </c>
      <c r="C37" s="69" t="s">
        <v>42</v>
      </c>
      <c r="D37" s="70" t="s">
        <v>81</v>
      </c>
      <c r="E37" s="71">
        <v>8000000000</v>
      </c>
      <c r="F37" s="71">
        <v>0</v>
      </c>
      <c r="G37" s="71">
        <v>4533597517</v>
      </c>
      <c r="H37" s="71">
        <v>3466402483</v>
      </c>
      <c r="I37" s="71">
        <v>2190643912.3699999</v>
      </c>
      <c r="J37" s="71">
        <v>63996232</v>
      </c>
      <c r="K37" s="72">
        <v>63996232</v>
      </c>
    </row>
    <row r="38" spans="1:11" ht="23.25" thickBot="1" x14ac:dyDescent="0.3">
      <c r="A38" s="49"/>
      <c r="B38" s="83" t="s">
        <v>82</v>
      </c>
      <c r="C38" s="84" t="s">
        <v>42</v>
      </c>
      <c r="D38" s="85" t="s">
        <v>83</v>
      </c>
      <c r="E38" s="86">
        <v>7000000000</v>
      </c>
      <c r="F38" s="86">
        <v>0</v>
      </c>
      <c r="G38" s="86">
        <v>3627994193</v>
      </c>
      <c r="H38" s="86">
        <v>3372005807</v>
      </c>
      <c r="I38" s="86">
        <v>2502256322</v>
      </c>
      <c r="J38" s="86">
        <v>63739990</v>
      </c>
      <c r="K38" s="87">
        <v>63739990</v>
      </c>
    </row>
    <row r="39" spans="1:11" x14ac:dyDescent="0.25">
      <c r="A39" s="49"/>
      <c r="B39" s="99" t="s">
        <v>102</v>
      </c>
      <c r="C39" s="100"/>
      <c r="D39" s="101"/>
      <c r="E39" s="92">
        <f>SUM(E19:E38)</f>
        <v>637141157797</v>
      </c>
      <c r="F39" s="92">
        <f t="shared" ref="F39:K39" si="1">SUM(F19:F38)</f>
        <v>120000000000</v>
      </c>
      <c r="G39" s="92">
        <f t="shared" si="1"/>
        <v>246124323550.07001</v>
      </c>
      <c r="H39" s="92">
        <f t="shared" si="1"/>
        <v>271016834246.92999</v>
      </c>
      <c r="I39" s="92">
        <f t="shared" si="1"/>
        <v>119374217842.45999</v>
      </c>
      <c r="J39" s="92">
        <f t="shared" si="1"/>
        <v>5408604999</v>
      </c>
      <c r="K39" s="93">
        <f t="shared" si="1"/>
        <v>5408604999</v>
      </c>
    </row>
    <row r="40" spans="1:11" ht="15.75" thickBot="1" x14ac:dyDescent="0.3">
      <c r="A40" s="49"/>
      <c r="B40" s="96" t="s">
        <v>103</v>
      </c>
      <c r="C40" s="97"/>
      <c r="D40" s="98"/>
      <c r="E40" s="94">
        <f>+E39+E18</f>
        <v>676735110160</v>
      </c>
      <c r="F40" s="94">
        <f t="shared" ref="F40:K40" si="2">+F39+F18</f>
        <v>120000000000</v>
      </c>
      <c r="G40" s="94">
        <f t="shared" si="2"/>
        <v>255245843264.29001</v>
      </c>
      <c r="H40" s="94">
        <f t="shared" si="2"/>
        <v>301489266895.71002</v>
      </c>
      <c r="I40" s="94">
        <f t="shared" si="2"/>
        <v>126765183419.04999</v>
      </c>
      <c r="J40" s="94">
        <f t="shared" si="2"/>
        <v>10443072498.449999</v>
      </c>
      <c r="K40" s="95">
        <f t="shared" si="2"/>
        <v>10443072498.449999</v>
      </c>
    </row>
    <row r="41" spans="1:11" ht="33.950000000000003" customHeight="1" x14ac:dyDescent="0.25">
      <c r="E41" s="105">
        <f>+E39-F39</f>
        <v>517141157797</v>
      </c>
    </row>
  </sheetData>
  <mergeCells count="3">
    <mergeCell ref="B40:D40"/>
    <mergeCell ref="B39:D39"/>
    <mergeCell ref="B18:D1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H8"/>
  <sheetViews>
    <sheetView workbookViewId="0">
      <selection activeCell="H18" sqref="H17:H18"/>
    </sheetView>
  </sheetViews>
  <sheetFormatPr baseColWidth="10" defaultRowHeight="15" x14ac:dyDescent="0.25"/>
  <cols>
    <col min="3" max="3" width="52.28515625" customWidth="1"/>
    <col min="4" max="4" width="16" customWidth="1"/>
    <col min="5" max="7" width="14.7109375" customWidth="1"/>
    <col min="8" max="8" width="20.85546875" customWidth="1"/>
  </cols>
  <sheetData>
    <row r="2" spans="2:8" x14ac:dyDescent="0.25">
      <c r="D2" s="57">
        <f>+D6</f>
        <v>163121157797</v>
      </c>
    </row>
    <row r="3" spans="2:8" x14ac:dyDescent="0.25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 x14ac:dyDescent="0.25">
      <c r="B4" s="5" t="s">
        <v>90</v>
      </c>
      <c r="C4" s="4" t="s">
        <v>91</v>
      </c>
      <c r="D4" s="9">
        <f>SUM('ACUMULADO A FEBRERO'!E19:E23)</f>
        <v>106000000000</v>
      </c>
      <c r="E4" s="9">
        <f>SUM('ACUMULADO A FEBRERO'!I19:I23)</f>
        <v>2850287575</v>
      </c>
      <c r="F4" s="9">
        <f>SUM('ACUMULADO A FEBRERO'!J19:J23)</f>
        <v>20089735</v>
      </c>
      <c r="G4" s="9">
        <f>SUM('ACUMULADO A FEBRERO'!K19:K23)</f>
        <v>20089735</v>
      </c>
    </row>
    <row r="5" spans="2:8" x14ac:dyDescent="0.25">
      <c r="B5" s="5" t="s">
        <v>92</v>
      </c>
      <c r="C5" s="4" t="s">
        <v>93</v>
      </c>
      <c r="D5" s="9">
        <f>SUM('ACUMULADO A FEBRERO'!E27:E34)-'ACUMULADO A FEBRERO'!F28</f>
        <v>229020000000</v>
      </c>
      <c r="E5" s="9">
        <f>SUM('ACUMULADO A FEBRERO'!I27:I34)</f>
        <v>48289938763</v>
      </c>
      <c r="F5" s="9">
        <f>SUM('ACUMULADO A FEBRERO'!J27:J34)</f>
        <v>4960103717</v>
      </c>
      <c r="G5" s="9">
        <f>SUM('ACUMULADO A FEBRERO'!K27:K34)</f>
        <v>4960103717</v>
      </c>
      <c r="H5" s="16">
        <f>+F5-G5</f>
        <v>0</v>
      </c>
    </row>
    <row r="6" spans="2:8" x14ac:dyDescent="0.25">
      <c r="B6" s="5" t="s">
        <v>92</v>
      </c>
      <c r="C6" s="42" t="s">
        <v>99</v>
      </c>
      <c r="D6" s="9">
        <f>SUM('ACUMULADO A FEBRERO'!E24:E26)-'ACUMULADO A FEBRERO'!F25+'ACUMULADO A FEBRERO'!E35</f>
        <v>163121157797</v>
      </c>
      <c r="E6" s="9">
        <f>SUM('ACUMULADO A FEBRERO'!I24:I26)+'ACUMULADO A FEBRERO'!I35</f>
        <v>62513148280</v>
      </c>
      <c r="F6" s="9">
        <f>SUM('ACUMULADO A FEBRERO'!J24:J26)+'ACUMULADO A FEBRERO'!J35</f>
        <v>282569832</v>
      </c>
      <c r="G6" s="9">
        <f>SUM('ACUMULADO A FEBRERO'!K24:K26)+'ACUMULADO A FEBRERO'!K35</f>
        <v>282569832</v>
      </c>
      <c r="H6" s="16"/>
    </row>
    <row r="7" spans="2:8" ht="22.5" x14ac:dyDescent="0.25">
      <c r="B7" s="5" t="s">
        <v>94</v>
      </c>
      <c r="C7" s="4" t="s">
        <v>95</v>
      </c>
      <c r="D7" s="9">
        <v>19000000000</v>
      </c>
      <c r="E7" s="9">
        <f>SUM('ACUMULADO A FEBRERO'!I36:I38)</f>
        <v>5720843224.46</v>
      </c>
      <c r="F7" s="9">
        <f>SUM('ACUMULADO A FEBRERO'!J36:J38)</f>
        <v>145841715</v>
      </c>
      <c r="G7" s="9">
        <f>SUM('ACUMULADO A FEBRERO'!K36:K38)</f>
        <v>145841715</v>
      </c>
    </row>
    <row r="8" spans="2:8" x14ac:dyDescent="0.25">
      <c r="H8" s="57">
        <f>+G6</f>
        <v>282569832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0"/>
  <sheetViews>
    <sheetView workbookViewId="0">
      <selection activeCell="E9" sqref="E9"/>
    </sheetView>
  </sheetViews>
  <sheetFormatPr baseColWidth="10" defaultRowHeight="15" x14ac:dyDescent="0.25"/>
  <cols>
    <col min="1" max="1" width="13.42578125" style="20" customWidth="1"/>
    <col min="2" max="2" width="14.42578125" style="20" customWidth="1"/>
    <col min="3" max="3" width="27.5703125" style="20" customWidth="1"/>
    <col min="4" max="10" width="18.85546875" style="20" customWidth="1"/>
    <col min="11" max="11" width="0" style="20" hidden="1" customWidth="1"/>
    <col min="12" max="12" width="6.42578125" style="20" customWidth="1"/>
    <col min="13" max="16384" width="11.42578125" style="20"/>
  </cols>
  <sheetData>
    <row r="1" spans="1:10" x14ac:dyDescent="0.25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</row>
    <row r="2" spans="1:10" x14ac:dyDescent="0.25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</row>
    <row r="3" spans="1:10" ht="15.75" thickBot="1" x14ac:dyDescent="0.3">
      <c r="A3" s="18"/>
      <c r="B3" s="21" t="s">
        <v>98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</row>
    <row r="4" spans="1:10" ht="15.75" thickTop="1" x14ac:dyDescent="0.25">
      <c r="A4" s="22"/>
      <c r="B4" s="23" t="s">
        <v>3</v>
      </c>
      <c r="C4" s="24" t="s">
        <v>6</v>
      </c>
      <c r="D4" s="24" t="s">
        <v>8</v>
      </c>
      <c r="E4" s="24" t="s">
        <v>10</v>
      </c>
      <c r="F4" s="24" t="s">
        <v>11</v>
      </c>
      <c r="G4" s="24" t="s">
        <v>12</v>
      </c>
      <c r="H4" s="24" t="s">
        <v>13</v>
      </c>
      <c r="I4" s="24" t="s">
        <v>14</v>
      </c>
      <c r="J4" s="25" t="s">
        <v>15</v>
      </c>
    </row>
    <row r="5" spans="1:10" x14ac:dyDescent="0.25">
      <c r="A5" s="26"/>
      <c r="B5" s="27" t="s">
        <v>16</v>
      </c>
      <c r="C5" s="29" t="s">
        <v>20</v>
      </c>
      <c r="D5" s="30">
        <v>12190000000</v>
      </c>
      <c r="E5" s="30">
        <v>793771648</v>
      </c>
      <c r="F5" s="30">
        <v>11396228352</v>
      </c>
      <c r="G5" s="30">
        <v>793771648</v>
      </c>
      <c r="H5" s="30">
        <v>793771648</v>
      </c>
      <c r="I5" s="30">
        <v>793771648</v>
      </c>
      <c r="J5" s="31">
        <v>793771648</v>
      </c>
    </row>
    <row r="6" spans="1:10" ht="22.5" x14ac:dyDescent="0.25">
      <c r="A6" s="26"/>
      <c r="B6" s="27" t="s">
        <v>21</v>
      </c>
      <c r="C6" s="29" t="s">
        <v>22</v>
      </c>
      <c r="D6" s="30">
        <v>4261000000</v>
      </c>
      <c r="E6" s="30">
        <v>315516862</v>
      </c>
      <c r="F6" s="30">
        <v>3945483138</v>
      </c>
      <c r="G6" s="30">
        <v>315516862</v>
      </c>
      <c r="H6" s="30">
        <v>386731883</v>
      </c>
      <c r="I6" s="30">
        <v>386731883</v>
      </c>
      <c r="J6" s="31">
        <v>386731883</v>
      </c>
    </row>
    <row r="7" spans="1:10" ht="33.75" x14ac:dyDescent="0.25">
      <c r="A7" s="26"/>
      <c r="B7" s="27" t="s">
        <v>23</v>
      </c>
      <c r="C7" s="29" t="s">
        <v>24</v>
      </c>
      <c r="D7" s="30">
        <v>1524000000</v>
      </c>
      <c r="E7" s="30">
        <v>91227868</v>
      </c>
      <c r="F7" s="30">
        <v>1432772132</v>
      </c>
      <c r="G7" s="30">
        <v>91227868</v>
      </c>
      <c r="H7" s="30">
        <v>91227868</v>
      </c>
      <c r="I7" s="30">
        <v>91227868</v>
      </c>
      <c r="J7" s="31">
        <v>91227868</v>
      </c>
    </row>
    <row r="8" spans="1:10" ht="22.5" x14ac:dyDescent="0.25">
      <c r="A8" s="26"/>
      <c r="B8" s="27" t="s">
        <v>25</v>
      </c>
      <c r="C8" s="29" t="s">
        <v>26</v>
      </c>
      <c r="D8" s="30">
        <v>11000000</v>
      </c>
      <c r="E8" s="30">
        <v>0</v>
      </c>
      <c r="F8" s="30">
        <v>11000000</v>
      </c>
      <c r="G8" s="30">
        <v>0</v>
      </c>
      <c r="H8" s="30">
        <v>0</v>
      </c>
      <c r="I8" s="30">
        <v>0</v>
      </c>
      <c r="J8" s="31">
        <v>0</v>
      </c>
    </row>
    <row r="9" spans="1:10" ht="22.5" x14ac:dyDescent="0.25">
      <c r="A9" s="26"/>
      <c r="B9" s="27" t="s">
        <v>27</v>
      </c>
      <c r="C9" s="29" t="s">
        <v>28</v>
      </c>
      <c r="D9" s="30">
        <v>4329000000</v>
      </c>
      <c r="E9" s="30">
        <v>125845803</v>
      </c>
      <c r="F9" s="30">
        <v>4203154197</v>
      </c>
      <c r="G9" s="30">
        <v>1163536212</v>
      </c>
      <c r="H9" s="30">
        <v>69844467</v>
      </c>
      <c r="I9" s="30">
        <v>69844467</v>
      </c>
      <c r="J9" s="31">
        <v>69844467</v>
      </c>
    </row>
    <row r="10" spans="1:10" ht="33.75" x14ac:dyDescent="0.25">
      <c r="A10" s="26"/>
      <c r="B10" s="27" t="s">
        <v>29</v>
      </c>
      <c r="C10" s="29" t="s">
        <v>30</v>
      </c>
      <c r="D10" s="30">
        <v>13311842203</v>
      </c>
      <c r="E10" s="30">
        <v>971959640.01999998</v>
      </c>
      <c r="F10" s="30">
        <v>12339882562.98</v>
      </c>
      <c r="G10" s="30">
        <v>971959640.01999998</v>
      </c>
      <c r="H10" s="30">
        <v>971959640.01999998</v>
      </c>
      <c r="I10" s="30">
        <v>971959640.01999998</v>
      </c>
      <c r="J10" s="31">
        <v>971959640.01999998</v>
      </c>
    </row>
    <row r="11" spans="1:10" ht="22.5" x14ac:dyDescent="0.25">
      <c r="A11" s="26"/>
      <c r="B11" s="27" t="s">
        <v>31</v>
      </c>
      <c r="C11" s="29" t="s">
        <v>32</v>
      </c>
      <c r="D11" s="30">
        <v>2807110160</v>
      </c>
      <c r="E11" s="30">
        <v>194068.98</v>
      </c>
      <c r="F11" s="30">
        <v>2806916091.02</v>
      </c>
      <c r="G11" s="30">
        <v>25584442.98</v>
      </c>
      <c r="H11" s="30">
        <v>28040359.98</v>
      </c>
      <c r="I11" s="30">
        <v>28040359.98</v>
      </c>
      <c r="J11" s="31">
        <v>28040359.98</v>
      </c>
    </row>
    <row r="12" spans="1:10" ht="33.75" x14ac:dyDescent="0.25">
      <c r="A12" s="26"/>
      <c r="B12" s="27" t="s">
        <v>33</v>
      </c>
      <c r="C12" s="29" t="s">
        <v>34</v>
      </c>
      <c r="D12" s="30">
        <v>58000000</v>
      </c>
      <c r="E12" s="30">
        <v>15739423</v>
      </c>
      <c r="F12" s="30">
        <v>42260577</v>
      </c>
      <c r="G12" s="30">
        <v>15739423</v>
      </c>
      <c r="H12" s="30">
        <v>15739423</v>
      </c>
      <c r="I12" s="30">
        <v>15739423</v>
      </c>
      <c r="J12" s="31">
        <v>15739423</v>
      </c>
    </row>
    <row r="13" spans="1:10" x14ac:dyDescent="0.25">
      <c r="A13" s="26"/>
      <c r="B13" s="27" t="s">
        <v>35</v>
      </c>
      <c r="C13" s="29" t="s">
        <v>36</v>
      </c>
      <c r="D13" s="30">
        <v>94000000</v>
      </c>
      <c r="E13" s="30">
        <v>0</v>
      </c>
      <c r="F13" s="30">
        <v>94000000</v>
      </c>
      <c r="G13" s="30">
        <v>0</v>
      </c>
      <c r="H13" s="30">
        <v>0</v>
      </c>
      <c r="I13" s="30">
        <v>0</v>
      </c>
      <c r="J13" s="31">
        <v>0</v>
      </c>
    </row>
    <row r="14" spans="1:10" x14ac:dyDescent="0.25">
      <c r="A14" s="26"/>
      <c r="B14" s="27" t="s">
        <v>37</v>
      </c>
      <c r="C14" s="29" t="s">
        <v>38</v>
      </c>
      <c r="D14" s="30">
        <v>20000000</v>
      </c>
      <c r="E14" s="30">
        <v>0</v>
      </c>
      <c r="F14" s="30">
        <v>20000000</v>
      </c>
      <c r="G14" s="30">
        <v>0</v>
      </c>
      <c r="H14" s="30">
        <v>0</v>
      </c>
      <c r="I14" s="30">
        <v>0</v>
      </c>
      <c r="J14" s="31">
        <v>0</v>
      </c>
    </row>
    <row r="15" spans="1:10" ht="22.5" x14ac:dyDescent="0.25">
      <c r="A15" s="26"/>
      <c r="B15" s="27" t="s">
        <v>39</v>
      </c>
      <c r="C15" s="29" t="s">
        <v>40</v>
      </c>
      <c r="D15" s="30">
        <v>11000000</v>
      </c>
      <c r="E15" s="30">
        <v>0</v>
      </c>
      <c r="F15" s="30">
        <v>11000000</v>
      </c>
      <c r="G15" s="30">
        <v>0</v>
      </c>
      <c r="H15" s="30">
        <v>0</v>
      </c>
      <c r="I15" s="30">
        <v>0</v>
      </c>
      <c r="J15" s="31">
        <v>0</v>
      </c>
    </row>
    <row r="16" spans="1:10" ht="22.5" x14ac:dyDescent="0.25">
      <c r="A16" s="26"/>
      <c r="B16" s="27" t="s">
        <v>41</v>
      </c>
      <c r="C16" s="29" t="s">
        <v>44</v>
      </c>
      <c r="D16" s="30">
        <v>975000000</v>
      </c>
      <c r="E16" s="30">
        <v>4390700.1399999997</v>
      </c>
      <c r="F16" s="30">
        <v>970609299.86000001</v>
      </c>
      <c r="G16" s="30">
        <v>4390700.1399999997</v>
      </c>
      <c r="H16" s="30">
        <v>624748985</v>
      </c>
      <c r="I16" s="30">
        <v>624748985</v>
      </c>
      <c r="J16" s="31">
        <v>624748985</v>
      </c>
    </row>
    <row r="17" spans="1:10" ht="22.5" x14ac:dyDescent="0.25">
      <c r="A17" s="26"/>
      <c r="B17" s="27" t="s">
        <v>45</v>
      </c>
      <c r="C17" s="29" t="s">
        <v>46</v>
      </c>
      <c r="D17" s="30">
        <v>2000000</v>
      </c>
      <c r="E17" s="30">
        <v>0</v>
      </c>
      <c r="F17" s="30">
        <v>2000000</v>
      </c>
      <c r="G17" s="30">
        <v>0</v>
      </c>
      <c r="H17" s="30">
        <v>0</v>
      </c>
      <c r="I17" s="30">
        <v>0</v>
      </c>
      <c r="J17" s="31">
        <v>0</v>
      </c>
    </row>
    <row r="18" spans="1:10" ht="56.25" x14ac:dyDescent="0.25">
      <c r="A18" s="26"/>
      <c r="B18" s="27" t="s">
        <v>47</v>
      </c>
      <c r="C18" s="29" t="s">
        <v>49</v>
      </c>
      <c r="D18" s="30">
        <v>50000000000</v>
      </c>
      <c r="E18" s="30">
        <v>1877132767</v>
      </c>
      <c r="F18" s="30">
        <v>48122867233</v>
      </c>
      <c r="G18" s="30">
        <v>941935912</v>
      </c>
      <c r="H18" s="30">
        <v>0</v>
      </c>
      <c r="I18" s="30">
        <v>0</v>
      </c>
      <c r="J18" s="31">
        <v>0</v>
      </c>
    </row>
    <row r="19" spans="1:10" ht="45" x14ac:dyDescent="0.25">
      <c r="A19" s="26"/>
      <c r="B19" s="27" t="s">
        <v>50</v>
      </c>
      <c r="C19" s="29" t="s">
        <v>51</v>
      </c>
      <c r="D19" s="30">
        <v>13000000000</v>
      </c>
      <c r="E19" s="30">
        <v>988642000</v>
      </c>
      <c r="F19" s="30">
        <v>12011358000</v>
      </c>
      <c r="G19" s="30">
        <v>341970987</v>
      </c>
      <c r="H19" s="30">
        <v>6103947</v>
      </c>
      <c r="I19" s="30">
        <v>6103947</v>
      </c>
      <c r="J19" s="31">
        <v>6103947</v>
      </c>
    </row>
    <row r="20" spans="1:10" ht="22.5" x14ac:dyDescent="0.25">
      <c r="A20" s="26"/>
      <c r="B20" s="27" t="s">
        <v>52</v>
      </c>
      <c r="C20" s="29" t="s">
        <v>53</v>
      </c>
      <c r="D20" s="30">
        <v>13000000000</v>
      </c>
      <c r="E20" s="30">
        <v>1551983200</v>
      </c>
      <c r="F20" s="30">
        <v>11448016800</v>
      </c>
      <c r="G20" s="30">
        <v>354073160</v>
      </c>
      <c r="H20" s="30">
        <v>2200000</v>
      </c>
      <c r="I20" s="30">
        <v>2200000</v>
      </c>
      <c r="J20" s="31">
        <v>2200000</v>
      </c>
    </row>
    <row r="21" spans="1:10" ht="33.75" x14ac:dyDescent="0.25">
      <c r="A21" s="26"/>
      <c r="B21" s="27" t="s">
        <v>54</v>
      </c>
      <c r="C21" s="29" t="s">
        <v>55</v>
      </c>
      <c r="D21" s="30">
        <v>15000000000</v>
      </c>
      <c r="E21" s="30">
        <v>578390000</v>
      </c>
      <c r="F21" s="30">
        <v>14421610000</v>
      </c>
      <c r="G21" s="30">
        <v>278694205</v>
      </c>
      <c r="H21" s="30">
        <v>6806427</v>
      </c>
      <c r="I21" s="30">
        <v>6806427</v>
      </c>
      <c r="J21" s="31">
        <v>6806427</v>
      </c>
    </row>
    <row r="22" spans="1:10" ht="45" x14ac:dyDescent="0.25">
      <c r="A22" s="26"/>
      <c r="B22" s="27" t="s">
        <v>56</v>
      </c>
      <c r="C22" s="29" t="s">
        <v>57</v>
      </c>
      <c r="D22" s="30">
        <v>15000000000</v>
      </c>
      <c r="E22" s="30">
        <v>849235000</v>
      </c>
      <c r="F22" s="30">
        <v>14150765000</v>
      </c>
      <c r="G22" s="30">
        <v>557413634</v>
      </c>
      <c r="H22" s="30">
        <v>4979361</v>
      </c>
      <c r="I22" s="30">
        <v>4979361</v>
      </c>
      <c r="J22" s="31">
        <v>4979361</v>
      </c>
    </row>
    <row r="23" spans="1:10" ht="45" x14ac:dyDescent="0.25">
      <c r="A23" s="26"/>
      <c r="B23" s="27" t="s">
        <v>58</v>
      </c>
      <c r="C23" s="29" t="s">
        <v>59</v>
      </c>
      <c r="D23" s="30">
        <v>17750000000</v>
      </c>
      <c r="E23" s="30">
        <v>1454247831</v>
      </c>
      <c r="F23" s="30">
        <v>16295752169</v>
      </c>
      <c r="G23" s="30">
        <v>3228836201</v>
      </c>
      <c r="H23" s="30">
        <v>281113511</v>
      </c>
      <c r="I23" s="30">
        <v>281113511</v>
      </c>
      <c r="J23" s="31">
        <v>281113511</v>
      </c>
    </row>
    <row r="24" spans="1:10" ht="45" x14ac:dyDescent="0.25">
      <c r="A24" s="26"/>
      <c r="B24" s="27" t="s">
        <v>58</v>
      </c>
      <c r="C24" s="29" t="s">
        <v>59</v>
      </c>
      <c r="D24" s="30">
        <v>65081157797</v>
      </c>
      <c r="E24" s="30">
        <v>0</v>
      </c>
      <c r="F24" s="30">
        <v>65081157797</v>
      </c>
      <c r="G24" s="30">
        <v>0</v>
      </c>
      <c r="H24" s="30">
        <v>0</v>
      </c>
      <c r="I24" s="30">
        <v>0</v>
      </c>
      <c r="J24" s="31">
        <v>0</v>
      </c>
    </row>
    <row r="25" spans="1:10" ht="33.75" x14ac:dyDescent="0.25">
      <c r="A25" s="26"/>
      <c r="B25" s="27" t="s">
        <v>60</v>
      </c>
      <c r="C25" s="29" t="s">
        <v>61</v>
      </c>
      <c r="D25" s="30">
        <v>75290000000</v>
      </c>
      <c r="E25" s="30">
        <v>-5474000</v>
      </c>
      <c r="F25" s="30">
        <v>75295474000</v>
      </c>
      <c r="G25" s="30">
        <v>404429887</v>
      </c>
      <c r="H25" s="30">
        <v>1456321</v>
      </c>
      <c r="I25" s="30">
        <v>1456321</v>
      </c>
      <c r="J25" s="31">
        <v>1456321</v>
      </c>
    </row>
    <row r="26" spans="1:10" ht="45" x14ac:dyDescent="0.25">
      <c r="A26" s="26"/>
      <c r="B26" s="27" t="s">
        <v>62</v>
      </c>
      <c r="C26" s="29" t="s">
        <v>63</v>
      </c>
      <c r="D26" s="30">
        <v>25000000000</v>
      </c>
      <c r="E26" s="30">
        <v>20461821340.32</v>
      </c>
      <c r="F26" s="30">
        <v>4538178659.6800003</v>
      </c>
      <c r="G26" s="30">
        <v>6624231917.5</v>
      </c>
      <c r="H26" s="30">
        <v>1804348015.5</v>
      </c>
      <c r="I26" s="30">
        <v>1804348015.5</v>
      </c>
      <c r="J26" s="31">
        <v>1804348015.5</v>
      </c>
    </row>
    <row r="27" spans="1:10" ht="56.25" x14ac:dyDescent="0.25">
      <c r="A27" s="26"/>
      <c r="B27" s="27" t="s">
        <v>64</v>
      </c>
      <c r="C27" s="29" t="s">
        <v>65</v>
      </c>
      <c r="D27" s="30">
        <v>92170000000</v>
      </c>
      <c r="E27" s="30">
        <v>49316573410.660004</v>
      </c>
      <c r="F27" s="30">
        <v>42853426589.339996</v>
      </c>
      <c r="G27" s="30">
        <v>7047085242</v>
      </c>
      <c r="H27" s="30">
        <v>1340575754</v>
      </c>
      <c r="I27" s="30">
        <v>1340575754</v>
      </c>
      <c r="J27" s="31">
        <v>1340575754</v>
      </c>
    </row>
    <row r="28" spans="1:10" ht="56.25" x14ac:dyDescent="0.25">
      <c r="A28" s="26"/>
      <c r="B28" s="27" t="s">
        <v>64</v>
      </c>
      <c r="C28" s="29" t="s">
        <v>65</v>
      </c>
      <c r="D28" s="30">
        <v>50000000000</v>
      </c>
      <c r="E28" s="30">
        <v>39705000000</v>
      </c>
      <c r="F28" s="30">
        <v>10295000000</v>
      </c>
      <c r="G28" s="30">
        <v>24181025744.5</v>
      </c>
      <c r="H28" s="30">
        <v>831718342.5</v>
      </c>
      <c r="I28" s="30">
        <v>831718342.5</v>
      </c>
      <c r="J28" s="31">
        <v>831718342.5</v>
      </c>
    </row>
    <row r="29" spans="1:10" ht="33.75" x14ac:dyDescent="0.25">
      <c r="A29" s="26"/>
      <c r="B29" s="27" t="s">
        <v>66</v>
      </c>
      <c r="C29" s="29" t="s">
        <v>67</v>
      </c>
      <c r="D29" s="30">
        <v>1100000000</v>
      </c>
      <c r="E29" s="30">
        <v>0</v>
      </c>
      <c r="F29" s="30">
        <v>1100000000</v>
      </c>
      <c r="G29" s="30">
        <v>364332061</v>
      </c>
      <c r="H29" s="30">
        <v>13691022</v>
      </c>
      <c r="I29" s="30">
        <v>13691022</v>
      </c>
      <c r="J29" s="31">
        <v>13691022</v>
      </c>
    </row>
    <row r="30" spans="1:10" ht="33.75" x14ac:dyDescent="0.25">
      <c r="A30" s="26"/>
      <c r="B30" s="27" t="s">
        <v>68</v>
      </c>
      <c r="C30" s="29" t="s">
        <v>69</v>
      </c>
      <c r="D30" s="30">
        <v>1000000000</v>
      </c>
      <c r="E30" s="30">
        <v>297000000</v>
      </c>
      <c r="F30" s="30">
        <v>703000000</v>
      </c>
      <c r="G30" s="30">
        <v>67765390</v>
      </c>
      <c r="H30" s="30">
        <v>0</v>
      </c>
      <c r="I30" s="30">
        <v>0</v>
      </c>
      <c r="J30" s="31">
        <v>0</v>
      </c>
    </row>
    <row r="31" spans="1:10" ht="56.25" x14ac:dyDescent="0.25">
      <c r="A31" s="26"/>
      <c r="B31" s="27" t="s">
        <v>70</v>
      </c>
      <c r="C31" s="29" t="s">
        <v>71</v>
      </c>
      <c r="D31" s="30">
        <v>53000000000</v>
      </c>
      <c r="E31" s="30">
        <v>37238815000</v>
      </c>
      <c r="F31" s="30">
        <v>15761185000</v>
      </c>
      <c r="G31" s="30">
        <v>217629994</v>
      </c>
      <c r="H31" s="30">
        <v>965845738</v>
      </c>
      <c r="I31" s="30">
        <v>965845738</v>
      </c>
      <c r="J31" s="31">
        <v>965845738</v>
      </c>
    </row>
    <row r="32" spans="1:10" ht="33.75" x14ac:dyDescent="0.25">
      <c r="A32" s="26"/>
      <c r="B32" s="27" t="s">
        <v>72</v>
      </c>
      <c r="C32" s="29" t="s">
        <v>73</v>
      </c>
      <c r="D32" s="30">
        <v>3750000000</v>
      </c>
      <c r="E32" s="30">
        <v>1160234315</v>
      </c>
      <c r="F32" s="30">
        <v>2589765685</v>
      </c>
      <c r="G32" s="30">
        <v>1791389159</v>
      </c>
      <c r="H32" s="30">
        <v>3924845</v>
      </c>
      <c r="I32" s="30">
        <v>3924845</v>
      </c>
      <c r="J32" s="31">
        <v>3924845</v>
      </c>
    </row>
    <row r="33" spans="1:10" ht="22.5" x14ac:dyDescent="0.25">
      <c r="A33" s="26"/>
      <c r="B33" s="27" t="s">
        <v>74</v>
      </c>
      <c r="C33" s="29" t="s">
        <v>75</v>
      </c>
      <c r="D33" s="30">
        <v>3000000000</v>
      </c>
      <c r="E33" s="30">
        <v>2855147100</v>
      </c>
      <c r="F33" s="30">
        <v>144852900</v>
      </c>
      <c r="G33" s="30">
        <v>150000000</v>
      </c>
      <c r="H33" s="30">
        <v>0</v>
      </c>
      <c r="I33" s="30">
        <v>0</v>
      </c>
      <c r="J33" s="31">
        <v>0</v>
      </c>
    </row>
    <row r="34" spans="1:10" ht="33.75" x14ac:dyDescent="0.25">
      <c r="A34" s="26"/>
      <c r="B34" s="27" t="s">
        <v>76</v>
      </c>
      <c r="C34" s="29" t="s">
        <v>77</v>
      </c>
      <c r="D34" s="30">
        <v>5000000000</v>
      </c>
      <c r="E34" s="30">
        <v>193242284</v>
      </c>
      <c r="F34" s="30">
        <v>4806757716</v>
      </c>
      <c r="G34" s="30">
        <v>307917568</v>
      </c>
      <c r="H34" s="30">
        <v>0</v>
      </c>
      <c r="I34" s="30">
        <v>0</v>
      </c>
      <c r="J34" s="31">
        <v>0</v>
      </c>
    </row>
    <row r="35" spans="1:10" ht="56.25" x14ac:dyDescent="0.25">
      <c r="A35" s="26"/>
      <c r="B35" s="27" t="s">
        <v>78</v>
      </c>
      <c r="C35" s="29" t="s">
        <v>79</v>
      </c>
      <c r="D35" s="30">
        <v>4000000000</v>
      </c>
      <c r="E35" s="30">
        <v>303993275</v>
      </c>
      <c r="F35" s="30">
        <v>3696006725</v>
      </c>
      <c r="G35" s="30">
        <v>546163451</v>
      </c>
      <c r="H35" s="30">
        <v>18105493</v>
      </c>
      <c r="I35" s="30">
        <v>18105493</v>
      </c>
      <c r="J35" s="31">
        <v>18105493</v>
      </c>
    </row>
    <row r="36" spans="1:10" ht="22.5" x14ac:dyDescent="0.25">
      <c r="A36" s="26"/>
      <c r="B36" s="27" t="s">
        <v>80</v>
      </c>
      <c r="C36" s="29" t="s">
        <v>81</v>
      </c>
      <c r="D36" s="30">
        <v>8000000000</v>
      </c>
      <c r="E36" s="30">
        <v>289398000</v>
      </c>
      <c r="F36" s="30">
        <v>7710602000</v>
      </c>
      <c r="G36" s="30">
        <v>950635439.37</v>
      </c>
      <c r="H36" s="30">
        <v>63996232</v>
      </c>
      <c r="I36" s="30">
        <v>63996232</v>
      </c>
      <c r="J36" s="31">
        <v>63996232</v>
      </c>
    </row>
    <row r="37" spans="1:10" ht="22.5" x14ac:dyDescent="0.25">
      <c r="A37" s="26"/>
      <c r="B37" s="27" t="s">
        <v>82</v>
      </c>
      <c r="C37" s="29" t="s">
        <v>83</v>
      </c>
      <c r="D37" s="30">
        <v>7000000000</v>
      </c>
      <c r="E37" s="30">
        <v>964013593</v>
      </c>
      <c r="F37" s="30">
        <v>6035986407</v>
      </c>
      <c r="G37" s="30">
        <v>1043332090</v>
      </c>
      <c r="H37" s="30">
        <v>63739990</v>
      </c>
      <c r="I37" s="30">
        <v>63739990</v>
      </c>
      <c r="J37" s="31">
        <v>63739990</v>
      </c>
    </row>
    <row r="38" spans="1:10" ht="15.75" thickBot="1" x14ac:dyDescent="0.3">
      <c r="A38" s="26"/>
      <c r="B38" s="32" t="s">
        <v>0</v>
      </c>
      <c r="C38" s="34" t="s">
        <v>0</v>
      </c>
      <c r="D38" s="35">
        <v>676735110160</v>
      </c>
      <c r="E38" s="35">
        <v>162398041129.12</v>
      </c>
      <c r="F38" s="35">
        <v>394337069030.88</v>
      </c>
      <c r="G38" s="35">
        <v>52780588838.510002</v>
      </c>
      <c r="H38" s="35">
        <v>8390669273</v>
      </c>
      <c r="I38" s="35">
        <v>8390669273</v>
      </c>
      <c r="J38" s="36">
        <v>8390669273</v>
      </c>
    </row>
    <row r="39" spans="1:10" ht="15.75" thickTop="1" x14ac:dyDescent="0.25">
      <c r="A39" s="37"/>
      <c r="B39" s="38" t="s">
        <v>0</v>
      </c>
      <c r="C39" s="40" t="s">
        <v>0</v>
      </c>
      <c r="D39" s="41" t="s">
        <v>0</v>
      </c>
      <c r="E39" s="41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</row>
    <row r="40" spans="1:10" ht="33.950000000000003" customHeight="1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0"/>
  <sheetViews>
    <sheetView workbookViewId="0"/>
  </sheetViews>
  <sheetFormatPr baseColWidth="10" defaultRowHeight="15" x14ac:dyDescent="0.25"/>
  <cols>
    <col min="1" max="1" width="13.42578125" style="20" customWidth="1"/>
    <col min="2" max="2" width="16.5703125" style="20" customWidth="1"/>
    <col min="3" max="3" width="8" style="20" customWidth="1"/>
    <col min="4" max="4" width="9.5703125" style="20" customWidth="1"/>
    <col min="5" max="5" width="27.5703125" style="20" customWidth="1"/>
    <col min="6" max="12" width="18.85546875" style="20" customWidth="1"/>
    <col min="13" max="13" width="0" style="20" hidden="1" customWidth="1"/>
    <col min="14" max="14" width="6.42578125" style="20" customWidth="1"/>
    <col min="15" max="16384" width="11.42578125" style="20"/>
  </cols>
  <sheetData>
    <row r="1" spans="1:12" x14ac:dyDescent="0.25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  <c r="K1" s="19" t="s">
        <v>0</v>
      </c>
      <c r="L1" s="19" t="s">
        <v>0</v>
      </c>
    </row>
    <row r="2" spans="1:12" x14ac:dyDescent="0.25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  <c r="K2" s="19" t="s">
        <v>0</v>
      </c>
      <c r="L2" s="19" t="s">
        <v>0</v>
      </c>
    </row>
    <row r="3" spans="1:12" ht="15.75" thickBot="1" x14ac:dyDescent="0.3">
      <c r="A3" s="18"/>
      <c r="B3" s="21" t="s">
        <v>97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  <c r="L3" s="19" t="s">
        <v>0</v>
      </c>
    </row>
    <row r="4" spans="1:12" ht="15.75" thickTop="1" x14ac:dyDescent="0.25">
      <c r="A4" s="22"/>
      <c r="B4" s="23" t="s">
        <v>3</v>
      </c>
      <c r="C4" s="24" t="s">
        <v>4</v>
      </c>
      <c r="D4" s="24" t="s">
        <v>5</v>
      </c>
      <c r="E4" s="24" t="s">
        <v>6</v>
      </c>
      <c r="F4" s="24" t="s">
        <v>8</v>
      </c>
      <c r="G4" s="24" t="s">
        <v>10</v>
      </c>
      <c r="H4" s="24" t="s">
        <v>11</v>
      </c>
      <c r="I4" s="24" t="s">
        <v>12</v>
      </c>
      <c r="J4" s="24" t="s">
        <v>13</v>
      </c>
      <c r="K4" s="24" t="s">
        <v>14</v>
      </c>
      <c r="L4" s="25" t="s">
        <v>15</v>
      </c>
    </row>
    <row r="5" spans="1:12" x14ac:dyDescent="0.25">
      <c r="A5" s="26"/>
      <c r="B5" s="27" t="s">
        <v>16</v>
      </c>
      <c r="C5" s="28" t="s">
        <v>18</v>
      </c>
      <c r="D5" s="28" t="s">
        <v>19</v>
      </c>
      <c r="E5" s="29" t="s">
        <v>20</v>
      </c>
      <c r="F5" s="30">
        <v>12190000000</v>
      </c>
      <c r="G5" s="30">
        <v>694979696</v>
      </c>
      <c r="H5" s="30">
        <v>11495020304</v>
      </c>
      <c r="I5" s="30">
        <v>694979696</v>
      </c>
      <c r="J5" s="30">
        <v>694979696</v>
      </c>
      <c r="K5" s="30">
        <v>694979696</v>
      </c>
      <c r="L5" s="31">
        <v>694979696</v>
      </c>
    </row>
    <row r="6" spans="1:12" ht="22.5" x14ac:dyDescent="0.25">
      <c r="A6" s="26"/>
      <c r="B6" s="27" t="s">
        <v>21</v>
      </c>
      <c r="C6" s="28" t="s">
        <v>18</v>
      </c>
      <c r="D6" s="28" t="s">
        <v>19</v>
      </c>
      <c r="E6" s="29" t="s">
        <v>22</v>
      </c>
      <c r="F6" s="30">
        <v>4261000000</v>
      </c>
      <c r="G6" s="30">
        <v>315183659</v>
      </c>
      <c r="H6" s="30">
        <v>3945816341</v>
      </c>
      <c r="I6" s="30">
        <v>315183659</v>
      </c>
      <c r="J6" s="30">
        <v>242319100</v>
      </c>
      <c r="K6" s="30">
        <v>242319100</v>
      </c>
      <c r="L6" s="31">
        <v>242319100</v>
      </c>
    </row>
    <row r="7" spans="1:12" ht="33.75" x14ac:dyDescent="0.25">
      <c r="A7" s="26"/>
      <c r="B7" s="27" t="s">
        <v>23</v>
      </c>
      <c r="C7" s="28" t="s">
        <v>18</v>
      </c>
      <c r="D7" s="28" t="s">
        <v>19</v>
      </c>
      <c r="E7" s="29" t="s">
        <v>24</v>
      </c>
      <c r="F7" s="30">
        <v>1524000000</v>
      </c>
      <c r="G7" s="30">
        <v>54586123</v>
      </c>
      <c r="H7" s="30">
        <v>1469413877</v>
      </c>
      <c r="I7" s="30">
        <v>54586123</v>
      </c>
      <c r="J7" s="30">
        <v>54586123</v>
      </c>
      <c r="K7" s="30">
        <v>54586123</v>
      </c>
      <c r="L7" s="31">
        <v>54586123</v>
      </c>
    </row>
    <row r="8" spans="1:12" ht="22.5" x14ac:dyDescent="0.25">
      <c r="A8" s="26"/>
      <c r="B8" s="27" t="s">
        <v>25</v>
      </c>
      <c r="C8" s="28" t="s">
        <v>18</v>
      </c>
      <c r="D8" s="28" t="s">
        <v>19</v>
      </c>
      <c r="E8" s="29" t="s">
        <v>26</v>
      </c>
      <c r="F8" s="30">
        <v>11000000</v>
      </c>
      <c r="G8" s="30">
        <v>0</v>
      </c>
      <c r="H8" s="30">
        <v>11000000</v>
      </c>
      <c r="I8" s="30">
        <v>0</v>
      </c>
      <c r="J8" s="30">
        <v>0</v>
      </c>
      <c r="K8" s="30">
        <v>0</v>
      </c>
      <c r="L8" s="31">
        <v>0</v>
      </c>
    </row>
    <row r="9" spans="1:12" ht="22.5" x14ac:dyDescent="0.25">
      <c r="A9" s="26"/>
      <c r="B9" s="27" t="s">
        <v>27</v>
      </c>
      <c r="C9" s="28" t="s">
        <v>18</v>
      </c>
      <c r="D9" s="28" t="s">
        <v>19</v>
      </c>
      <c r="E9" s="29" t="s">
        <v>28</v>
      </c>
      <c r="F9" s="30">
        <v>4329000000</v>
      </c>
      <c r="G9" s="30">
        <v>3737686581.0799999</v>
      </c>
      <c r="H9" s="30">
        <v>591313418.91999996</v>
      </c>
      <c r="I9" s="30">
        <v>1274126522.45</v>
      </c>
      <c r="J9" s="30">
        <v>46831432.450000003</v>
      </c>
      <c r="K9" s="30">
        <v>46831432.450000003</v>
      </c>
      <c r="L9" s="31">
        <v>46831432.450000003</v>
      </c>
    </row>
    <row r="10" spans="1:12" ht="33.75" x14ac:dyDescent="0.25">
      <c r="A10" s="26"/>
      <c r="B10" s="27" t="s">
        <v>29</v>
      </c>
      <c r="C10" s="28" t="s">
        <v>18</v>
      </c>
      <c r="D10" s="28" t="s">
        <v>19</v>
      </c>
      <c r="E10" s="29" t="s">
        <v>30</v>
      </c>
      <c r="F10" s="30">
        <v>13311842203</v>
      </c>
      <c r="G10" s="30">
        <v>972153709</v>
      </c>
      <c r="H10" s="30">
        <v>12339688494</v>
      </c>
      <c r="I10" s="30">
        <v>972153709</v>
      </c>
      <c r="J10" s="30">
        <v>972153709</v>
      </c>
      <c r="K10" s="30">
        <v>972153709</v>
      </c>
      <c r="L10" s="31">
        <v>972153709</v>
      </c>
    </row>
    <row r="11" spans="1:12" ht="22.5" x14ac:dyDescent="0.25">
      <c r="A11" s="26"/>
      <c r="B11" s="27" t="s">
        <v>31</v>
      </c>
      <c r="C11" s="28" t="s">
        <v>18</v>
      </c>
      <c r="D11" s="28" t="s">
        <v>19</v>
      </c>
      <c r="E11" s="29" t="s">
        <v>32</v>
      </c>
      <c r="F11" s="30">
        <v>2807110160</v>
      </c>
      <c r="G11" s="30">
        <v>389848074</v>
      </c>
      <c r="H11" s="30">
        <v>2417262086</v>
      </c>
      <c r="I11" s="30">
        <v>59773212</v>
      </c>
      <c r="J11" s="30">
        <v>27846291</v>
      </c>
      <c r="K11" s="30">
        <v>27846291</v>
      </c>
      <c r="L11" s="31">
        <v>27846291</v>
      </c>
    </row>
    <row r="12" spans="1:12" ht="33.75" x14ac:dyDescent="0.25">
      <c r="A12" s="26"/>
      <c r="B12" s="27" t="s">
        <v>33</v>
      </c>
      <c r="C12" s="28" t="s">
        <v>18</v>
      </c>
      <c r="D12" s="28" t="s">
        <v>19</v>
      </c>
      <c r="E12" s="29" t="s">
        <v>34</v>
      </c>
      <c r="F12" s="30">
        <v>58000000</v>
      </c>
      <c r="G12" s="30">
        <v>13686874</v>
      </c>
      <c r="H12" s="30">
        <v>44313126</v>
      </c>
      <c r="I12" s="30">
        <v>13686874</v>
      </c>
      <c r="J12" s="30">
        <v>13686874</v>
      </c>
      <c r="K12" s="30">
        <v>13686874</v>
      </c>
      <c r="L12" s="31">
        <v>13686874</v>
      </c>
    </row>
    <row r="13" spans="1:12" x14ac:dyDescent="0.25">
      <c r="A13" s="26"/>
      <c r="B13" s="27" t="s">
        <v>35</v>
      </c>
      <c r="C13" s="28" t="s">
        <v>18</v>
      </c>
      <c r="D13" s="28" t="s">
        <v>19</v>
      </c>
      <c r="E13" s="29" t="s">
        <v>36</v>
      </c>
      <c r="F13" s="30">
        <v>94000000</v>
      </c>
      <c r="G13" s="30">
        <v>0</v>
      </c>
      <c r="H13" s="30">
        <v>94000000</v>
      </c>
      <c r="I13" s="30">
        <v>0</v>
      </c>
      <c r="J13" s="30">
        <v>0</v>
      </c>
      <c r="K13" s="30">
        <v>0</v>
      </c>
      <c r="L13" s="31">
        <v>0</v>
      </c>
    </row>
    <row r="14" spans="1:12" x14ac:dyDescent="0.25">
      <c r="A14" s="26"/>
      <c r="B14" s="27" t="s">
        <v>37</v>
      </c>
      <c r="C14" s="28" t="s">
        <v>18</v>
      </c>
      <c r="D14" s="28" t="s">
        <v>19</v>
      </c>
      <c r="E14" s="29" t="s">
        <v>38</v>
      </c>
      <c r="F14" s="30">
        <v>20000000</v>
      </c>
      <c r="G14" s="30">
        <v>0</v>
      </c>
      <c r="H14" s="30">
        <v>20000000</v>
      </c>
      <c r="I14" s="30">
        <v>0</v>
      </c>
      <c r="J14" s="30">
        <v>0</v>
      </c>
      <c r="K14" s="30">
        <v>0</v>
      </c>
      <c r="L14" s="31">
        <v>0</v>
      </c>
    </row>
    <row r="15" spans="1:12" ht="22.5" x14ac:dyDescent="0.25">
      <c r="A15" s="26"/>
      <c r="B15" s="27" t="s">
        <v>39</v>
      </c>
      <c r="C15" s="28" t="s">
        <v>18</v>
      </c>
      <c r="D15" s="28" t="s">
        <v>19</v>
      </c>
      <c r="E15" s="29" t="s">
        <v>40</v>
      </c>
      <c r="F15" s="30">
        <v>11000000</v>
      </c>
      <c r="G15" s="30">
        <v>0</v>
      </c>
      <c r="H15" s="30">
        <v>11000000</v>
      </c>
      <c r="I15" s="30">
        <v>0</v>
      </c>
      <c r="J15" s="30">
        <v>0</v>
      </c>
      <c r="K15" s="30">
        <v>0</v>
      </c>
      <c r="L15" s="31">
        <v>0</v>
      </c>
    </row>
    <row r="16" spans="1:12" ht="22.5" x14ac:dyDescent="0.25">
      <c r="A16" s="26"/>
      <c r="B16" s="27" t="s">
        <v>41</v>
      </c>
      <c r="C16" s="28" t="s">
        <v>42</v>
      </c>
      <c r="D16" s="28" t="s">
        <v>43</v>
      </c>
      <c r="E16" s="29" t="s">
        <v>44</v>
      </c>
      <c r="F16" s="30">
        <v>975000000</v>
      </c>
      <c r="G16" s="30">
        <v>624748985</v>
      </c>
      <c r="H16" s="30">
        <v>350251015</v>
      </c>
      <c r="I16" s="30">
        <v>624748985</v>
      </c>
      <c r="J16" s="30">
        <v>0</v>
      </c>
      <c r="K16" s="30">
        <v>0</v>
      </c>
      <c r="L16" s="31">
        <v>0</v>
      </c>
    </row>
    <row r="17" spans="1:12" ht="22.5" x14ac:dyDescent="0.25">
      <c r="A17" s="26"/>
      <c r="B17" s="27" t="s">
        <v>45</v>
      </c>
      <c r="C17" s="28" t="s">
        <v>18</v>
      </c>
      <c r="D17" s="28" t="s">
        <v>19</v>
      </c>
      <c r="E17" s="29" t="s">
        <v>46</v>
      </c>
      <c r="F17" s="30">
        <v>2000000</v>
      </c>
      <c r="G17" s="30">
        <v>0</v>
      </c>
      <c r="H17" s="30">
        <v>2000000</v>
      </c>
      <c r="I17" s="30">
        <v>0</v>
      </c>
      <c r="J17" s="30">
        <v>0</v>
      </c>
      <c r="K17" s="30">
        <v>0</v>
      </c>
      <c r="L17" s="31">
        <v>0</v>
      </c>
    </row>
    <row r="18" spans="1:12" ht="56.25" x14ac:dyDescent="0.25">
      <c r="A18" s="26"/>
      <c r="B18" s="27" t="s">
        <v>47</v>
      </c>
      <c r="C18" s="28" t="s">
        <v>42</v>
      </c>
      <c r="D18" s="28" t="s">
        <v>19</v>
      </c>
      <c r="E18" s="29" t="s">
        <v>49</v>
      </c>
      <c r="F18" s="30">
        <v>50000000000</v>
      </c>
      <c r="G18" s="30">
        <v>0</v>
      </c>
      <c r="H18" s="30">
        <v>50000000000</v>
      </c>
      <c r="I18" s="30">
        <v>0</v>
      </c>
      <c r="J18" s="30">
        <v>0</v>
      </c>
      <c r="K18" s="30">
        <v>0</v>
      </c>
      <c r="L18" s="31">
        <v>0</v>
      </c>
    </row>
    <row r="19" spans="1:12" ht="45" x14ac:dyDescent="0.25">
      <c r="A19" s="26"/>
      <c r="B19" s="27" t="s">
        <v>50</v>
      </c>
      <c r="C19" s="28" t="s">
        <v>42</v>
      </c>
      <c r="D19" s="28" t="s">
        <v>19</v>
      </c>
      <c r="E19" s="29" t="s">
        <v>51</v>
      </c>
      <c r="F19" s="30">
        <v>13000000000</v>
      </c>
      <c r="G19" s="30">
        <v>663877000</v>
      </c>
      <c r="H19" s="30">
        <v>12336123000</v>
      </c>
      <c r="I19" s="30">
        <v>165373299</v>
      </c>
      <c r="J19" s="30">
        <v>0</v>
      </c>
      <c r="K19" s="30">
        <v>0</v>
      </c>
      <c r="L19" s="31">
        <v>0</v>
      </c>
    </row>
    <row r="20" spans="1:12" ht="22.5" x14ac:dyDescent="0.25">
      <c r="A20" s="26"/>
      <c r="B20" s="27" t="s">
        <v>52</v>
      </c>
      <c r="C20" s="28" t="s">
        <v>42</v>
      </c>
      <c r="D20" s="28" t="s">
        <v>19</v>
      </c>
      <c r="E20" s="29" t="s">
        <v>53</v>
      </c>
      <c r="F20" s="30">
        <v>13000000000</v>
      </c>
      <c r="G20" s="30">
        <v>413516400</v>
      </c>
      <c r="H20" s="30">
        <v>12586483600</v>
      </c>
      <c r="I20" s="30">
        <v>46200000</v>
      </c>
      <c r="J20" s="30">
        <v>0</v>
      </c>
      <c r="K20" s="30">
        <v>0</v>
      </c>
      <c r="L20" s="31">
        <v>0</v>
      </c>
    </row>
    <row r="21" spans="1:12" ht="33.75" x14ac:dyDescent="0.25">
      <c r="A21" s="26"/>
      <c r="B21" s="27" t="s">
        <v>54</v>
      </c>
      <c r="C21" s="28" t="s">
        <v>42</v>
      </c>
      <c r="D21" s="28" t="s">
        <v>19</v>
      </c>
      <c r="E21" s="29" t="s">
        <v>55</v>
      </c>
      <c r="F21" s="30">
        <v>15000000000</v>
      </c>
      <c r="G21" s="30">
        <v>463600000</v>
      </c>
      <c r="H21" s="30">
        <v>14536400000</v>
      </c>
      <c r="I21" s="30">
        <v>162750000</v>
      </c>
      <c r="J21" s="30">
        <v>0</v>
      </c>
      <c r="K21" s="30">
        <v>0</v>
      </c>
      <c r="L21" s="31">
        <v>0</v>
      </c>
    </row>
    <row r="22" spans="1:12" ht="45" x14ac:dyDescent="0.25">
      <c r="A22" s="26"/>
      <c r="B22" s="27" t="s">
        <v>56</v>
      </c>
      <c r="C22" s="28" t="s">
        <v>42</v>
      </c>
      <c r="D22" s="28" t="s">
        <v>19</v>
      </c>
      <c r="E22" s="29" t="s">
        <v>57</v>
      </c>
      <c r="F22" s="30">
        <v>15000000000</v>
      </c>
      <c r="G22" s="30">
        <v>764250000</v>
      </c>
      <c r="H22" s="30">
        <v>14235750000</v>
      </c>
      <c r="I22" s="30">
        <v>1876378</v>
      </c>
      <c r="J22" s="30">
        <v>0</v>
      </c>
      <c r="K22" s="30">
        <v>0</v>
      </c>
      <c r="L22" s="31">
        <v>0</v>
      </c>
    </row>
    <row r="23" spans="1:12" ht="45" x14ac:dyDescent="0.25">
      <c r="A23" s="26"/>
      <c r="B23" s="27" t="s">
        <v>58</v>
      </c>
      <c r="C23" s="28" t="s">
        <v>18</v>
      </c>
      <c r="D23" s="28" t="s">
        <v>19</v>
      </c>
      <c r="E23" s="29" t="s">
        <v>59</v>
      </c>
      <c r="F23" s="30">
        <v>17750000000</v>
      </c>
      <c r="G23" s="30">
        <v>6076755379</v>
      </c>
      <c r="H23" s="30">
        <v>11673244621</v>
      </c>
      <c r="I23" s="30">
        <v>626398089</v>
      </c>
      <c r="J23" s="30">
        <v>0</v>
      </c>
      <c r="K23" s="30">
        <v>0</v>
      </c>
      <c r="L23" s="31">
        <v>0</v>
      </c>
    </row>
    <row r="24" spans="1:12" ht="45" x14ac:dyDescent="0.25">
      <c r="A24" s="26"/>
      <c r="B24" s="27" t="s">
        <v>58</v>
      </c>
      <c r="C24" s="28" t="s">
        <v>42</v>
      </c>
      <c r="D24" s="28" t="s">
        <v>19</v>
      </c>
      <c r="E24" s="29" t="s">
        <v>59</v>
      </c>
      <c r="F24" s="30">
        <v>165081157797</v>
      </c>
      <c r="G24" s="30">
        <v>28296624055</v>
      </c>
      <c r="H24" s="30">
        <v>136784533742</v>
      </c>
      <c r="I24" s="30">
        <v>28296624055</v>
      </c>
      <c r="J24" s="30">
        <v>0</v>
      </c>
      <c r="K24" s="30">
        <v>0</v>
      </c>
      <c r="L24" s="31">
        <v>0</v>
      </c>
    </row>
    <row r="25" spans="1:12" ht="33.75" x14ac:dyDescent="0.25">
      <c r="A25" s="26"/>
      <c r="B25" s="27" t="s">
        <v>60</v>
      </c>
      <c r="C25" s="28" t="s">
        <v>42</v>
      </c>
      <c r="D25" s="28" t="s">
        <v>19</v>
      </c>
      <c r="E25" s="29" t="s">
        <v>61</v>
      </c>
      <c r="F25" s="30">
        <v>75290000000</v>
      </c>
      <c r="G25" s="30">
        <v>29142572200</v>
      </c>
      <c r="H25" s="30">
        <v>46147427800</v>
      </c>
      <c r="I25" s="30">
        <v>28546108867</v>
      </c>
      <c r="J25" s="30">
        <v>0</v>
      </c>
      <c r="K25" s="30">
        <v>0</v>
      </c>
      <c r="L25" s="31">
        <v>0</v>
      </c>
    </row>
    <row r="26" spans="1:12" ht="45" x14ac:dyDescent="0.25">
      <c r="A26" s="26"/>
      <c r="B26" s="27" t="s">
        <v>62</v>
      </c>
      <c r="C26" s="28" t="s">
        <v>42</v>
      </c>
      <c r="D26" s="28" t="s">
        <v>19</v>
      </c>
      <c r="E26" s="29" t="s">
        <v>63</v>
      </c>
      <c r="F26" s="30">
        <v>25000000000</v>
      </c>
      <c r="G26" s="30">
        <v>138069000</v>
      </c>
      <c r="H26" s="30">
        <v>24861931000</v>
      </c>
      <c r="I26" s="30">
        <v>0</v>
      </c>
      <c r="J26" s="30">
        <v>0</v>
      </c>
      <c r="K26" s="30">
        <v>0</v>
      </c>
      <c r="L26" s="31">
        <v>0</v>
      </c>
    </row>
    <row r="27" spans="1:12" ht="56.25" x14ac:dyDescent="0.25">
      <c r="A27" s="26"/>
      <c r="B27" s="27" t="s">
        <v>64</v>
      </c>
      <c r="C27" s="28" t="s">
        <v>18</v>
      </c>
      <c r="D27" s="28" t="s">
        <v>19</v>
      </c>
      <c r="E27" s="29" t="s">
        <v>65</v>
      </c>
      <c r="F27" s="30">
        <v>112170000000</v>
      </c>
      <c r="G27" s="30">
        <v>1274487990</v>
      </c>
      <c r="H27" s="30">
        <v>110895512010</v>
      </c>
      <c r="I27" s="30">
        <v>587860000</v>
      </c>
      <c r="J27" s="30">
        <v>0</v>
      </c>
      <c r="K27" s="30">
        <v>0</v>
      </c>
      <c r="L27" s="31">
        <v>0</v>
      </c>
    </row>
    <row r="28" spans="1:12" ht="56.25" x14ac:dyDescent="0.25">
      <c r="A28" s="26"/>
      <c r="B28" s="27" t="s">
        <v>64</v>
      </c>
      <c r="C28" s="28" t="s">
        <v>42</v>
      </c>
      <c r="D28" s="28" t="s">
        <v>19</v>
      </c>
      <c r="E28" s="29" t="s">
        <v>65</v>
      </c>
      <c r="F28" s="30">
        <v>50000000000</v>
      </c>
      <c r="G28" s="30">
        <v>2295000000</v>
      </c>
      <c r="H28" s="30">
        <v>47705000000</v>
      </c>
      <c r="I28" s="30">
        <v>2295000000</v>
      </c>
      <c r="J28" s="30">
        <v>0</v>
      </c>
      <c r="K28" s="30">
        <v>0</v>
      </c>
      <c r="L28" s="31">
        <v>0</v>
      </c>
    </row>
    <row r="29" spans="1:12" ht="33.75" x14ac:dyDescent="0.25">
      <c r="A29" s="26"/>
      <c r="B29" s="27" t="s">
        <v>66</v>
      </c>
      <c r="C29" s="28" t="s">
        <v>42</v>
      </c>
      <c r="D29" s="28" t="s">
        <v>19</v>
      </c>
      <c r="E29" s="29" t="s">
        <v>67</v>
      </c>
      <c r="F29" s="30">
        <v>1100000000</v>
      </c>
      <c r="G29" s="30">
        <v>675000000</v>
      </c>
      <c r="H29" s="30">
        <v>425000000</v>
      </c>
      <c r="I29" s="30">
        <v>227355780</v>
      </c>
      <c r="J29" s="30">
        <v>0</v>
      </c>
      <c r="K29" s="30">
        <v>0</v>
      </c>
      <c r="L29" s="31">
        <v>0</v>
      </c>
    </row>
    <row r="30" spans="1:12" ht="33.75" x14ac:dyDescent="0.25">
      <c r="A30" s="26"/>
      <c r="B30" s="27" t="s">
        <v>68</v>
      </c>
      <c r="C30" s="28" t="s">
        <v>42</v>
      </c>
      <c r="D30" s="28" t="s">
        <v>19</v>
      </c>
      <c r="E30" s="29" t="s">
        <v>69</v>
      </c>
      <c r="F30" s="30">
        <v>1000000000</v>
      </c>
      <c r="G30" s="30">
        <v>4500000</v>
      </c>
      <c r="H30" s="30">
        <v>995500000</v>
      </c>
      <c r="I30" s="30">
        <v>3734610</v>
      </c>
      <c r="J30" s="30">
        <v>0</v>
      </c>
      <c r="K30" s="30">
        <v>0</v>
      </c>
      <c r="L30" s="31">
        <v>0</v>
      </c>
    </row>
    <row r="31" spans="1:12" ht="56.25" x14ac:dyDescent="0.25">
      <c r="A31" s="26"/>
      <c r="B31" s="27" t="s">
        <v>70</v>
      </c>
      <c r="C31" s="28" t="s">
        <v>42</v>
      </c>
      <c r="D31" s="28" t="s">
        <v>19</v>
      </c>
      <c r="E31" s="29" t="s">
        <v>71</v>
      </c>
      <c r="F31" s="30">
        <v>53000000000</v>
      </c>
      <c r="G31" s="30">
        <v>4915000000</v>
      </c>
      <c r="H31" s="30">
        <v>48085000000</v>
      </c>
      <c r="I31" s="30">
        <v>4675000000</v>
      </c>
      <c r="J31" s="30">
        <v>0</v>
      </c>
      <c r="K31" s="30">
        <v>0</v>
      </c>
      <c r="L31" s="31">
        <v>0</v>
      </c>
    </row>
    <row r="32" spans="1:12" ht="33.75" x14ac:dyDescent="0.25">
      <c r="A32" s="26"/>
      <c r="B32" s="27" t="s">
        <v>72</v>
      </c>
      <c r="C32" s="28" t="s">
        <v>42</v>
      </c>
      <c r="D32" s="28" t="s">
        <v>19</v>
      </c>
      <c r="E32" s="29" t="s">
        <v>73</v>
      </c>
      <c r="F32" s="30">
        <v>3750000000</v>
      </c>
      <c r="G32" s="30">
        <v>1606878478</v>
      </c>
      <c r="H32" s="30">
        <v>2143121522</v>
      </c>
      <c r="I32" s="30">
        <v>57528865</v>
      </c>
      <c r="J32" s="30">
        <v>0</v>
      </c>
      <c r="K32" s="30">
        <v>0</v>
      </c>
      <c r="L32" s="31">
        <v>0</v>
      </c>
    </row>
    <row r="33" spans="1:12" ht="22.5" x14ac:dyDescent="0.25">
      <c r="A33" s="26"/>
      <c r="B33" s="27" t="s">
        <v>74</v>
      </c>
      <c r="C33" s="28" t="s">
        <v>42</v>
      </c>
      <c r="D33" s="28" t="s">
        <v>19</v>
      </c>
      <c r="E33" s="29" t="s">
        <v>75</v>
      </c>
      <c r="F33" s="30">
        <v>3000000000</v>
      </c>
      <c r="G33" s="30">
        <v>0</v>
      </c>
      <c r="H33" s="30">
        <v>3000000000</v>
      </c>
      <c r="I33" s="30">
        <v>0</v>
      </c>
      <c r="J33" s="30">
        <v>0</v>
      </c>
      <c r="K33" s="30">
        <v>0</v>
      </c>
      <c r="L33" s="31">
        <v>0</v>
      </c>
    </row>
    <row r="34" spans="1:12" ht="33.75" x14ac:dyDescent="0.25">
      <c r="A34" s="26"/>
      <c r="B34" s="27" t="s">
        <v>76</v>
      </c>
      <c r="C34" s="28" t="s">
        <v>42</v>
      </c>
      <c r="D34" s="28" t="s">
        <v>19</v>
      </c>
      <c r="E34" s="29" t="s">
        <v>77</v>
      </c>
      <c r="F34" s="30">
        <v>5000000000</v>
      </c>
      <c r="G34" s="30">
        <v>1387988276</v>
      </c>
      <c r="H34" s="30">
        <v>3612011724</v>
      </c>
      <c r="I34" s="30">
        <v>1102833613</v>
      </c>
      <c r="J34" s="30">
        <v>0</v>
      </c>
      <c r="K34" s="30">
        <v>0</v>
      </c>
      <c r="L34" s="31">
        <v>0</v>
      </c>
    </row>
    <row r="35" spans="1:12" ht="56.25" x14ac:dyDescent="0.25">
      <c r="A35" s="26"/>
      <c r="B35" s="27" t="s">
        <v>78</v>
      </c>
      <c r="C35" s="28" t="s">
        <v>42</v>
      </c>
      <c r="D35" s="28" t="s">
        <v>19</v>
      </c>
      <c r="E35" s="29" t="s">
        <v>79</v>
      </c>
      <c r="F35" s="30">
        <v>4000000000</v>
      </c>
      <c r="G35" s="30">
        <v>1018629539.09</v>
      </c>
      <c r="H35" s="30">
        <v>2981370460.9099998</v>
      </c>
      <c r="I35" s="30">
        <v>481779539.08999997</v>
      </c>
      <c r="J35" s="30">
        <v>0</v>
      </c>
      <c r="K35" s="30">
        <v>0</v>
      </c>
      <c r="L35" s="31">
        <v>0</v>
      </c>
    </row>
    <row r="36" spans="1:12" ht="22.5" x14ac:dyDescent="0.25">
      <c r="A36" s="26"/>
      <c r="B36" s="27" t="s">
        <v>80</v>
      </c>
      <c r="C36" s="28" t="s">
        <v>42</v>
      </c>
      <c r="D36" s="28" t="s">
        <v>19</v>
      </c>
      <c r="E36" s="29" t="s">
        <v>81</v>
      </c>
      <c r="F36" s="30">
        <v>8000000000</v>
      </c>
      <c r="G36" s="30">
        <v>4244199517</v>
      </c>
      <c r="H36" s="30">
        <v>3755800483</v>
      </c>
      <c r="I36" s="30">
        <v>1240008473</v>
      </c>
      <c r="J36" s="30">
        <v>0</v>
      </c>
      <c r="K36" s="30">
        <v>0</v>
      </c>
      <c r="L36" s="31">
        <v>0</v>
      </c>
    </row>
    <row r="37" spans="1:12" ht="22.5" x14ac:dyDescent="0.25">
      <c r="A37" s="26"/>
      <c r="B37" s="27" t="s">
        <v>82</v>
      </c>
      <c r="C37" s="28" t="s">
        <v>42</v>
      </c>
      <c r="D37" s="28" t="s">
        <v>19</v>
      </c>
      <c r="E37" s="29" t="s">
        <v>83</v>
      </c>
      <c r="F37" s="30">
        <v>7000000000</v>
      </c>
      <c r="G37" s="30">
        <v>2663980600</v>
      </c>
      <c r="H37" s="30">
        <v>4336019400</v>
      </c>
      <c r="I37" s="30">
        <v>1458924232</v>
      </c>
      <c r="J37" s="30">
        <v>0</v>
      </c>
      <c r="K37" s="30">
        <v>0</v>
      </c>
      <c r="L37" s="31">
        <v>0</v>
      </c>
    </row>
    <row r="38" spans="1:12" ht="15.75" thickBot="1" x14ac:dyDescent="0.3">
      <c r="A38" s="26"/>
      <c r="B38" s="32" t="s">
        <v>0</v>
      </c>
      <c r="C38" s="33" t="s">
        <v>0</v>
      </c>
      <c r="D38" s="33" t="s">
        <v>0</v>
      </c>
      <c r="E38" s="34" t="s">
        <v>0</v>
      </c>
      <c r="F38" s="35">
        <v>676735110160</v>
      </c>
      <c r="G38" s="35">
        <v>92847802135.169998</v>
      </c>
      <c r="H38" s="35">
        <v>583887308024.82996</v>
      </c>
      <c r="I38" s="35">
        <v>73984594580.539993</v>
      </c>
      <c r="J38" s="35">
        <v>2052403225.45</v>
      </c>
      <c r="K38" s="35">
        <v>2052403225.45</v>
      </c>
      <c r="L38" s="36">
        <v>2052403225.45</v>
      </c>
    </row>
    <row r="39" spans="1:12" ht="15.75" thickTop="1" x14ac:dyDescent="0.25">
      <c r="A39" s="37"/>
      <c r="B39" s="38" t="s">
        <v>0</v>
      </c>
      <c r="C39" s="39" t="s">
        <v>0</v>
      </c>
      <c r="D39" s="39" t="s">
        <v>0</v>
      </c>
      <c r="E39" s="40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  <c r="K39" s="41" t="s">
        <v>0</v>
      </c>
      <c r="L39" s="41" t="s">
        <v>0</v>
      </c>
    </row>
    <row r="40" spans="1:12" ht="33.950000000000003" customHeight="1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activeCell="I16" sqref="I16"/>
    </sheetView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H16"/>
  <sheetViews>
    <sheetView topLeftCell="A2" workbookViewId="0">
      <selection activeCell="K11" sqref="K11"/>
    </sheetView>
  </sheetViews>
  <sheetFormatPr baseColWidth="10" defaultRowHeight="15" x14ac:dyDescent="0.2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3" spans="2:8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</row>
    <row r="4" spans="2:8" x14ac:dyDescent="0.25">
      <c r="B4" s="1" t="s">
        <v>3</v>
      </c>
      <c r="C4" s="1" t="s">
        <v>4</v>
      </c>
      <c r="D4" s="1" t="s">
        <v>6</v>
      </c>
      <c r="E4" s="1" t="s">
        <v>8</v>
      </c>
      <c r="F4" s="1" t="s">
        <v>12</v>
      </c>
      <c r="G4" s="1" t="s">
        <v>13</v>
      </c>
      <c r="H4" s="1" t="s">
        <v>15</v>
      </c>
    </row>
    <row r="5" spans="2:8" x14ac:dyDescent="0.25">
      <c r="B5" s="5" t="s">
        <v>27</v>
      </c>
      <c r="C5" s="3" t="s">
        <v>18</v>
      </c>
      <c r="D5" s="4" t="s">
        <v>88</v>
      </c>
      <c r="E5" s="9">
        <f>SUM('ACUMULADO A FEBRERO'!E8:E9)/1000000</f>
        <v>4340</v>
      </c>
      <c r="F5" s="9">
        <f>SUM('ACUMULADO A FEBRERO'!I8:I9)/1000000</f>
        <v>2437.6627344499998</v>
      </c>
      <c r="G5" s="9">
        <f>SUM('ACUMULADO A FEBRERO'!J8:J9)/1000000</f>
        <v>116.67589945</v>
      </c>
      <c r="H5" s="9">
        <f>SUM('ACUMULADO A FEBRERO'!K8:K9)/1000000</f>
        <v>116.67589945</v>
      </c>
    </row>
    <row r="6" spans="2:8" x14ac:dyDescent="0.25">
      <c r="B6" s="5" t="s">
        <v>84</v>
      </c>
      <c r="C6" s="3" t="s">
        <v>18</v>
      </c>
      <c r="D6" s="4" t="s">
        <v>85</v>
      </c>
      <c r="E6" s="9">
        <f>SUM('ACUMULADO A FEBRERO'!E10:E17)/1000000</f>
        <v>17278.952363</v>
      </c>
      <c r="F6" s="9">
        <f>SUM('ACUMULADO A FEBRERO'!I10:I17)/1000000</f>
        <v>2688.03698614</v>
      </c>
      <c r="G6" s="9">
        <f>SUM('ACUMULADO A FEBRERO'!J10:J17)/1000000</f>
        <v>2654.1752820000002</v>
      </c>
      <c r="H6" s="9">
        <f>SUM('ACUMULADO A FEBRERO'!K10:K17)/1000000</f>
        <v>2654.1752820000002</v>
      </c>
    </row>
    <row r="7" spans="2:8" x14ac:dyDescent="0.25">
      <c r="B7" s="5" t="s">
        <v>86</v>
      </c>
      <c r="C7" s="3" t="s">
        <v>18</v>
      </c>
      <c r="D7" s="4" t="s">
        <v>87</v>
      </c>
      <c r="E7" s="9">
        <f>SUM('ACUMULADO A FEBRERO'!E5:E7)/1000000</f>
        <v>17975</v>
      </c>
      <c r="F7" s="9">
        <f>SUM('ACUMULADO A FEBRERO'!I5:I7)/1000000</f>
        <v>2265.265856</v>
      </c>
      <c r="G7" s="9">
        <f>SUM('ACUMULADO A FEBRERO'!J5:J7)/1000000</f>
        <v>2263.6163179999999</v>
      </c>
      <c r="H7" s="9">
        <f>SUM('ACUMULADO A FEBRERO'!K5:K7)/1000000</f>
        <v>2263.6163179999999</v>
      </c>
    </row>
    <row r="10" spans="2:8" x14ac:dyDescent="0.25">
      <c r="B10" s="5"/>
      <c r="C10" s="3"/>
      <c r="D10" s="4"/>
      <c r="E10" s="6"/>
      <c r="F10" s="6"/>
      <c r="G10" s="6"/>
      <c r="H10" s="6"/>
    </row>
    <row r="11" spans="2:8" x14ac:dyDescent="0.25">
      <c r="B11" s="5"/>
      <c r="C11" s="3"/>
      <c r="D11" s="4"/>
      <c r="E11" s="6"/>
      <c r="F11" s="6"/>
      <c r="G11" s="6"/>
      <c r="H11" s="6"/>
    </row>
    <row r="12" spans="2:8" x14ac:dyDescent="0.25">
      <c r="B12" s="5"/>
      <c r="C12" s="3"/>
      <c r="D12" s="4"/>
      <c r="E12" s="6"/>
      <c r="F12" s="6"/>
      <c r="G12" s="6"/>
      <c r="H12" s="6"/>
    </row>
    <row r="13" spans="2:8" x14ac:dyDescent="0.25">
      <c r="B13" s="5"/>
      <c r="C13" s="3"/>
      <c r="D13" s="4"/>
      <c r="E13" s="6"/>
      <c r="F13" s="6"/>
      <c r="G13" s="6"/>
      <c r="H13" s="6"/>
    </row>
    <row r="14" spans="2:8" x14ac:dyDescent="0.25">
      <c r="B14" s="5"/>
      <c r="C14" s="3"/>
      <c r="D14" s="4"/>
      <c r="E14" s="6"/>
      <c r="F14" s="6"/>
      <c r="G14" s="6"/>
      <c r="H14" s="6"/>
    </row>
    <row r="15" spans="2:8" x14ac:dyDescent="0.25">
      <c r="B15" s="5"/>
      <c r="C15" s="3"/>
      <c r="D15" s="4"/>
      <c r="E15" s="6"/>
      <c r="F15" s="6"/>
      <c r="G15" s="6"/>
      <c r="H15" s="6"/>
    </row>
    <row r="16" spans="2:8" x14ac:dyDescent="0.25">
      <c r="B16" s="5"/>
      <c r="C16" s="3"/>
      <c r="D16" s="4"/>
      <c r="E16" s="6"/>
      <c r="F16" s="6"/>
      <c r="G16" s="6"/>
      <c r="H16" s="6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45"/>
  <sheetViews>
    <sheetView topLeftCell="A31" workbookViewId="0">
      <selection activeCell="E45" sqref="E45"/>
    </sheetView>
  </sheetViews>
  <sheetFormatPr baseColWidth="10" defaultRowHeight="15" x14ac:dyDescent="0.2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1:7" x14ac:dyDescent="0.25"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spans="1:7" x14ac:dyDescent="0.25"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</row>
    <row r="3" spans="1:7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1:7" x14ac:dyDescent="0.25">
      <c r="A4" s="1"/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1:7" ht="33.75" x14ac:dyDescent="0.25">
      <c r="A5" s="4"/>
      <c r="B5" s="5" t="s">
        <v>47</v>
      </c>
      <c r="C5" s="4" t="s">
        <v>49</v>
      </c>
      <c r="D5" s="6">
        <v>50000000000</v>
      </c>
      <c r="E5" s="6" t="e">
        <f>+#REF!</f>
        <v>#REF!</v>
      </c>
      <c r="F5" s="6">
        <v>72651628</v>
      </c>
      <c r="G5" s="6">
        <v>72651628</v>
      </c>
    </row>
    <row r="6" spans="1:7" ht="22.5" x14ac:dyDescent="0.25">
      <c r="A6" s="4"/>
      <c r="B6" s="5" t="s">
        <v>50</v>
      </c>
      <c r="C6" s="4" t="s">
        <v>51</v>
      </c>
      <c r="D6" s="6">
        <v>13000000000</v>
      </c>
      <c r="E6" s="6" t="e">
        <f>+#REF!</f>
        <v>#REF!</v>
      </c>
      <c r="F6" s="6">
        <v>53565901</v>
      </c>
      <c r="G6" s="6">
        <v>53565901</v>
      </c>
    </row>
    <row r="7" spans="1:7" x14ac:dyDescent="0.25">
      <c r="A7" s="4"/>
      <c r="B7" s="5" t="s">
        <v>52</v>
      </c>
      <c r="C7" s="4" t="s">
        <v>53</v>
      </c>
      <c r="D7" s="6">
        <v>12485000000</v>
      </c>
      <c r="E7" s="6" t="e">
        <f>+#REF!</f>
        <v>#REF!</v>
      </c>
      <c r="F7" s="6">
        <v>38692320</v>
      </c>
      <c r="G7" s="6">
        <v>38692320</v>
      </c>
    </row>
    <row r="8" spans="1:7" ht="22.5" x14ac:dyDescent="0.25">
      <c r="A8" s="4"/>
      <c r="B8" s="5" t="s">
        <v>54</v>
      </c>
      <c r="C8" s="4" t="s">
        <v>55</v>
      </c>
      <c r="D8" s="6">
        <v>14909000000</v>
      </c>
      <c r="E8" s="6" t="e">
        <f>+#REF!</f>
        <v>#REF!</v>
      </c>
      <c r="F8" s="6">
        <v>52712557</v>
      </c>
      <c r="G8" s="6">
        <v>52712557</v>
      </c>
    </row>
    <row r="9" spans="1:7" ht="22.5" x14ac:dyDescent="0.25">
      <c r="A9" s="4"/>
      <c r="B9" s="5" t="s">
        <v>56</v>
      </c>
      <c r="C9" s="4" t="s">
        <v>57</v>
      </c>
      <c r="D9" s="6">
        <v>15000000000</v>
      </c>
      <c r="E9" s="6" t="e">
        <f>+#REF!</f>
        <v>#REF!</v>
      </c>
      <c r="F9" s="6">
        <v>57428091</v>
      </c>
      <c r="G9" s="6">
        <v>57428091</v>
      </c>
    </row>
    <row r="10" spans="1:7" ht="33.75" x14ac:dyDescent="0.25">
      <c r="A10" s="4"/>
      <c r="B10" s="5" t="s">
        <v>58</v>
      </c>
      <c r="C10" s="4" t="s">
        <v>59</v>
      </c>
      <c r="D10" s="6">
        <v>62176157797</v>
      </c>
      <c r="E10" s="6" t="e">
        <f>SUM(#REF!+#REF!)</f>
        <v>#REF!</v>
      </c>
      <c r="F10" s="6">
        <v>612870893</v>
      </c>
      <c r="G10" s="6">
        <v>612870893</v>
      </c>
    </row>
    <row r="11" spans="1:7" ht="22.5" x14ac:dyDescent="0.25">
      <c r="A11" s="4"/>
      <c r="B11" s="5" t="s">
        <v>60</v>
      </c>
      <c r="C11" s="4" t="s">
        <v>61</v>
      </c>
      <c r="D11" s="6">
        <v>50290000000</v>
      </c>
      <c r="E11" s="6" t="e">
        <f>+#REF!</f>
        <v>#REF!</v>
      </c>
      <c r="F11" s="6">
        <v>37832027</v>
      </c>
      <c r="G11" s="6">
        <v>37832027</v>
      </c>
    </row>
    <row r="12" spans="1:7" ht="33.75" x14ac:dyDescent="0.25">
      <c r="A12" s="4"/>
      <c r="B12" s="5" t="s">
        <v>62</v>
      </c>
      <c r="C12" s="4" t="s">
        <v>63</v>
      </c>
      <c r="D12" s="6">
        <v>24200000000</v>
      </c>
      <c r="E12" s="6" t="e">
        <f>+#REF!</f>
        <v>#REF!</v>
      </c>
      <c r="F12" s="6">
        <v>4340611312</v>
      </c>
      <c r="G12" s="6">
        <v>4340611312</v>
      </c>
    </row>
    <row r="13" spans="1:7" ht="33.75" x14ac:dyDescent="0.25">
      <c r="A13" s="4"/>
      <c r="B13" s="5" t="s">
        <v>64</v>
      </c>
      <c r="C13" s="4" t="s">
        <v>65</v>
      </c>
      <c r="D13" s="6">
        <v>139231000000</v>
      </c>
      <c r="E13" s="6" t="e">
        <f>+#REF!+#REF!</f>
        <v>#REF!</v>
      </c>
      <c r="F13" s="6">
        <v>15745006864</v>
      </c>
      <c r="G13" s="6">
        <v>15742272516</v>
      </c>
    </row>
    <row r="14" spans="1:7" ht="22.5" x14ac:dyDescent="0.25">
      <c r="A14" s="4"/>
      <c r="B14" s="5" t="s">
        <v>66</v>
      </c>
      <c r="C14" s="4" t="s">
        <v>67</v>
      </c>
      <c r="D14" s="6">
        <v>1100000000</v>
      </c>
      <c r="E14" s="6" t="e">
        <f>+#REF!</f>
        <v>#REF!</v>
      </c>
      <c r="F14" s="6">
        <v>61566754</v>
      </c>
      <c r="G14" s="6">
        <v>61566754</v>
      </c>
    </row>
    <row r="15" spans="1:7" ht="22.5" x14ac:dyDescent="0.25">
      <c r="A15" s="4"/>
      <c r="B15" s="5" t="s">
        <v>68</v>
      </c>
      <c r="C15" s="4" t="s">
        <v>69</v>
      </c>
      <c r="D15" s="6">
        <v>1000000000</v>
      </c>
      <c r="E15" s="6" t="e">
        <f>+#REF!</f>
        <v>#REF!</v>
      </c>
      <c r="F15" s="6">
        <v>6500000</v>
      </c>
      <c r="G15" s="6">
        <v>6500000</v>
      </c>
    </row>
    <row r="16" spans="1:7" ht="33.75" x14ac:dyDescent="0.25">
      <c r="A16" s="4"/>
      <c r="B16" s="5" t="s">
        <v>70</v>
      </c>
      <c r="C16" s="4" t="s">
        <v>71</v>
      </c>
      <c r="D16" s="6">
        <v>53000000000</v>
      </c>
      <c r="E16" s="6" t="e">
        <f>+#REF!</f>
        <v>#REF!</v>
      </c>
      <c r="F16" s="6">
        <v>4070175863</v>
      </c>
      <c r="G16" s="6">
        <v>4070175863</v>
      </c>
    </row>
    <row r="17" spans="1:7" ht="22.5" x14ac:dyDescent="0.25">
      <c r="A17" s="4"/>
      <c r="B17" s="5" t="s">
        <v>72</v>
      </c>
      <c r="C17" s="4" t="s">
        <v>73</v>
      </c>
      <c r="D17" s="6">
        <v>3750000000</v>
      </c>
      <c r="E17" s="6" t="e">
        <f>+#REF!</f>
        <v>#REF!</v>
      </c>
      <c r="F17" s="6">
        <v>149186408</v>
      </c>
      <c r="G17" s="6">
        <v>149186408</v>
      </c>
    </row>
    <row r="18" spans="1:7" ht="22.5" x14ac:dyDescent="0.25">
      <c r="A18" s="4"/>
      <c r="B18" s="5" t="s">
        <v>74</v>
      </c>
      <c r="C18" s="4" t="s">
        <v>75</v>
      </c>
      <c r="D18" s="6">
        <v>3000000000</v>
      </c>
      <c r="E18" s="6" t="e">
        <f>+#REF!</f>
        <v>#REF!</v>
      </c>
      <c r="F18" s="6">
        <v>150000000</v>
      </c>
      <c r="G18" s="6">
        <v>150000000</v>
      </c>
    </row>
    <row r="19" spans="1:7" ht="22.5" x14ac:dyDescent="0.25">
      <c r="A19" s="4"/>
      <c r="B19" s="5" t="s">
        <v>76</v>
      </c>
      <c r="C19" s="4" t="s">
        <v>77</v>
      </c>
      <c r="D19" s="6">
        <v>5000000000</v>
      </c>
      <c r="E19" s="6" t="e">
        <f>+#REF!</f>
        <v>#REF!</v>
      </c>
      <c r="F19" s="6">
        <v>93069897</v>
      </c>
      <c r="G19" s="6">
        <v>93069897</v>
      </c>
    </row>
    <row r="20" spans="1:7" ht="33.75" x14ac:dyDescent="0.25">
      <c r="A20" s="4"/>
      <c r="B20" s="5" t="s">
        <v>78</v>
      </c>
      <c r="C20" s="4" t="s">
        <v>79</v>
      </c>
      <c r="D20" s="6">
        <v>4000000000</v>
      </c>
      <c r="E20" s="6" t="e">
        <f>+#REF!</f>
        <v>#REF!</v>
      </c>
      <c r="F20" s="6">
        <v>94251222.840000004</v>
      </c>
      <c r="G20" s="6">
        <v>94251222.840000004</v>
      </c>
    </row>
    <row r="21" spans="1:7" x14ac:dyDescent="0.25">
      <c r="A21" s="4"/>
      <c r="B21" s="5" t="s">
        <v>80</v>
      </c>
      <c r="C21" s="4" t="s">
        <v>81</v>
      </c>
      <c r="D21" s="6">
        <v>8000000000</v>
      </c>
      <c r="E21" s="6" t="e">
        <f>+#REF!</f>
        <v>#REF!</v>
      </c>
      <c r="F21" s="6">
        <v>134570783</v>
      </c>
      <c r="G21" s="6">
        <v>134570783</v>
      </c>
    </row>
    <row r="22" spans="1:7" ht="22.5" x14ac:dyDescent="0.25">
      <c r="A22" s="4"/>
      <c r="B22" s="5" t="s">
        <v>82</v>
      </c>
      <c r="C22" s="4" t="s">
        <v>83</v>
      </c>
      <c r="D22" s="6">
        <v>7000000000</v>
      </c>
      <c r="E22" s="6" t="e">
        <f>+#REF!</f>
        <v>#REF!</v>
      </c>
      <c r="F22" s="6">
        <v>258226896</v>
      </c>
      <c r="G22" s="6">
        <v>258226896</v>
      </c>
    </row>
    <row r="23" spans="1:7" x14ac:dyDescent="0.25">
      <c r="A23" s="4"/>
      <c r="B23" s="5" t="s">
        <v>0</v>
      </c>
      <c r="C23" s="4" t="s">
        <v>0</v>
      </c>
      <c r="D23" s="6">
        <f>SUM(D5:D22)</f>
        <v>467141157797</v>
      </c>
      <c r="E23" s="6" t="e">
        <f t="shared" ref="E23:G23" si="0">SUM(E5:E22)</f>
        <v>#REF!</v>
      </c>
      <c r="F23" s="6">
        <f t="shared" si="0"/>
        <v>26028919416.84</v>
      </c>
      <c r="G23" s="6">
        <f t="shared" si="0"/>
        <v>26026185068.84</v>
      </c>
    </row>
    <row r="24" spans="1:7" x14ac:dyDescent="0.25">
      <c r="A24" s="7"/>
      <c r="B24" s="5" t="s">
        <v>0</v>
      </c>
      <c r="C24" s="4" t="s">
        <v>0</v>
      </c>
      <c r="D24" s="17" t="e">
        <f>+D23-#REF!</f>
        <v>#REF!</v>
      </c>
      <c r="E24" s="8" t="s">
        <v>0</v>
      </c>
      <c r="F24" s="8" t="s">
        <v>0</v>
      </c>
      <c r="G24" s="8" t="s">
        <v>0</v>
      </c>
    </row>
    <row r="26" spans="1:7" x14ac:dyDescent="0.25">
      <c r="B26" s="1" t="s">
        <v>3</v>
      </c>
      <c r="C26" s="1" t="s">
        <v>6</v>
      </c>
      <c r="D26" s="1" t="s">
        <v>8</v>
      </c>
      <c r="E26" s="1" t="s">
        <v>12</v>
      </c>
      <c r="F26" s="1" t="s">
        <v>13</v>
      </c>
      <c r="G26" s="1" t="s">
        <v>15</v>
      </c>
    </row>
    <row r="27" spans="1:7" ht="33.75" x14ac:dyDescent="0.25">
      <c r="B27" s="5" t="s">
        <v>47</v>
      </c>
      <c r="C27" s="4" t="s">
        <v>49</v>
      </c>
      <c r="D27" s="56">
        <f>+'ACUMULADO A FEBRERO'!E19/1000000</f>
        <v>50000</v>
      </c>
      <c r="E27" s="56">
        <f>+'ACUMULADO A FEBRERO'!I19/1000000</f>
        <v>941.93591200000003</v>
      </c>
      <c r="F27" s="56">
        <v>12648205672</v>
      </c>
      <c r="G27" s="56">
        <v>12648205672</v>
      </c>
    </row>
    <row r="28" spans="1:7" ht="22.5" x14ac:dyDescent="0.25">
      <c r="B28" s="5" t="s">
        <v>50</v>
      </c>
      <c r="C28" s="4" t="s">
        <v>51</v>
      </c>
      <c r="D28" s="56">
        <f>+'ACUMULADO A FEBRERO'!E20/1000000</f>
        <v>13000</v>
      </c>
      <c r="E28" s="56">
        <f>+'ACUMULADO A FEBRERO'!I20/1000000</f>
        <v>507.34428600000001</v>
      </c>
      <c r="F28" s="56">
        <v>4141394995</v>
      </c>
      <c r="G28" s="56">
        <v>4141394995</v>
      </c>
    </row>
    <row r="29" spans="1:7" x14ac:dyDescent="0.25">
      <c r="B29" s="5" t="s">
        <v>52</v>
      </c>
      <c r="C29" s="4" t="s">
        <v>53</v>
      </c>
      <c r="D29" s="56">
        <f>+'ACUMULADO A FEBRERO'!E21/1000000</f>
        <v>13000</v>
      </c>
      <c r="E29" s="56">
        <f>+'ACUMULADO A FEBRERO'!I21/1000000</f>
        <v>400.27316000000002</v>
      </c>
      <c r="F29" s="56">
        <v>2984974705</v>
      </c>
      <c r="G29" s="56">
        <v>2984974705</v>
      </c>
    </row>
    <row r="30" spans="1:7" ht="22.5" x14ac:dyDescent="0.25">
      <c r="B30" s="5" t="s">
        <v>54</v>
      </c>
      <c r="C30" s="4" t="s">
        <v>55</v>
      </c>
      <c r="D30" s="56">
        <f>+'ACUMULADO A FEBRERO'!E22/1000000</f>
        <v>15000</v>
      </c>
      <c r="E30" s="56">
        <f>+'ACUMULADO A FEBRERO'!I22/1000000</f>
        <v>441.44420500000001</v>
      </c>
      <c r="F30" s="56">
        <v>1588964802</v>
      </c>
      <c r="G30" s="56">
        <v>1588964802</v>
      </c>
    </row>
    <row r="31" spans="1:7" ht="22.5" x14ac:dyDescent="0.25">
      <c r="B31" s="5" t="s">
        <v>56</v>
      </c>
      <c r="C31" s="4" t="s">
        <v>57</v>
      </c>
      <c r="D31" s="56">
        <f>+'ACUMULADO A FEBRERO'!E23/1000000</f>
        <v>15000</v>
      </c>
      <c r="E31" s="56">
        <f>+'ACUMULADO A FEBRERO'!I23/1000000</f>
        <v>559.29001200000005</v>
      </c>
      <c r="F31" s="56">
        <v>3081478111</v>
      </c>
      <c r="G31" s="56">
        <v>3081478111</v>
      </c>
    </row>
    <row r="32" spans="1:7" ht="33.75" x14ac:dyDescent="0.25">
      <c r="B32" s="5" t="s">
        <v>58</v>
      </c>
      <c r="C32" s="4" t="s">
        <v>59</v>
      </c>
      <c r="D32" s="56">
        <f>(+'ACUMULADO A FEBRERO'!E24+'ACUMULADO A FEBRERO'!E25)/1000000</f>
        <v>182831.15779699999</v>
      </c>
      <c r="E32" s="56">
        <f>(+'ACUMULADO A FEBRERO'!I24+'ACUMULADO A FEBRERO'!I25)/1000000</f>
        <v>32151.858345000001</v>
      </c>
      <c r="F32" s="56">
        <v>2729746217.5100002</v>
      </c>
      <c r="G32" s="56">
        <v>2729746217.5100002</v>
      </c>
    </row>
    <row r="33" spans="2:7" ht="22.5" x14ac:dyDescent="0.25">
      <c r="B33" s="5" t="s">
        <v>60</v>
      </c>
      <c r="C33" s="4" t="s">
        <v>61</v>
      </c>
      <c r="D33" s="56">
        <f>+'ACUMULADO A FEBRERO'!E26/1000000</f>
        <v>75290</v>
      </c>
      <c r="E33" s="56">
        <f>+'ACUMULADO A FEBRERO'!I26/1000000</f>
        <v>28950.538754000001</v>
      </c>
      <c r="F33" s="56">
        <v>184119550</v>
      </c>
      <c r="G33" s="56">
        <v>184119550</v>
      </c>
    </row>
    <row r="34" spans="2:7" ht="33.75" x14ac:dyDescent="0.25">
      <c r="B34" s="5" t="s">
        <v>62</v>
      </c>
      <c r="C34" s="4" t="s">
        <v>63</v>
      </c>
      <c r="D34" s="56">
        <f>+'ACUMULADO A FEBRERO'!E27/1000000</f>
        <v>25000</v>
      </c>
      <c r="E34" s="56">
        <f>+'ACUMULADO A FEBRERO'!I27/1000000</f>
        <v>6624.2319175000002</v>
      </c>
      <c r="F34" s="56">
        <v>8892894700.5</v>
      </c>
      <c r="G34" s="56">
        <v>8892894700.5</v>
      </c>
    </row>
    <row r="35" spans="2:7" ht="33.75" x14ac:dyDescent="0.25">
      <c r="B35" s="5" t="s">
        <v>64</v>
      </c>
      <c r="C35" s="4" t="s">
        <v>65</v>
      </c>
      <c r="D35" s="56">
        <f>(+'ACUMULADO A FEBRERO'!E28+'ACUMULADO A FEBRERO'!E29)/1000000</f>
        <v>162170</v>
      </c>
      <c r="E35" s="56">
        <f>(+'ACUMULADO A FEBRERO'!I28+'ACUMULADO A FEBRERO'!I29)/1000000</f>
        <v>34110.970986499997</v>
      </c>
      <c r="F35" s="56">
        <v>38797290915.400002</v>
      </c>
      <c r="G35" s="56">
        <v>38797290915.400002</v>
      </c>
    </row>
    <row r="36" spans="2:7" ht="22.5" x14ac:dyDescent="0.25">
      <c r="B36" s="5" t="s">
        <v>66</v>
      </c>
      <c r="C36" s="4" t="s">
        <v>67</v>
      </c>
      <c r="D36" s="56">
        <f>+'ACUMULADO A FEBRERO'!E30/1000000</f>
        <v>1100</v>
      </c>
      <c r="E36" s="56">
        <f>591687841/1000000</f>
        <v>591.68784100000005</v>
      </c>
      <c r="F36" s="56">
        <v>281134664</v>
      </c>
      <c r="G36" s="56">
        <v>281134664</v>
      </c>
    </row>
    <row r="37" spans="2:7" ht="22.5" x14ac:dyDescent="0.25">
      <c r="B37" s="5" t="s">
        <v>68</v>
      </c>
      <c r="C37" s="4" t="s">
        <v>69</v>
      </c>
      <c r="D37" s="56">
        <f>+'ACUMULADO A FEBRERO'!E31/1000000</f>
        <v>1000</v>
      </c>
      <c r="E37" s="56">
        <f>71500000/1000000</f>
        <v>71.5</v>
      </c>
      <c r="F37" s="56">
        <v>68497873</v>
      </c>
      <c r="G37" s="56">
        <v>68497873</v>
      </c>
    </row>
    <row r="38" spans="2:7" ht="33.75" x14ac:dyDescent="0.25">
      <c r="B38" s="5" t="s">
        <v>70</v>
      </c>
      <c r="C38" s="4" t="s">
        <v>71</v>
      </c>
      <c r="D38" s="56">
        <f>+'ACUMULADO A FEBRERO'!E32/1000000</f>
        <v>53000</v>
      </c>
      <c r="E38" s="56">
        <f>4892629994/1000000</f>
        <v>4892.6299939999999</v>
      </c>
      <c r="F38" s="56">
        <v>8740164502</v>
      </c>
      <c r="G38" s="56">
        <v>8740164502</v>
      </c>
    </row>
    <row r="39" spans="2:7" ht="22.5" x14ac:dyDescent="0.25">
      <c r="B39" s="5" t="s">
        <v>72</v>
      </c>
      <c r="C39" s="4" t="s">
        <v>73</v>
      </c>
      <c r="D39" s="56">
        <f>+'ACUMULADO A FEBRERO'!E33/1000000</f>
        <v>3750</v>
      </c>
      <c r="E39" s="56">
        <f>1848918024/1000000</f>
        <v>1848.9180240000001</v>
      </c>
      <c r="F39" s="56">
        <v>1172641899</v>
      </c>
      <c r="G39" s="56">
        <v>1172641899</v>
      </c>
    </row>
    <row r="40" spans="2:7" ht="22.5" x14ac:dyDescent="0.25">
      <c r="B40" s="5" t="s">
        <v>74</v>
      </c>
      <c r="C40" s="4" t="s">
        <v>75</v>
      </c>
      <c r="D40" s="56">
        <f>+'ACUMULADO A FEBRERO'!E34/1000000</f>
        <v>3000</v>
      </c>
      <c r="E40" s="56">
        <f>150000000/1000000</f>
        <v>150</v>
      </c>
      <c r="F40" s="56">
        <v>1186308511</v>
      </c>
      <c r="G40" s="56">
        <v>1186308511</v>
      </c>
    </row>
    <row r="41" spans="2:7" ht="22.5" x14ac:dyDescent="0.25">
      <c r="B41" s="5" t="s">
        <v>76</v>
      </c>
      <c r="C41" s="4" t="s">
        <v>77</v>
      </c>
      <c r="D41" s="56">
        <f>+'ACUMULADO A FEBRERO'!E35/1000000</f>
        <v>5000</v>
      </c>
      <c r="E41" s="56">
        <f>1410751181/1000000</f>
        <v>1410.7511810000001</v>
      </c>
      <c r="F41" s="56">
        <v>524410224.94</v>
      </c>
      <c r="G41" s="56">
        <v>524410224.94</v>
      </c>
    </row>
    <row r="42" spans="2:7" ht="33.75" x14ac:dyDescent="0.25">
      <c r="B42" s="5" t="s">
        <v>78</v>
      </c>
      <c r="C42" s="4" t="s">
        <v>79</v>
      </c>
      <c r="D42" s="56">
        <f>+'ACUMULADO A FEBRERO'!E36/1000000</f>
        <v>4000</v>
      </c>
      <c r="E42" s="56">
        <f>1027942990.09/1000000</f>
        <v>1027.94299009</v>
      </c>
      <c r="F42" s="56">
        <v>556357400.27999997</v>
      </c>
      <c r="G42" s="56">
        <v>556357400.27999997</v>
      </c>
    </row>
    <row r="43" spans="2:7" x14ac:dyDescent="0.25">
      <c r="B43" s="5" t="s">
        <v>80</v>
      </c>
      <c r="C43" s="4" t="s">
        <v>81</v>
      </c>
      <c r="D43" s="56">
        <f>+'ACUMULADO A FEBRERO'!E37/1000000</f>
        <v>8000</v>
      </c>
      <c r="E43" s="56">
        <f>2190643912.37/1000000</f>
        <v>2190.6439123699997</v>
      </c>
      <c r="F43" s="56">
        <v>1027075177</v>
      </c>
      <c r="G43" s="56">
        <v>1027075177</v>
      </c>
    </row>
    <row r="44" spans="2:7" ht="22.5" x14ac:dyDescent="0.25">
      <c r="B44" s="5" t="s">
        <v>82</v>
      </c>
      <c r="C44" s="4" t="s">
        <v>83</v>
      </c>
      <c r="D44" s="56">
        <f>+'ACUMULADO A FEBRERO'!E38/1000000</f>
        <v>7000</v>
      </c>
      <c r="E44" s="56">
        <f>2502256322/1000000</f>
        <v>2502.2563220000002</v>
      </c>
      <c r="F44" s="56">
        <v>1357695231</v>
      </c>
      <c r="G44" s="56">
        <v>1357695231</v>
      </c>
    </row>
    <row r="45" spans="2:7" x14ac:dyDescent="0.25">
      <c r="D45" s="56">
        <f>SUM(D27:D44)</f>
        <v>637141.15779700002</v>
      </c>
      <c r="E45" s="56">
        <f>SUM(E27:E44)</f>
        <v>119374.21784246</v>
      </c>
      <c r="F45" s="56">
        <v>111219124575.3</v>
      </c>
      <c r="G45" s="56">
        <v>111219124575.3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7"/>
  <sheetViews>
    <sheetView topLeftCell="A13" workbookViewId="0">
      <selection activeCell="H28" sqref="H28"/>
    </sheetView>
  </sheetViews>
  <sheetFormatPr baseColWidth="10" defaultRowHeight="15" x14ac:dyDescent="0.2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 x14ac:dyDescent="0.25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 x14ac:dyDescent="0.25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 x14ac:dyDescent="0.25">
      <c r="A5" s="10"/>
      <c r="B5" s="12" t="s">
        <v>48</v>
      </c>
      <c r="C5" s="11" t="s">
        <v>89</v>
      </c>
      <c r="D5" s="13">
        <f>SUM(D6:D8)</f>
        <v>637141157797</v>
      </c>
      <c r="E5" s="13">
        <f t="shared" ref="E5:L5" si="0">SUM(E6:E8)</f>
        <v>467141157797</v>
      </c>
      <c r="F5" s="13">
        <f t="shared" si="0"/>
        <v>170000000000</v>
      </c>
      <c r="G5" s="13">
        <f t="shared" si="0"/>
        <v>316593406536.73004</v>
      </c>
      <c r="H5" s="13">
        <f t="shared" si="0"/>
        <v>150547751260.26999</v>
      </c>
      <c r="I5" s="13">
        <f t="shared" si="0"/>
        <v>143858663811.47</v>
      </c>
      <c r="J5" s="13">
        <f t="shared" si="0"/>
        <v>26028919416.84</v>
      </c>
      <c r="K5" s="13">
        <f t="shared" si="0"/>
        <v>26026185068.84</v>
      </c>
      <c r="L5" s="13">
        <f t="shared" si="0"/>
        <v>26026185068.84</v>
      </c>
    </row>
    <row r="6" spans="1:12" ht="45" x14ac:dyDescent="0.25">
      <c r="A6" s="3"/>
      <c r="B6" s="5" t="s">
        <v>90</v>
      </c>
      <c r="C6" s="4" t="s">
        <v>91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 x14ac:dyDescent="0.25">
      <c r="A7" s="3"/>
      <c r="B7" s="5" t="s">
        <v>92</v>
      </c>
      <c r="C7" s="4" t="s">
        <v>93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 x14ac:dyDescent="0.25">
      <c r="A8" s="3"/>
      <c r="B8" s="5" t="s">
        <v>94</v>
      </c>
      <c r="C8" s="4" t="s">
        <v>95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 x14ac:dyDescent="0.25">
      <c r="A9" s="3"/>
      <c r="B9" s="5" t="s">
        <v>0</v>
      </c>
      <c r="C9" s="5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  <c r="J9" s="14" t="s">
        <v>0</v>
      </c>
      <c r="K9" s="14" t="s">
        <v>0</v>
      </c>
      <c r="L9" s="14" t="s">
        <v>0</v>
      </c>
    </row>
    <row r="10" spans="1:12" x14ac:dyDescent="0.25">
      <c r="A10" s="3"/>
      <c r="B10" s="12" t="s">
        <v>17</v>
      </c>
      <c r="C10" s="12" t="s">
        <v>96</v>
      </c>
      <c r="D10" s="15">
        <v>39593952363</v>
      </c>
      <c r="E10" s="15">
        <v>39593952363</v>
      </c>
      <c r="F10" s="15">
        <v>0</v>
      </c>
      <c r="G10" s="15">
        <v>11369241603.639999</v>
      </c>
      <c r="H10" s="15">
        <v>28224710759.360001</v>
      </c>
      <c r="I10" s="15">
        <v>9811642177.4699993</v>
      </c>
      <c r="J10" s="15">
        <v>7734530124.0100002</v>
      </c>
      <c r="K10" s="15">
        <v>7734530124.0100002</v>
      </c>
      <c r="L10" s="15">
        <v>7734530124.0100002</v>
      </c>
    </row>
    <row r="11" spans="1:12" x14ac:dyDescent="0.25">
      <c r="A11" s="3"/>
      <c r="B11" s="12" t="s">
        <v>48</v>
      </c>
      <c r="C11" s="12" t="s">
        <v>89</v>
      </c>
      <c r="D11" s="15">
        <v>637141157797</v>
      </c>
      <c r="E11" s="15">
        <v>637141157797</v>
      </c>
      <c r="F11" s="15">
        <v>170000000000</v>
      </c>
      <c r="G11" s="15">
        <v>316593406536.72998</v>
      </c>
      <c r="H11" s="15">
        <v>150547751260.26999</v>
      </c>
      <c r="I11" s="15">
        <v>143858663811.47</v>
      </c>
      <c r="J11" s="15">
        <v>26028919416.84</v>
      </c>
      <c r="K11" s="15">
        <v>26026185068.84</v>
      </c>
      <c r="L11" s="15">
        <v>26026185068.84</v>
      </c>
    </row>
    <row r="12" spans="1:12" x14ac:dyDescent="0.25">
      <c r="A12" s="3"/>
      <c r="B12" s="5" t="s">
        <v>0</v>
      </c>
      <c r="C12" s="4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8" t="s">
        <v>0</v>
      </c>
      <c r="L12" s="8" t="s">
        <v>0</v>
      </c>
    </row>
    <row r="13" spans="1:12" x14ac:dyDescent="0.25">
      <c r="A13" s="3"/>
      <c r="B13" s="5" t="s">
        <v>0</v>
      </c>
      <c r="C13" s="4" t="s">
        <v>0</v>
      </c>
      <c r="D13" s="13">
        <v>676735110160</v>
      </c>
      <c r="E13" s="15">
        <v>676735110160</v>
      </c>
      <c r="F13" s="15">
        <v>170000000000</v>
      </c>
      <c r="G13" s="15">
        <v>327962648140.37</v>
      </c>
      <c r="H13" s="15">
        <v>178772462019.63</v>
      </c>
      <c r="I13" s="15">
        <v>153670305988.94</v>
      </c>
      <c r="J13" s="15">
        <v>33763449540.849998</v>
      </c>
      <c r="K13" s="15">
        <v>33760715192.849998</v>
      </c>
      <c r="L13" s="15">
        <v>33760715192.849998</v>
      </c>
    </row>
    <row r="14" spans="1:12" ht="33.950000000000003" customHeight="1" x14ac:dyDescent="0.25"/>
    <row r="15" spans="1:12" x14ac:dyDescent="0.25">
      <c r="C15" s="12" t="s">
        <v>96</v>
      </c>
      <c r="D15" s="44">
        <f>SUM('ACUMULADO A FEBRERO'!E18)</f>
        <v>39593952363</v>
      </c>
    </row>
    <row r="16" spans="1:12" x14ac:dyDescent="0.25">
      <c r="C16" s="12" t="s">
        <v>89</v>
      </c>
      <c r="D16" s="44">
        <f>+'ACUMULADO A FEBRERO'!E39</f>
        <v>637141157797</v>
      </c>
    </row>
    <row r="17" spans="3:4" x14ac:dyDescent="0.25">
      <c r="C17" s="43" t="s">
        <v>100</v>
      </c>
      <c r="D17" s="44">
        <f>+'ACUMULADO A FEBRERO'!F40</f>
        <v>120000000000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C0A27D-169A-4279-8F2C-082AC65959C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3a14fa5d-3eed-415c-a6d0-4ab8ecb1b3f3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97dcfb7b-20ce-4dca-87fc-ece9d20015e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RESUMEN EJECUCION FEBRERO 2020</vt:lpstr>
      <vt:lpstr>ACUMULADO A FEBRERO</vt:lpstr>
      <vt:lpstr>Hoja9</vt:lpstr>
      <vt:lpstr>ESPECIFICO FEBRERO 2020</vt:lpstr>
      <vt:lpstr>ESPECIFICO ENERO 2020</vt:lpstr>
      <vt:lpstr>Hoja2</vt:lpstr>
      <vt:lpstr>Hoja3</vt:lpstr>
      <vt:lpstr>Hoja6</vt:lpstr>
      <vt:lpstr>Hoja7</vt:lpstr>
      <vt:lpstr>Hoja8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Luis Eduardo Rojas Franky</cp:lastModifiedBy>
  <dcterms:created xsi:type="dcterms:W3CDTF">2020-04-09T00:19:09Z</dcterms:created>
  <dcterms:modified xsi:type="dcterms:W3CDTF">2020-10-16T17:55:15Z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