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drawings/drawing2.xml" ContentType="application/vnd.openxmlformats-officedocument.drawing+xml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csalamanca\Documents\Teletrabajo\Cierre Mensual\Estados Financieros 2020\"/>
    </mc:Choice>
  </mc:AlternateContent>
  <xr:revisionPtr revIDLastSave="0" documentId="13_ncr:1_{C617FDD9-B9D8-4AD8-AECD-2AD9CB869C4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alance" sheetId="3" r:id="rId1"/>
    <sheet name="Resultados" sheetId="4" r:id="rId2"/>
    <sheet name="NOV19" sheetId="2" r:id="rId3"/>
    <sheet name="NOV20" sheetId="1" r:id="rId4"/>
  </sheets>
  <externalReferences>
    <externalReference r:id="rId5"/>
    <externalReference r:id="rId6"/>
  </externalReferences>
  <definedNames>
    <definedName name="_xlnm._FilterDatabase" localSheetId="3" hidden="1">'NOV20'!#REF!</definedName>
    <definedName name="_xlnm.Print_Area" localSheetId="0">Balance!$A$1:$O$81</definedName>
    <definedName name="_xlnm.Print_Area" localSheetId="1">Resultados!$A$1:$K$75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45" i="2" l="1"/>
  <c r="H639" i="2"/>
  <c r="H625" i="2"/>
  <c r="H615" i="2"/>
  <c r="H611" i="2"/>
  <c r="G645" i="2"/>
  <c r="G639" i="2"/>
  <c r="N68" i="3"/>
  <c r="N67" i="3"/>
  <c r="N64" i="3"/>
  <c r="N63" i="3"/>
  <c r="F73" i="3"/>
  <c r="F72" i="3"/>
  <c r="F71" i="3"/>
  <c r="F69" i="3"/>
  <c r="G625" i="2"/>
  <c r="G611" i="2"/>
  <c r="J339" i="2"/>
  <c r="I339" i="2"/>
  <c r="H339" i="2"/>
  <c r="G339" i="2"/>
  <c r="J200" i="2"/>
  <c r="I200" i="2"/>
  <c r="G200" i="2"/>
  <c r="H200" i="2"/>
  <c r="H10" i="2"/>
  <c r="G10" i="2"/>
  <c r="H615" i="1"/>
  <c r="H609" i="1"/>
  <c r="H599" i="1"/>
  <c r="H595" i="1"/>
  <c r="H585" i="1"/>
  <c r="H581" i="1"/>
  <c r="G581" i="1"/>
  <c r="M33" i="4"/>
  <c r="L33" i="4"/>
  <c r="L10" i="4"/>
  <c r="M10" i="4"/>
  <c r="H29" i="1"/>
  <c r="G615" i="1"/>
  <c r="G609" i="1"/>
  <c r="G599" i="1"/>
  <c r="G595" i="1"/>
  <c r="G585" i="1"/>
  <c r="I29" i="1"/>
  <c r="J29" i="1" s="1"/>
  <c r="E19" i="3" l="1"/>
  <c r="M48" i="3" l="1"/>
  <c r="E38" i="3"/>
  <c r="E40" i="3" l="1"/>
  <c r="E39" i="3"/>
  <c r="E37" i="3"/>
  <c r="F36" i="3" l="1"/>
  <c r="E73" i="3" l="1"/>
  <c r="E72" i="3"/>
  <c r="E69" i="3"/>
  <c r="M68" i="3"/>
  <c r="F68" i="3"/>
  <c r="E68" i="3"/>
  <c r="F67" i="3"/>
  <c r="E67" i="3"/>
  <c r="M64" i="3"/>
  <c r="F64" i="3"/>
  <c r="E64" i="3"/>
  <c r="F53" i="3"/>
  <c r="E53" i="3"/>
  <c r="F52" i="3"/>
  <c r="E52" i="3"/>
  <c r="N51" i="3"/>
  <c r="M51" i="3"/>
  <c r="F51" i="3"/>
  <c r="E51" i="3"/>
  <c r="N50" i="3"/>
  <c r="M50" i="3"/>
  <c r="F50" i="3"/>
  <c r="E50" i="3"/>
  <c r="F49" i="3"/>
  <c r="E49" i="3"/>
  <c r="N48" i="3"/>
  <c r="F48" i="3"/>
  <c r="E48" i="3"/>
  <c r="N47" i="3"/>
  <c r="M47" i="3"/>
  <c r="F47" i="3"/>
  <c r="E47" i="3"/>
  <c r="F46" i="3"/>
  <c r="E46" i="3"/>
  <c r="F45" i="3"/>
  <c r="E45" i="3"/>
  <c r="F44" i="3"/>
  <c r="E44" i="3"/>
  <c r="F43" i="3"/>
  <c r="E43" i="3"/>
  <c r="N41" i="3"/>
  <c r="M41" i="3"/>
  <c r="N38" i="3"/>
  <c r="M38" i="3"/>
  <c r="N32" i="3"/>
  <c r="M32" i="3"/>
  <c r="F32" i="3"/>
  <c r="E32" i="3"/>
  <c r="F31" i="3"/>
  <c r="E31" i="3"/>
  <c r="F30" i="3"/>
  <c r="E30" i="3"/>
  <c r="F29" i="3"/>
  <c r="E29" i="3"/>
  <c r="F28" i="3"/>
  <c r="E28" i="3"/>
  <c r="N25" i="3"/>
  <c r="M25" i="3"/>
  <c r="F25" i="3"/>
  <c r="E25" i="3"/>
  <c r="F24" i="3"/>
  <c r="E24" i="3"/>
  <c r="N23" i="3"/>
  <c r="M23" i="3"/>
  <c r="F21" i="3"/>
  <c r="N20" i="3"/>
  <c r="M20" i="3"/>
  <c r="F20" i="3"/>
  <c r="N19" i="3"/>
  <c r="M19" i="3"/>
  <c r="F19" i="3"/>
  <c r="N18" i="3"/>
  <c r="M18" i="3"/>
  <c r="F18" i="3"/>
  <c r="E18" i="3"/>
  <c r="N17" i="3"/>
  <c r="M17" i="3"/>
  <c r="F17" i="3"/>
  <c r="E17" i="3"/>
  <c r="N16" i="3"/>
  <c r="M16" i="3"/>
  <c r="F16" i="3"/>
  <c r="N15" i="3"/>
  <c r="M15" i="3"/>
  <c r="N14" i="3"/>
  <c r="M14" i="3"/>
  <c r="N13" i="3"/>
  <c r="M13" i="3"/>
  <c r="F13" i="3"/>
  <c r="E13" i="3"/>
  <c r="N12" i="3"/>
  <c r="M12" i="3"/>
  <c r="F12" i="3"/>
  <c r="E12" i="3"/>
  <c r="I23" i="4" l="1"/>
  <c r="H23" i="4"/>
  <c r="H30" i="4"/>
  <c r="H29" i="4"/>
  <c r="H28" i="4"/>
  <c r="H27" i="4"/>
  <c r="H24" i="4"/>
  <c r="H22" i="4"/>
  <c r="H19" i="4"/>
  <c r="H16" i="4"/>
  <c r="I65" i="4"/>
  <c r="I64" i="4"/>
  <c r="I63" i="4"/>
  <c r="I62" i="4"/>
  <c r="I61" i="4"/>
  <c r="I58" i="4"/>
  <c r="I55" i="4"/>
  <c r="I52" i="4"/>
  <c r="I51" i="4"/>
  <c r="I48" i="4"/>
  <c r="I47" i="4"/>
  <c r="I46" i="4"/>
  <c r="I42" i="4"/>
  <c r="I37" i="4"/>
  <c r="I43" i="4"/>
  <c r="I40" i="4"/>
  <c r="I39" i="4"/>
  <c r="I38" i="4"/>
  <c r="I36" i="4"/>
  <c r="I29" i="4"/>
  <c r="I28" i="4"/>
  <c r="I27" i="4"/>
  <c r="I24" i="4"/>
  <c r="I22" i="4"/>
  <c r="H65" i="4"/>
  <c r="H64" i="4"/>
  <c r="H63" i="4"/>
  <c r="H62" i="4"/>
  <c r="H61" i="4"/>
  <c r="H58" i="4"/>
  <c r="H55" i="4"/>
  <c r="H52" i="4"/>
  <c r="H51" i="4"/>
  <c r="H48" i="4"/>
  <c r="H47" i="4"/>
  <c r="H46" i="4"/>
  <c r="H37" i="4"/>
  <c r="H43" i="4"/>
  <c r="H42" i="4"/>
  <c r="H41" i="4"/>
  <c r="H40" i="4"/>
  <c r="H39" i="4"/>
  <c r="H38" i="4"/>
  <c r="H36" i="4"/>
  <c r="H13" i="4"/>
  <c r="H21" i="4" l="1"/>
  <c r="E42" i="3"/>
  <c r="E36" i="3"/>
  <c r="M11" i="3"/>
  <c r="E27" i="3"/>
  <c r="E66" i="3"/>
  <c r="I13" i="4" l="1"/>
  <c r="I41" i="4" l="1"/>
  <c r="I35" i="4" s="1"/>
  <c r="I30" i="4"/>
  <c r="I19" i="4"/>
  <c r="I16" i="4"/>
  <c r="E23" i="3" l="1"/>
  <c r="E11" i="3"/>
  <c r="E34" i="3" l="1"/>
  <c r="E15" i="3"/>
  <c r="E9" i="3" s="1"/>
  <c r="N22" i="3" l="1"/>
  <c r="M40" i="3" l="1"/>
  <c r="M37" i="3"/>
  <c r="M27" i="3"/>
  <c r="M35" i="3" l="1"/>
  <c r="H199" i="1" s="1"/>
  <c r="M22" i="3"/>
  <c r="M31" i="3" l="1"/>
  <c r="M9" i="3" l="1"/>
  <c r="G199" i="1" s="1"/>
  <c r="I199" i="1" s="1"/>
  <c r="J199" i="1" s="1"/>
  <c r="N31" i="3"/>
  <c r="N27" i="3"/>
  <c r="N37" i="3"/>
  <c r="N40" i="3" l="1"/>
  <c r="N11" i="3"/>
  <c r="J65" i="4"/>
  <c r="J64" i="4"/>
  <c r="J63" i="4"/>
  <c r="J62" i="4"/>
  <c r="I60" i="4"/>
  <c r="J61" i="4"/>
  <c r="H60" i="4"/>
  <c r="I57" i="4"/>
  <c r="J58" i="4"/>
  <c r="H57" i="4"/>
  <c r="I54" i="4"/>
  <c r="J55" i="4"/>
  <c r="H54" i="4"/>
  <c r="J52" i="4"/>
  <c r="J51" i="4"/>
  <c r="H50" i="4"/>
  <c r="I50" i="4"/>
  <c r="J48" i="4"/>
  <c r="J47" i="4"/>
  <c r="J46" i="4"/>
  <c r="H45" i="4"/>
  <c r="I45" i="4"/>
  <c r="J37" i="4"/>
  <c r="J43" i="4"/>
  <c r="J42" i="4"/>
  <c r="J41" i="4"/>
  <c r="J40" i="4"/>
  <c r="J39" i="4"/>
  <c r="J38" i="4"/>
  <c r="J36" i="4"/>
  <c r="H35" i="4"/>
  <c r="J30" i="4"/>
  <c r="J29" i="4"/>
  <c r="J28" i="4"/>
  <c r="J27" i="4"/>
  <c r="J24" i="4"/>
  <c r="J22" i="4"/>
  <c r="I21" i="4"/>
  <c r="J19" i="4"/>
  <c r="I18" i="4"/>
  <c r="J16" i="4"/>
  <c r="H15" i="4"/>
  <c r="I15" i="4"/>
  <c r="I12" i="4"/>
  <c r="J13" i="4"/>
  <c r="G73" i="3"/>
  <c r="E71" i="3"/>
  <c r="G69" i="3"/>
  <c r="O68" i="3"/>
  <c r="G67" i="3"/>
  <c r="F66" i="3"/>
  <c r="G615" i="2" s="1"/>
  <c r="O64" i="3"/>
  <c r="G64" i="3"/>
  <c r="F63" i="3"/>
  <c r="G53" i="3"/>
  <c r="G52" i="3"/>
  <c r="O51" i="3"/>
  <c r="G51" i="3"/>
  <c r="G50" i="3"/>
  <c r="O50" i="3"/>
  <c r="G49" i="3"/>
  <c r="G48" i="3"/>
  <c r="O48" i="3"/>
  <c r="G47" i="3"/>
  <c r="G46" i="3"/>
  <c r="G45" i="3"/>
  <c r="G44" i="3"/>
  <c r="F42" i="3"/>
  <c r="F34" i="3" s="1"/>
  <c r="G43" i="3"/>
  <c r="G40" i="3"/>
  <c r="G39" i="3"/>
  <c r="G38" i="3"/>
  <c r="G37" i="3"/>
  <c r="G32" i="3"/>
  <c r="O32" i="3"/>
  <c r="G31" i="3"/>
  <c r="G29" i="3"/>
  <c r="G28" i="3"/>
  <c r="G25" i="3"/>
  <c r="O25" i="3"/>
  <c r="G24" i="3"/>
  <c r="O24" i="3"/>
  <c r="F23" i="3"/>
  <c r="G21" i="3"/>
  <c r="G20" i="3"/>
  <c r="O20" i="3"/>
  <c r="G19" i="3"/>
  <c r="O19" i="3"/>
  <c r="G18" i="3"/>
  <c r="O18" i="3"/>
  <c r="G17" i="3"/>
  <c r="O16" i="3"/>
  <c r="F15" i="3"/>
  <c r="G16" i="3"/>
  <c r="O14" i="3"/>
  <c r="O13" i="3"/>
  <c r="G13" i="3"/>
  <c r="O12" i="3"/>
  <c r="G12" i="3"/>
  <c r="F11" i="3"/>
  <c r="H33" i="4" l="1"/>
  <c r="M34" i="4" s="1"/>
  <c r="N9" i="3"/>
  <c r="J50" i="4"/>
  <c r="J57" i="4"/>
  <c r="O31" i="3"/>
  <c r="O28" i="3"/>
  <c r="O47" i="3"/>
  <c r="G66" i="3"/>
  <c r="J54" i="4"/>
  <c r="J45" i="4"/>
  <c r="J21" i="4"/>
  <c r="J15" i="4"/>
  <c r="O22" i="3"/>
  <c r="G71" i="3"/>
  <c r="G23" i="3"/>
  <c r="H26" i="4"/>
  <c r="H18" i="4"/>
  <c r="J18" i="4" s="1"/>
  <c r="I26" i="4"/>
  <c r="I10" i="4" s="1"/>
  <c r="L11" i="4" s="1"/>
  <c r="I33" i="4"/>
  <c r="L34" i="4" s="1"/>
  <c r="H12" i="4"/>
  <c r="O11" i="3"/>
  <c r="O15" i="3"/>
  <c r="O23" i="3"/>
  <c r="O27" i="3"/>
  <c r="G42" i="3"/>
  <c r="M63" i="3"/>
  <c r="G68" i="3"/>
  <c r="G72" i="3"/>
  <c r="E63" i="3"/>
  <c r="F27" i="3"/>
  <c r="F9" i="3" s="1"/>
  <c r="M67" i="3"/>
  <c r="O67" i="3" l="1"/>
  <c r="O63" i="3"/>
  <c r="G63" i="3"/>
  <c r="H10" i="4"/>
  <c r="M11" i="4" s="1"/>
  <c r="I67" i="4"/>
  <c r="N49" i="3" s="1"/>
  <c r="J33" i="4"/>
  <c r="J12" i="4"/>
  <c r="J35" i="4"/>
  <c r="J26" i="4"/>
  <c r="F55" i="3"/>
  <c r="G27" i="3"/>
  <c r="O38" i="3"/>
  <c r="O41" i="3"/>
  <c r="O40" i="3"/>
  <c r="G36" i="3"/>
  <c r="G11" i="3"/>
  <c r="O37" i="3"/>
  <c r="H67" i="4" l="1"/>
  <c r="N46" i="3"/>
  <c r="N44" i="3" s="1"/>
  <c r="G34" i="3"/>
  <c r="F60" i="3"/>
  <c r="J10" i="4"/>
  <c r="N35" i="3"/>
  <c r="O9" i="3"/>
  <c r="M49" i="3" l="1"/>
  <c r="M46" i="3" s="1"/>
  <c r="M44" i="3" s="1"/>
  <c r="G342" i="1" s="1"/>
  <c r="I342" i="1" s="1"/>
  <c r="J342" i="1" s="1"/>
  <c r="H342" i="1"/>
  <c r="G15" i="3"/>
  <c r="O35" i="3"/>
  <c r="M55" i="3" l="1"/>
  <c r="O46" i="3"/>
  <c r="O49" i="3"/>
  <c r="G9" i="3"/>
  <c r="E55" i="3"/>
  <c r="G10" i="1" s="1"/>
  <c r="H10" i="1" s="1"/>
  <c r="O44" i="3"/>
  <c r="N55" i="3"/>
  <c r="Q55" i="3" l="1"/>
  <c r="M60" i="3"/>
  <c r="M57" i="3"/>
  <c r="G55" i="3"/>
  <c r="E60" i="3"/>
  <c r="N57" i="3"/>
  <c r="N60" i="3"/>
  <c r="O55" i="3"/>
</calcChain>
</file>

<file path=xl/sharedStrings.xml><?xml version="1.0" encoding="utf-8"?>
<sst xmlns="http://schemas.openxmlformats.org/spreadsheetml/2006/main" count="2833" uniqueCount="1138">
  <si>
    <t>Informacion_1</t>
  </si>
  <si>
    <t>Informacion_2</t>
  </si>
  <si>
    <t>Descripcion</t>
  </si>
  <si>
    <t>Fecha</t>
  </si>
  <si>
    <t>Fecha Inicial Periodo Inicial</t>
  </si>
  <si>
    <t>Fecha Final Periodo Final</t>
  </si>
  <si>
    <t>Codigo</t>
  </si>
  <si>
    <t>Saldo Inicial</t>
  </si>
  <si>
    <t>Movimientos Debito</t>
  </si>
  <si>
    <t>Movimientos Credito</t>
  </si>
  <si>
    <t>Saldo Final</t>
  </si>
  <si>
    <t>1</t>
  </si>
  <si>
    <t>ACTIVOS</t>
  </si>
  <si>
    <t>1.1</t>
  </si>
  <si>
    <t>EFECTIVO Y EQUIVALENTES AL EFECTIVO</t>
  </si>
  <si>
    <t>1.1.10</t>
  </si>
  <si>
    <t>DEPÓSITOS EN INSTITUCIONES FINANCIERAS</t>
  </si>
  <si>
    <t>1.1.10.05</t>
  </si>
  <si>
    <t>Cuenta corriente</t>
  </si>
  <si>
    <t>1.1.10.05.001</t>
  </si>
  <si>
    <t>1.3</t>
  </si>
  <si>
    <t>CUENTAS POR COBRAR</t>
  </si>
  <si>
    <t>1.3.11</t>
  </si>
  <si>
    <t>CONTRIBUCIONES TASAS E INGRESOS NO TRIBUTARIOS</t>
  </si>
  <si>
    <t>1.3.11.04</t>
  </si>
  <si>
    <t>Sanciones</t>
  </si>
  <si>
    <t>1.3.11.04.004</t>
  </si>
  <si>
    <t>Disciplinarias</t>
  </si>
  <si>
    <t>1.3.11.04.007</t>
  </si>
  <si>
    <t>Administrativas y fiscales</t>
  </si>
  <si>
    <t>1.3.11.04.008</t>
  </si>
  <si>
    <t>1.3.17</t>
  </si>
  <si>
    <t>PRESTACIÓN DE SERVICIOS</t>
  </si>
  <si>
    <t>1.3.17.26</t>
  </si>
  <si>
    <t>Recreativos, culturales, y deportivos</t>
  </si>
  <si>
    <t>1.3.17.26.001</t>
  </si>
  <si>
    <t>1.3.37</t>
  </si>
  <si>
    <t>TRANSFERENCIAS POR COBRAR</t>
  </si>
  <si>
    <t>1.3.37.02</t>
  </si>
  <si>
    <t>Sistema general de regalías</t>
  </si>
  <si>
    <t>1.3.37.02.001</t>
  </si>
  <si>
    <t>1.3.84</t>
  </si>
  <si>
    <t>OTRAS CUENTAS POR COBRAR</t>
  </si>
  <si>
    <t>1.3.84.16</t>
  </si>
  <si>
    <t>Enajenación de activos</t>
  </si>
  <si>
    <t>1.3.84.16.001</t>
  </si>
  <si>
    <t>1.3.84.26</t>
  </si>
  <si>
    <t>Pago por cuenta de terceros</t>
  </si>
  <si>
    <t>1.3.84.26.001</t>
  </si>
  <si>
    <t>1.3.84.39</t>
  </si>
  <si>
    <t>Arrendamiento operativo</t>
  </si>
  <si>
    <t>1.3.84.39.001</t>
  </si>
  <si>
    <t>1.3.84.90</t>
  </si>
  <si>
    <t>Otras cuentas por cobrar</t>
  </si>
  <si>
    <t>1.3.84.90.001</t>
  </si>
  <si>
    <t>1.3.84.90.002</t>
  </si>
  <si>
    <t>Mayores valores pagados</t>
  </si>
  <si>
    <t>1.3.85</t>
  </si>
  <si>
    <t>CUENTAS POR COBRAR DE DIFÍCIL RECAUDO</t>
  </si>
  <si>
    <t>1.3.85.02</t>
  </si>
  <si>
    <t>Prestación de servicios</t>
  </si>
  <si>
    <t>1.3.85.02.018</t>
  </si>
  <si>
    <t>1.3.85.15</t>
  </si>
  <si>
    <t>Contribuciones, tasas e ingresos no tributarios</t>
  </si>
  <si>
    <t>1.3.85.15.001</t>
  </si>
  <si>
    <t>1.3.85.90</t>
  </si>
  <si>
    <t>Otras cuentas por cobrar de difícil recaudo</t>
  </si>
  <si>
    <t>1.3.85.90.001</t>
  </si>
  <si>
    <t>1.3.86</t>
  </si>
  <si>
    <t>DETERIORO ACUMULADO DE CUENTAS POR COBRAR (CR)</t>
  </si>
  <si>
    <t>1.3.86.02</t>
  </si>
  <si>
    <t>1.3.86.02.018</t>
  </si>
  <si>
    <t>1.3.86.02.019</t>
  </si>
  <si>
    <t>Otros servicios</t>
  </si>
  <si>
    <t>1.3.86.14</t>
  </si>
  <si>
    <t>1.3.86.14.001</t>
  </si>
  <si>
    <t>1.3.86.90</t>
  </si>
  <si>
    <t>1.3.86.90.001</t>
  </si>
  <si>
    <t>1.5</t>
  </si>
  <si>
    <t>INVENTARIOS</t>
  </si>
  <si>
    <t>1.5.14</t>
  </si>
  <si>
    <t>MATERIALES Y SUMINISTROS</t>
  </si>
  <si>
    <t>1.5.14.05</t>
  </si>
  <si>
    <t>Materiales reactivos y de laboratorio</t>
  </si>
  <si>
    <t>1.5.14.05.001</t>
  </si>
  <si>
    <t>1.5.14.09</t>
  </si>
  <si>
    <t>Repuestos</t>
  </si>
  <si>
    <t>1.5.14.09.001</t>
  </si>
  <si>
    <t>1.5.14.90</t>
  </si>
  <si>
    <t>Otros materiales y suministros</t>
  </si>
  <si>
    <t>1.5.14.90.001</t>
  </si>
  <si>
    <t>1.5.80</t>
  </si>
  <si>
    <t>DETERIORO ACUMULADO DE INVENTARIOS (CR)</t>
  </si>
  <si>
    <t>1.5.80.13</t>
  </si>
  <si>
    <t>Materiales y suministros</t>
  </si>
  <si>
    <t>1.5.80.13.005</t>
  </si>
  <si>
    <t>1.5.80.13.009</t>
  </si>
  <si>
    <t>1.5.80.13.020</t>
  </si>
  <si>
    <t>1.6</t>
  </si>
  <si>
    <t>PROPIEDADES, PLANTA Y EQUIPO</t>
  </si>
  <si>
    <t>1.6.05</t>
  </si>
  <si>
    <t>TERRENOS</t>
  </si>
  <si>
    <t>1.6.05.01</t>
  </si>
  <si>
    <t>Urbanos</t>
  </si>
  <si>
    <t>1.6.05.01.001</t>
  </si>
  <si>
    <t>1.6.35</t>
  </si>
  <si>
    <t>BIENES MUEBLES EN BODEGA</t>
  </si>
  <si>
    <t>1.6.35.01</t>
  </si>
  <si>
    <t>Maquinaria y equipo</t>
  </si>
  <si>
    <t>1.6.35.01.006</t>
  </si>
  <si>
    <t>Equipo de recreación y deporte</t>
  </si>
  <si>
    <t>1.6.35.03</t>
  </si>
  <si>
    <t>Muebles, enseres y equipo de oficina</t>
  </si>
  <si>
    <t>1.6.35.03.001</t>
  </si>
  <si>
    <t>Muebles y enseres</t>
  </si>
  <si>
    <t>1.6.35.04</t>
  </si>
  <si>
    <t>Equipos de comunicación y computación</t>
  </si>
  <si>
    <t>1.6.35.04.002</t>
  </si>
  <si>
    <t>Equipo de computación</t>
  </si>
  <si>
    <t>1.6.36</t>
  </si>
  <si>
    <t>PROPIEDADES, PLANTA Y EQUIPO EN MANTENIMIENTO</t>
  </si>
  <si>
    <t>1.6.36.05</t>
  </si>
  <si>
    <t>1.6.36.05.006</t>
  </si>
  <si>
    <t>1.6.36.06</t>
  </si>
  <si>
    <t>Equipo médico y científico</t>
  </si>
  <si>
    <t>1.6.36.06.001</t>
  </si>
  <si>
    <t>Equipo de investigación</t>
  </si>
  <si>
    <t>1.6.36.06.002</t>
  </si>
  <si>
    <t>Equipo de laboratorio</t>
  </si>
  <si>
    <t>1.6.36.07</t>
  </si>
  <si>
    <t>1.6.36.07.001</t>
  </si>
  <si>
    <t>1.6.36.07.002</t>
  </si>
  <si>
    <t>Equipo y máquina de oficina</t>
  </si>
  <si>
    <t>1.6.36.08</t>
  </si>
  <si>
    <t>1.6.36.08.001</t>
  </si>
  <si>
    <t>Equipo de comunicación</t>
  </si>
  <si>
    <t>1.6.36.08.002</t>
  </si>
  <si>
    <t>1.6.36.09</t>
  </si>
  <si>
    <t>Equipos de transporte, tracción y elevación</t>
  </si>
  <si>
    <t>1.6.36.09.002</t>
  </si>
  <si>
    <t>Terrestre</t>
  </si>
  <si>
    <t>1.6.36.10</t>
  </si>
  <si>
    <t>Equipos de comedor, cocina, despensa y hotelería</t>
  </si>
  <si>
    <t>1.6.36.10.002</t>
  </si>
  <si>
    <t>Equipo de restaurante y cafetería</t>
  </si>
  <si>
    <t>1.6.40</t>
  </si>
  <si>
    <t>EDIFICACIONES</t>
  </si>
  <si>
    <t>1.6.40.01</t>
  </si>
  <si>
    <t>Edificios y casas</t>
  </si>
  <si>
    <t>1.6.40.01.001</t>
  </si>
  <si>
    <t>1.6.40.12</t>
  </si>
  <si>
    <t>Hoteles, hostales y paradores</t>
  </si>
  <si>
    <t>1.6.40.12.001</t>
  </si>
  <si>
    <t>1.6.40.17</t>
  </si>
  <si>
    <t>Parqueaderos y garajes</t>
  </si>
  <si>
    <t>1.6.40.17.001</t>
  </si>
  <si>
    <t>1.6.40.19</t>
  </si>
  <si>
    <t>Instalaciones deportivas y recreacionales</t>
  </si>
  <si>
    <t>1.6.40.19.001</t>
  </si>
  <si>
    <t>1.6.55</t>
  </si>
  <si>
    <t>MAQUINARIA Y EQUIPO</t>
  </si>
  <si>
    <t>1.6.55.04</t>
  </si>
  <si>
    <t>Maquinaria industrial</t>
  </si>
  <si>
    <t>1.6.55.04.001</t>
  </si>
  <si>
    <t>1.6.55.06</t>
  </si>
  <si>
    <t>1.6.55.06.001</t>
  </si>
  <si>
    <t>1.6.55.11</t>
  </si>
  <si>
    <t>Herramientas y accesorios</t>
  </si>
  <si>
    <t>1.6.55.11.001</t>
  </si>
  <si>
    <t>1.6.60</t>
  </si>
  <si>
    <t>EQUIPO MÉDICO Y CIENTÍFICO</t>
  </si>
  <si>
    <t>1.6.60.02</t>
  </si>
  <si>
    <t>1.6.60.02.001</t>
  </si>
  <si>
    <t>1.6.65</t>
  </si>
  <si>
    <t>MUEBLES, ENSERES Y EQUIPO DE OFICINA</t>
  </si>
  <si>
    <t>1.6.65.01</t>
  </si>
  <si>
    <t>1.6.65.01.001</t>
  </si>
  <si>
    <t>1.6.65.02</t>
  </si>
  <si>
    <t>1.6.65.02.001</t>
  </si>
  <si>
    <t>1.6.70</t>
  </si>
  <si>
    <t>EQUIPOS DE COMUNICACIÓN Y COMPUTACIÓN</t>
  </si>
  <si>
    <t>1.6.70.01</t>
  </si>
  <si>
    <t>1.6.70.01.001</t>
  </si>
  <si>
    <t>1.6.70.02</t>
  </si>
  <si>
    <t>1.6.70.02.001</t>
  </si>
  <si>
    <t>1.6.75</t>
  </si>
  <si>
    <t>EQUIPOS DE TRANSPORTE, TRACCIÓN Y ELEVACIÓN</t>
  </si>
  <si>
    <t>1.6.75.02</t>
  </si>
  <si>
    <t>1.6.75.02.001</t>
  </si>
  <si>
    <t>1.6.80</t>
  </si>
  <si>
    <t>EQUIPOS DE COMEDOR, COCINA, DESPENSA Y HOTELERÍA</t>
  </si>
  <si>
    <t>1.6.80.02</t>
  </si>
  <si>
    <t>1.6.80.02.001</t>
  </si>
  <si>
    <t>1.6.85</t>
  </si>
  <si>
    <t>DEPRECIACIÓN ACUMULADA DE PROPIEDADES, PLANTA Y EQUIPO (CR)</t>
  </si>
  <si>
    <t>1.6.85.01</t>
  </si>
  <si>
    <t>Edificaciones</t>
  </si>
  <si>
    <t>1.6.85.01.001</t>
  </si>
  <si>
    <t>1.6.85.04</t>
  </si>
  <si>
    <t>1.6.85.04.004</t>
  </si>
  <si>
    <t>1.6.85.04.006</t>
  </si>
  <si>
    <t>1.6.85.04.009</t>
  </si>
  <si>
    <t>1.6.85.05</t>
  </si>
  <si>
    <t>1.6.85.05.002</t>
  </si>
  <si>
    <t>1.6.85.06</t>
  </si>
  <si>
    <t>1.6.85.06.001</t>
  </si>
  <si>
    <t>1.6.85.06.002</t>
  </si>
  <si>
    <t>1.6.85.07</t>
  </si>
  <si>
    <t>1.6.85.07.001</t>
  </si>
  <si>
    <t>1.6.85.07.002</t>
  </si>
  <si>
    <t>1.6.85.08</t>
  </si>
  <si>
    <t>1.6.85.08.002</t>
  </si>
  <si>
    <t>1.6.85.09</t>
  </si>
  <si>
    <t>1.6.85.09.002</t>
  </si>
  <si>
    <t>1.6.85.13</t>
  </si>
  <si>
    <t>Bienes muebles en bodega</t>
  </si>
  <si>
    <t>1.6.85.13.006</t>
  </si>
  <si>
    <t>Maquinaria y equipo - equipo de recreación y deporte</t>
  </si>
  <si>
    <t>1.6.85.13.027</t>
  </si>
  <si>
    <t>Muebles, enseres y equipo de oficina - muebles y enseres</t>
  </si>
  <si>
    <t>1.6.85.13.034</t>
  </si>
  <si>
    <t>Equipos de comunicación y computación - equipo de computación</t>
  </si>
  <si>
    <t>1.6.85.14</t>
  </si>
  <si>
    <t>Propiedades, planta y equipo en mantenimiento</t>
  </si>
  <si>
    <t>1.6.85.14.057</t>
  </si>
  <si>
    <t>Maquinaria y equipo - maquinaria industrial</t>
  </si>
  <si>
    <t>1.6.85.14.059</t>
  </si>
  <si>
    <t>1.6.85.14.070</t>
  </si>
  <si>
    <t>Equipo médico y científico - equipo de investigación</t>
  </si>
  <si>
    <t>1.6.85.14.071</t>
  </si>
  <si>
    <t>Equipo médico y científico - equipo de laboratorio</t>
  </si>
  <si>
    <t>1.6.85.14.080</t>
  </si>
  <si>
    <t>1.6.85.14.081</t>
  </si>
  <si>
    <t>Muebles, enseres y equipo de oficina - equipo y máquina de oficina</t>
  </si>
  <si>
    <t>1.6.85.14.086</t>
  </si>
  <si>
    <t>Equipos de comunicación y computación - equipo de comunicación</t>
  </si>
  <si>
    <t>1.6.85.14.087</t>
  </si>
  <si>
    <t>1.6.85.14.094</t>
  </si>
  <si>
    <t>Equipos de transporte, tracción y elevación - terrestre</t>
  </si>
  <si>
    <t>1.6.85.14.102</t>
  </si>
  <si>
    <t>Equipos de comedor, cocina, despensa y hotelería - equipo de restaurante y cafetería</t>
  </si>
  <si>
    <t>1.9</t>
  </si>
  <si>
    <t>OTROS ACTIVOS</t>
  </si>
  <si>
    <t>1.9.05</t>
  </si>
  <si>
    <t>BIENES Y SERVICIOS PAGADOS POR ANTICIPADO</t>
  </si>
  <si>
    <t>1.9.05.01</t>
  </si>
  <si>
    <t>Seguros</t>
  </si>
  <si>
    <t>1.9.05.01.001</t>
  </si>
  <si>
    <t>1.9.05.14</t>
  </si>
  <si>
    <t>Bienes y servicios</t>
  </si>
  <si>
    <t>1.9.05.14.001</t>
  </si>
  <si>
    <t>1.9.06</t>
  </si>
  <si>
    <t>AVANCES Y ANTICIPOS ENTREGADOS</t>
  </si>
  <si>
    <t>1.9.06.03</t>
  </si>
  <si>
    <t>Avances para viáticos y gastos de viaje</t>
  </si>
  <si>
    <t>1.9.06.03.001</t>
  </si>
  <si>
    <t>1.9.08</t>
  </si>
  <si>
    <t>RECURSOS ENTREGADOS EN ADMINISTRACIÓN</t>
  </si>
  <si>
    <t>1.9.08.01</t>
  </si>
  <si>
    <t>En administración</t>
  </si>
  <si>
    <t>1.9.08.01.001</t>
  </si>
  <si>
    <t>1.9.08.03</t>
  </si>
  <si>
    <t>Encargo fiduciario - fiducia de administración y pagos</t>
  </si>
  <si>
    <t>1.9.08.03.001</t>
  </si>
  <si>
    <t>1.9.86</t>
  </si>
  <si>
    <t>ACTIVOS DIFERIDOS</t>
  </si>
  <si>
    <t>1.9.86.04</t>
  </si>
  <si>
    <t>Gasto diferido por transferencias condicionadas</t>
  </si>
  <si>
    <t>1.9.86.04.001</t>
  </si>
  <si>
    <t>Gasto por transferencias condicionadas</t>
  </si>
  <si>
    <t>1.9.86.05</t>
  </si>
  <si>
    <t>Gasto diferido por subvenciones condicionadas</t>
  </si>
  <si>
    <t>1.9.86.05.001</t>
  </si>
  <si>
    <t>2</t>
  </si>
  <si>
    <t>PASIVOS</t>
  </si>
  <si>
    <t>2.4</t>
  </si>
  <si>
    <t>CUENTAS POR PAGAR</t>
  </si>
  <si>
    <t>2.4.01</t>
  </si>
  <si>
    <t>ADQUISICION DE BIENES Y SERVICIOS NACIONALES</t>
  </si>
  <si>
    <t>2.4.01.01</t>
  </si>
  <si>
    <t>2.4.01.01.001</t>
  </si>
  <si>
    <t>2.4.01.02</t>
  </si>
  <si>
    <t>Proyectos de inversion</t>
  </si>
  <si>
    <t>2.4.01.02.001</t>
  </si>
  <si>
    <t>Proyectos de inversión</t>
  </si>
  <si>
    <t>2.4.03</t>
  </si>
  <si>
    <t>TRANSFERENCIAS POR PAGAR</t>
  </si>
  <si>
    <t>2.4.03.15</t>
  </si>
  <si>
    <t>Otras transferencias</t>
  </si>
  <si>
    <t>2.4.03.15.001</t>
  </si>
  <si>
    <t>2.4.07</t>
  </si>
  <si>
    <t>RECURSOS A FAVOR DE TERCEROS</t>
  </si>
  <si>
    <t>2.4.07.06</t>
  </si>
  <si>
    <t>Cobro cartera de terceros</t>
  </si>
  <si>
    <t>2.4.07.06.001</t>
  </si>
  <si>
    <t>2.4.07.06.002</t>
  </si>
  <si>
    <t>Contribución contrato de obra pública</t>
  </si>
  <si>
    <t>2.4.07.20</t>
  </si>
  <si>
    <t>Recaudos por clasificar</t>
  </si>
  <si>
    <t>2.4.07.20.001</t>
  </si>
  <si>
    <t>2.4.07.22</t>
  </si>
  <si>
    <t>Estampillas</t>
  </si>
  <si>
    <t>2.4.07.22.002</t>
  </si>
  <si>
    <t>Retencion estampilla pro unal y otras universidades estatales</t>
  </si>
  <si>
    <t>2.4.07.22.003</t>
  </si>
  <si>
    <t>2.4.24</t>
  </si>
  <si>
    <t>DESCUENTOS DE NOMINA</t>
  </si>
  <si>
    <t>2.4.24.01</t>
  </si>
  <si>
    <t>Aportes a fondos pensionales</t>
  </si>
  <si>
    <t>2.4.24.01.001</t>
  </si>
  <si>
    <t>2.4.24.02</t>
  </si>
  <si>
    <t>Aportes a seguridad social en salud</t>
  </si>
  <si>
    <t>2.4.24.02.001</t>
  </si>
  <si>
    <t>2.4.24.04</t>
  </si>
  <si>
    <t>Sindicatos</t>
  </si>
  <si>
    <t>2.4.24.04.001</t>
  </si>
  <si>
    <t>2.4.24.05</t>
  </si>
  <si>
    <t>Cooperativas</t>
  </si>
  <si>
    <t>2.4.24.05.001</t>
  </si>
  <si>
    <t>2.4.24.07</t>
  </si>
  <si>
    <t>Libranzas</t>
  </si>
  <si>
    <t>2.4.24.07.001</t>
  </si>
  <si>
    <t>2.4.24.08</t>
  </si>
  <si>
    <t>Contratos de medicina prepagada</t>
  </si>
  <si>
    <t>2.4.24.08.001</t>
  </si>
  <si>
    <t>2.4.24.11</t>
  </si>
  <si>
    <t>Embargos judiciales</t>
  </si>
  <si>
    <t>2.4.24.11.001</t>
  </si>
  <si>
    <t>2.4.24.13</t>
  </si>
  <si>
    <t>Cuentas de ahorro para el fomento de la construcción (afc)</t>
  </si>
  <si>
    <t>2.4.24.13.001</t>
  </si>
  <si>
    <t>2.4.24.90</t>
  </si>
  <si>
    <t>Otros descuentos de nómina</t>
  </si>
  <si>
    <t>2.4.24.90.001</t>
  </si>
  <si>
    <t>2.4.36</t>
  </si>
  <si>
    <t>RETENCIÓN EN LA FUENTE E IMPUESTO DE TIMBRE</t>
  </si>
  <si>
    <t>2.4.36.03</t>
  </si>
  <si>
    <t>Honorarios</t>
  </si>
  <si>
    <t>2.4.36.03.001</t>
  </si>
  <si>
    <t>Retenido</t>
  </si>
  <si>
    <t>2.4.36.03.002</t>
  </si>
  <si>
    <t>Pagado (db)</t>
  </si>
  <si>
    <t>2.4.36.05</t>
  </si>
  <si>
    <t>Servicios</t>
  </si>
  <si>
    <t>2.4.36.05.001</t>
  </si>
  <si>
    <t>2.4.36.05.002</t>
  </si>
  <si>
    <t>2.4.36.08</t>
  </si>
  <si>
    <t>Compras</t>
  </si>
  <si>
    <t>2.4.36.08.001</t>
  </si>
  <si>
    <t>2.4.36.08.002</t>
  </si>
  <si>
    <t>2.4.36.13</t>
  </si>
  <si>
    <t>Rentas de pensiones</t>
  </si>
  <si>
    <t>2.4.36.13.001</t>
  </si>
  <si>
    <t>2.4.36.13.002</t>
  </si>
  <si>
    <t>2.4.36.15</t>
  </si>
  <si>
    <t>Rentas de trabajo</t>
  </si>
  <si>
    <t>2.4.36.15.001</t>
  </si>
  <si>
    <t>2.4.36.15.002</t>
  </si>
  <si>
    <t>2.4.36.25</t>
  </si>
  <si>
    <t>Impuesto a las ventas retenido.</t>
  </si>
  <si>
    <t>2.4.36.25.001</t>
  </si>
  <si>
    <t>Retenido - a responsables del regimen común</t>
  </si>
  <si>
    <t>2.4.36.25.002</t>
  </si>
  <si>
    <t>Pagado - a responsables del regimen común (db)</t>
  </si>
  <si>
    <t>2.4.36.27</t>
  </si>
  <si>
    <t>Retención de impuesto de industria y comercio por compras</t>
  </si>
  <si>
    <t>2.4.36.27.001</t>
  </si>
  <si>
    <t>2.4.36.27.002</t>
  </si>
  <si>
    <t>2.4.36.90</t>
  </si>
  <si>
    <t>Otras retenciones</t>
  </si>
  <si>
    <t>2.4.36.90.001</t>
  </si>
  <si>
    <t>2.4.36.90.002</t>
  </si>
  <si>
    <t>2.4.45</t>
  </si>
  <si>
    <t>IMPUESTO AL VALOR AGREGADO - IVA</t>
  </si>
  <si>
    <t>2.4.45.02</t>
  </si>
  <si>
    <t>Venta de servicios</t>
  </si>
  <si>
    <t>2.4.45.02.001</t>
  </si>
  <si>
    <t>2.4.90</t>
  </si>
  <si>
    <t>OTRAS CUENTAS POR PAGAR</t>
  </si>
  <si>
    <t>2.4.90.27</t>
  </si>
  <si>
    <t>Viáticos y gastos de viaje</t>
  </si>
  <si>
    <t>2.4.90.27.001</t>
  </si>
  <si>
    <t>2.4.90.34</t>
  </si>
  <si>
    <t>Aportes a escuelas industriales, institutos técnicos y esap</t>
  </si>
  <si>
    <t>2.4.90.34.001</t>
  </si>
  <si>
    <t>Aportes a escuelas industriales e institutos técnicos</t>
  </si>
  <si>
    <t>2.4.90.34.002</t>
  </si>
  <si>
    <t>Aportes a la esap</t>
  </si>
  <si>
    <t>2.4.90.50</t>
  </si>
  <si>
    <t>Aportes al icbf y sena</t>
  </si>
  <si>
    <t>2.4.90.50.002</t>
  </si>
  <si>
    <t>Aportes al sena</t>
  </si>
  <si>
    <t>2.4.90.54</t>
  </si>
  <si>
    <t>2.4.90.54.001</t>
  </si>
  <si>
    <t>2.4.90.55</t>
  </si>
  <si>
    <t>2.4.90.55.001</t>
  </si>
  <si>
    <t>2.5</t>
  </si>
  <si>
    <t>BENEFICIOS A LOS EMPLEADOS</t>
  </si>
  <si>
    <t>2.5.11</t>
  </si>
  <si>
    <t>BENEFICIOS A LOS EMPLEADOS A CORTO PLAZO</t>
  </si>
  <si>
    <t>2.5.11.01</t>
  </si>
  <si>
    <t>Nómina por pagar</t>
  </si>
  <si>
    <t>2.5.11.01.001</t>
  </si>
  <si>
    <t>2.5.11.04</t>
  </si>
  <si>
    <t>Vacaciones</t>
  </si>
  <si>
    <t>2.5.11.04.001</t>
  </si>
  <si>
    <t>2.5.11.05</t>
  </si>
  <si>
    <t>Prima de vacaciones</t>
  </si>
  <si>
    <t>2.5.11.05.001</t>
  </si>
  <si>
    <t>2.5.11.06</t>
  </si>
  <si>
    <t>Prima de servicios</t>
  </si>
  <si>
    <t>2.5.11.06.001</t>
  </si>
  <si>
    <t>2.5.11.07</t>
  </si>
  <si>
    <t>Prima de navidad</t>
  </si>
  <si>
    <t>2.5.11.07.001</t>
  </si>
  <si>
    <t>2.5.11.09</t>
  </si>
  <si>
    <t>Bonificaciones</t>
  </si>
  <si>
    <t>2.5.11.09.001</t>
  </si>
  <si>
    <t>2.5.11.09.002</t>
  </si>
  <si>
    <t>Bonificación especial de recreación</t>
  </si>
  <si>
    <t>2.5.11.10</t>
  </si>
  <si>
    <t>Otras primas</t>
  </si>
  <si>
    <t>2.5.11.10.001</t>
  </si>
  <si>
    <t>2.5.11.11</t>
  </si>
  <si>
    <t>Aportes a riesgos laborales</t>
  </si>
  <si>
    <t>2.5.11.11.001</t>
  </si>
  <si>
    <t>2.5.11.22</t>
  </si>
  <si>
    <t>Aportes a fondos pensionales - empleador</t>
  </si>
  <si>
    <t>2.5.11.22.001</t>
  </si>
  <si>
    <t>2.5.11.23</t>
  </si>
  <si>
    <t>Aportes a seguridad social en salud - empleador</t>
  </si>
  <si>
    <t>2.5.11.23.001</t>
  </si>
  <si>
    <t>2.5.11.24</t>
  </si>
  <si>
    <t>Aportes a cajas de compensación familiar</t>
  </si>
  <si>
    <t>2.5.11.24.001</t>
  </si>
  <si>
    <t>2.5.11.25</t>
  </si>
  <si>
    <t>Incapacidades</t>
  </si>
  <si>
    <t>2.5.11.25.001</t>
  </si>
  <si>
    <t>2.5.14</t>
  </si>
  <si>
    <t>BENEFICIOS POSEMPLEO - PENSIONES</t>
  </si>
  <si>
    <t>2.5.14.01</t>
  </si>
  <si>
    <t>Pensiones de jubilación patronales</t>
  </si>
  <si>
    <t>2.5.14.01.001</t>
  </si>
  <si>
    <t>2.5.14.10</t>
  </si>
  <si>
    <t>Cálculo actuarial de pensiones actuales</t>
  </si>
  <si>
    <t>2.5.14.10.001</t>
  </si>
  <si>
    <t>2.5.14.14</t>
  </si>
  <si>
    <t>Cálculo actuarial de cuotas partes de pensiones</t>
  </si>
  <si>
    <t>2.5.14.14.001</t>
  </si>
  <si>
    <t>2.7</t>
  </si>
  <si>
    <t>PROVISIONES</t>
  </si>
  <si>
    <t>2.7.01</t>
  </si>
  <si>
    <t>LITIGIOS Y DEMANDAS</t>
  </si>
  <si>
    <t>2.7.01.03</t>
  </si>
  <si>
    <t>Administrativas</t>
  </si>
  <si>
    <t>2.7.01.03.001</t>
  </si>
  <si>
    <t>2.7.01.05</t>
  </si>
  <si>
    <t>Laborales</t>
  </si>
  <si>
    <t>2.7.01.05.001</t>
  </si>
  <si>
    <t>3</t>
  </si>
  <si>
    <t>PATRIMONIO</t>
  </si>
  <si>
    <t>3.1</t>
  </si>
  <si>
    <t>PATRIMONIO DE LAS ENTIDADES DE GOBIERNO</t>
  </si>
  <si>
    <t>3.1.05</t>
  </si>
  <si>
    <t>CAPITAL FISCAL</t>
  </si>
  <si>
    <t>3.1.05.06</t>
  </si>
  <si>
    <t>Capital fiscal</t>
  </si>
  <si>
    <t>3.1.05.06.001</t>
  </si>
  <si>
    <t>Capital fiscal nación</t>
  </si>
  <si>
    <t>3.1.09</t>
  </si>
  <si>
    <t>RESULTADOS DE EJERCICIOS ANTERIORES</t>
  </si>
  <si>
    <t>3.1.09.01</t>
  </si>
  <si>
    <t>Utilidad o excedentes acumulados</t>
  </si>
  <si>
    <t>3.1.09.01.001</t>
  </si>
  <si>
    <t>3.1.09.01.002</t>
  </si>
  <si>
    <t>Correción de errores de un periodo contable anterior</t>
  </si>
  <si>
    <t>3.1.51</t>
  </si>
  <si>
    <t>GANANCIAS O PÉRDIDAS POR BENEFICIOS POSEMPLEO</t>
  </si>
  <si>
    <t>3.1.51.01</t>
  </si>
  <si>
    <t>Ganancias o pérdidas actuariales por planes de beneficios posempleo</t>
  </si>
  <si>
    <t>3.1.51.01.001</t>
  </si>
  <si>
    <t>Ganancias o pérdidas actuariales por planes de beneficios posempleo - ganancias</t>
  </si>
  <si>
    <t>4</t>
  </si>
  <si>
    <t>INGRESOS</t>
  </si>
  <si>
    <t>4.1</t>
  </si>
  <si>
    <t>INGRESOS FISCALES</t>
  </si>
  <si>
    <t>4.1.10</t>
  </si>
  <si>
    <t>NO TRIBUTARIOS</t>
  </si>
  <si>
    <t>4.1.10.03</t>
  </si>
  <si>
    <t>Intereses</t>
  </si>
  <si>
    <t>4.1.10.03.001</t>
  </si>
  <si>
    <t>4.1.10.04</t>
  </si>
  <si>
    <t>4.1.10.04.004</t>
  </si>
  <si>
    <t>4.1.10.04.008</t>
  </si>
  <si>
    <t>4.3</t>
  </si>
  <si>
    <t>VENTA DE SERVICIOS</t>
  </si>
  <si>
    <t>4.3.90</t>
  </si>
  <si>
    <t>OTROS SERVICIOS</t>
  </si>
  <si>
    <t>4.3.90.16</t>
  </si>
  <si>
    <t>4.3.90.16.001</t>
  </si>
  <si>
    <t>4.4</t>
  </si>
  <si>
    <t>TRANSFERENCIAS Y SUBVENCIONES</t>
  </si>
  <si>
    <t>4.4.13</t>
  </si>
  <si>
    <t>SISTEMA GENERAL DE REGALIAS</t>
  </si>
  <si>
    <t>4.7</t>
  </si>
  <si>
    <t>OPERACIONES INTERISTITUCIONALES</t>
  </si>
  <si>
    <t>4.7.05</t>
  </si>
  <si>
    <t>FONDOS RECIBIDOS</t>
  </si>
  <si>
    <t>4.7.05.08</t>
  </si>
  <si>
    <t>Funcionamiento</t>
  </si>
  <si>
    <t>4.7.05.10</t>
  </si>
  <si>
    <t>Inversión</t>
  </si>
  <si>
    <t>4.7.22</t>
  </si>
  <si>
    <t>OPERACIONES SIN FLUJO DE EFECTIVO</t>
  </si>
  <si>
    <t>4.7.22.01</t>
  </si>
  <si>
    <t>Cruce de cuentas</t>
  </si>
  <si>
    <t>4.7.22.03</t>
  </si>
  <si>
    <t>Cuota de fiscalización y auditaje</t>
  </si>
  <si>
    <t>4.8</t>
  </si>
  <si>
    <t>OTROS INGRESOS</t>
  </si>
  <si>
    <t>4.8.02</t>
  </si>
  <si>
    <t>FINANCIEROS</t>
  </si>
  <si>
    <t>4.8.02.01</t>
  </si>
  <si>
    <t>Intereses sobre depósitos en instituciones financieras</t>
  </si>
  <si>
    <t>4.8.02.01.001</t>
  </si>
  <si>
    <t>4.8.02.32</t>
  </si>
  <si>
    <t>Rendimientos sobre recursos entregados en administración</t>
  </si>
  <si>
    <t>4.8.02.32.001</t>
  </si>
  <si>
    <t>4.8.02.33</t>
  </si>
  <si>
    <t>Otros intereses de mora</t>
  </si>
  <si>
    <t>4.8.02.33.001</t>
  </si>
  <si>
    <t>Intereses de mora</t>
  </si>
  <si>
    <t>4.8.06</t>
  </si>
  <si>
    <t>AJUSTE POR DIFERENCIA EN CAMBIO</t>
  </si>
  <si>
    <t>4.8.06.02</t>
  </si>
  <si>
    <t>Cuentas por cobrar</t>
  </si>
  <si>
    <t>4.8.06.02.001</t>
  </si>
  <si>
    <t>4.8.08</t>
  </si>
  <si>
    <t>INGRESOS DIVERSOS</t>
  </si>
  <si>
    <t>4.8.08.17</t>
  </si>
  <si>
    <t>4.8.08.17.001</t>
  </si>
  <si>
    <t>Arrendamientos operativos</t>
  </si>
  <si>
    <t>4.8.08.26</t>
  </si>
  <si>
    <t>Recuperaciones</t>
  </si>
  <si>
    <t>4.8.08.26.001</t>
  </si>
  <si>
    <t>4.8.08.90</t>
  </si>
  <si>
    <t>Otros ingresos diversos</t>
  </si>
  <si>
    <t>4.8.08.90.001</t>
  </si>
  <si>
    <t>4.8.30</t>
  </si>
  <si>
    <t>REVERSIÓN DE LAS PÉRDIDAS POR DETERIORO DE VALOR</t>
  </si>
  <si>
    <t>5</t>
  </si>
  <si>
    <t>GASTOS</t>
  </si>
  <si>
    <t>5.1</t>
  </si>
  <si>
    <t>DE ADMINISTRACIÓN Y OPERACIÓN</t>
  </si>
  <si>
    <t>5.1.01</t>
  </si>
  <si>
    <t>SUELDOS Y SALARIOS</t>
  </si>
  <si>
    <t>5.1.01.01</t>
  </si>
  <si>
    <t>Sueldos</t>
  </si>
  <si>
    <t>5.1.01.01.001</t>
  </si>
  <si>
    <t>5.1.01.03</t>
  </si>
  <si>
    <t>Horas extras y festivos</t>
  </si>
  <si>
    <t>5.1.01.03.001</t>
  </si>
  <si>
    <t>5.1.01.05</t>
  </si>
  <si>
    <t>Gastos de representación</t>
  </si>
  <si>
    <t>5.1.01.05.001</t>
  </si>
  <si>
    <t>5.1.01.10</t>
  </si>
  <si>
    <t>Prima técnica</t>
  </si>
  <si>
    <t>5.1.01.10.001</t>
  </si>
  <si>
    <t>5.1.01.19</t>
  </si>
  <si>
    <t>5.1.01.19.003</t>
  </si>
  <si>
    <t>Bonificación por servicios prestados</t>
  </si>
  <si>
    <t>5.1.01.23</t>
  </si>
  <si>
    <t>Auxilio de transporte</t>
  </si>
  <si>
    <t>5.1.01.23.001</t>
  </si>
  <si>
    <t>5.1.01.60</t>
  </si>
  <si>
    <t>Subsidio de alimentación</t>
  </si>
  <si>
    <t>5.1.01.60.001</t>
  </si>
  <si>
    <t>5.1.02</t>
  </si>
  <si>
    <t>CONTRIBUCIONES IMPUTADAS</t>
  </si>
  <si>
    <t>5.1.02.01</t>
  </si>
  <si>
    <t>5.1.02.01.001</t>
  </si>
  <si>
    <t>5.1.03</t>
  </si>
  <si>
    <t>CONTRIBUCIONES EFECTIVAS</t>
  </si>
  <si>
    <t>5.1.03.02</t>
  </si>
  <si>
    <t>5.1.03.02.001</t>
  </si>
  <si>
    <t>5.1.03.03</t>
  </si>
  <si>
    <t>Cotizaciones a seguridad social en salud</t>
  </si>
  <si>
    <t>5.1.03.03.001</t>
  </si>
  <si>
    <t>5.1.03.05</t>
  </si>
  <si>
    <t>Cotizaciones a riesgos laborales</t>
  </si>
  <si>
    <t>5.1.03.05.001</t>
  </si>
  <si>
    <t>5.1.03.06</t>
  </si>
  <si>
    <t>Cotizaciones a entidades administradoras del régimen de prima media</t>
  </si>
  <si>
    <t>5.1.03.06.001</t>
  </si>
  <si>
    <t>5.1.03.07</t>
  </si>
  <si>
    <t>Cotizaciones a entidades administradoras del régimen de ahorro individual</t>
  </si>
  <si>
    <t>5.1.03.07.001</t>
  </si>
  <si>
    <t>5.1.04</t>
  </si>
  <si>
    <t>APORTES SOBRE LA NÓMINA</t>
  </si>
  <si>
    <t>5.1.04.01</t>
  </si>
  <si>
    <t>Aportes al icbf</t>
  </si>
  <si>
    <t>5.1.04.01.001</t>
  </si>
  <si>
    <t>5.1.04.02</t>
  </si>
  <si>
    <t>5.1.04.02.001</t>
  </si>
  <si>
    <t>5.1.04.03</t>
  </si>
  <si>
    <t>5.1.04.03.001</t>
  </si>
  <si>
    <t>5.1.04.04</t>
  </si>
  <si>
    <t>5.1.04.04.001</t>
  </si>
  <si>
    <t>5.1.07</t>
  </si>
  <si>
    <t>PRESTACIONES SOCIALES</t>
  </si>
  <si>
    <t>5.1.07.01</t>
  </si>
  <si>
    <t>5.1.07.01.001</t>
  </si>
  <si>
    <t>5.1.07.02</t>
  </si>
  <si>
    <t>Cesantías</t>
  </si>
  <si>
    <t>5.1.07.02.001</t>
  </si>
  <si>
    <t>5.1.07.04</t>
  </si>
  <si>
    <t>5.1.07.04.001</t>
  </si>
  <si>
    <t>5.1.07.05</t>
  </si>
  <si>
    <t>5.1.07.05.001</t>
  </si>
  <si>
    <t>5.1.07.06</t>
  </si>
  <si>
    <t>5.1.07.06.001</t>
  </si>
  <si>
    <t>5.1.07.07</t>
  </si>
  <si>
    <t>5.1.07.07.001</t>
  </si>
  <si>
    <t>5.1.07.90</t>
  </si>
  <si>
    <t>5.1.07.90.007</t>
  </si>
  <si>
    <t>Prima de riesgo</t>
  </si>
  <si>
    <t>5.1.07.90.009</t>
  </si>
  <si>
    <t>Prima de dirección</t>
  </si>
  <si>
    <t>5.1.07.90.024</t>
  </si>
  <si>
    <t>Prima de coordinación</t>
  </si>
  <si>
    <t>5.1.08</t>
  </si>
  <si>
    <t>GASTOS DE PERSONAL DIVERSOS</t>
  </si>
  <si>
    <t>Capacitación, bienestar social y estímulos</t>
  </si>
  <si>
    <t>5.1.11</t>
  </si>
  <si>
    <t>GENERALES</t>
  </si>
  <si>
    <t>5.1.11.17</t>
  </si>
  <si>
    <t>Servicios públicos</t>
  </si>
  <si>
    <t>5.1.11.17.001</t>
  </si>
  <si>
    <t>5.1.11.19</t>
  </si>
  <si>
    <t>5.1.11.19.001</t>
  </si>
  <si>
    <t>5.1.11.23</t>
  </si>
  <si>
    <t>Comunicaciones y transporte</t>
  </si>
  <si>
    <t>5.1.11.23.001</t>
  </si>
  <si>
    <t>5.1.11.49</t>
  </si>
  <si>
    <t>Servicios de aseo, cafetería, restaurante y lavandería</t>
  </si>
  <si>
    <t>5.1.11.49.001</t>
  </si>
  <si>
    <t>Comisiones</t>
  </si>
  <si>
    <t>5.1.11.79</t>
  </si>
  <si>
    <t>5.1.11.79.001</t>
  </si>
  <si>
    <t>5.1.20</t>
  </si>
  <si>
    <t>IMPUESTOS, CONTRIBUCIONES Y TASAS</t>
  </si>
  <si>
    <t>5.1.20.02</t>
  </si>
  <si>
    <t>5.1.20.02.001</t>
  </si>
  <si>
    <t>5.3</t>
  </si>
  <si>
    <t>DETERIORO, DEPRECIACIONES, AMORTIZACIONES Y PROVISIONES</t>
  </si>
  <si>
    <t>5.3.47</t>
  </si>
  <si>
    <t>DETERIORO DE CUENTAS POR COBRAR</t>
  </si>
  <si>
    <t>5.3.47.02</t>
  </si>
  <si>
    <t>5.3.47.02.019</t>
  </si>
  <si>
    <t>5.3.60</t>
  </si>
  <si>
    <t>DEPRECIACIÓN DE PROPIEDADES, PLANTA Y EQUIPO</t>
  </si>
  <si>
    <t>5.3.60.01</t>
  </si>
  <si>
    <t>5.3.60.01.001</t>
  </si>
  <si>
    <t>5.3.60.04</t>
  </si>
  <si>
    <t>5.3.60.04.004</t>
  </si>
  <si>
    <t>5.3.60.04.006</t>
  </si>
  <si>
    <t>5.3.60.04.009</t>
  </si>
  <si>
    <t>5.3.60.05</t>
  </si>
  <si>
    <t>5.3.60.05.002</t>
  </si>
  <si>
    <t>5.3.60.06</t>
  </si>
  <si>
    <t>5.3.60.06.001</t>
  </si>
  <si>
    <t>5.3.60.06.002</t>
  </si>
  <si>
    <t>5.3.60.07</t>
  </si>
  <si>
    <t>5.3.60.07.001</t>
  </si>
  <si>
    <t>5.3.60.07.002</t>
  </si>
  <si>
    <t>5.3.60.08</t>
  </si>
  <si>
    <t>5.3.60.08.002</t>
  </si>
  <si>
    <t>5.3.60.09</t>
  </si>
  <si>
    <t>5.3.60.09.002</t>
  </si>
  <si>
    <t>5.3.68</t>
  </si>
  <si>
    <t>PROVISIÓN LITIGIOS Y DEMANDAS</t>
  </si>
  <si>
    <t>5.3.68.03</t>
  </si>
  <si>
    <t>5.3.68.03.001</t>
  </si>
  <si>
    <t>5.3.68.05</t>
  </si>
  <si>
    <t>5.3.68.05.001</t>
  </si>
  <si>
    <t>5.4</t>
  </si>
  <si>
    <t>5.4.23</t>
  </si>
  <si>
    <t>OTRAS TRANSFERENCIAS</t>
  </si>
  <si>
    <t>5.4.23.03</t>
  </si>
  <si>
    <t>Para gastos de funcionamiento</t>
  </si>
  <si>
    <t>5.4.23.03.001</t>
  </si>
  <si>
    <t>5.5</t>
  </si>
  <si>
    <t>GASTO PÚBLICO SOCIAL</t>
  </si>
  <si>
    <t>5.5.05</t>
  </si>
  <si>
    <t>RECREACIÓN Y DEPORTE</t>
  </si>
  <si>
    <t>5.5.05.05</t>
  </si>
  <si>
    <t>Generales</t>
  </si>
  <si>
    <t>5.5.05.05.001</t>
  </si>
  <si>
    <t>5.5.05.06</t>
  </si>
  <si>
    <t>Asignación de bienes y servicios</t>
  </si>
  <si>
    <t>5.5.05.06.001</t>
  </si>
  <si>
    <t>5.7</t>
  </si>
  <si>
    <t>5.7.20</t>
  </si>
  <si>
    <t>OPERACIONES DE ENLACE</t>
  </si>
  <si>
    <t>5.7.20.80</t>
  </si>
  <si>
    <t>Recaudos</t>
  </si>
  <si>
    <t>5.8</t>
  </si>
  <si>
    <t>OTROS GASTOS</t>
  </si>
  <si>
    <t>5.8.02</t>
  </si>
  <si>
    <t>COMISIONES</t>
  </si>
  <si>
    <t>5.8.03</t>
  </si>
  <si>
    <t>5.8.03.02</t>
  </si>
  <si>
    <t>5.8.03.02.001</t>
  </si>
  <si>
    <t>5.8.04</t>
  </si>
  <si>
    <t>5.8.90</t>
  </si>
  <si>
    <t>GASTOS DIVERSOS</t>
  </si>
  <si>
    <t>8</t>
  </si>
  <si>
    <t>CUENTAS DE ORDEN DEUDORAS</t>
  </si>
  <si>
    <t>8.1</t>
  </si>
  <si>
    <t>ACTIVOS CONTINGENTES</t>
  </si>
  <si>
    <t>8.1.20</t>
  </si>
  <si>
    <t>LITIGIOS Y MECANISMOS ALTERNATIVOS DE SOLUCIÓN DE CONFLICTOS</t>
  </si>
  <si>
    <t>8.1.20.04</t>
  </si>
  <si>
    <t>8.1.20.04.001</t>
  </si>
  <si>
    <t>8.3</t>
  </si>
  <si>
    <t>DEUDORAS DE CONTROL</t>
  </si>
  <si>
    <t>8.3.15</t>
  </si>
  <si>
    <t>BIENES Y DERECHOS RETIRADOS</t>
  </si>
  <si>
    <t>8.3.15.10</t>
  </si>
  <si>
    <t>Propiedades, planta y equipo</t>
  </si>
  <si>
    <t>8.3.15.10.001</t>
  </si>
  <si>
    <t>8.3.47</t>
  </si>
  <si>
    <t>BIENES ENTREGADOS A TERCEROS</t>
  </si>
  <si>
    <t>8.3.47.04</t>
  </si>
  <si>
    <t>8.3.47.04.001</t>
  </si>
  <si>
    <t>8.3.61</t>
  </si>
  <si>
    <t>RESPONSABILIDADES EN PROCESO</t>
  </si>
  <si>
    <t>8.3.61.02</t>
  </si>
  <si>
    <t>Ante autoridad competente</t>
  </si>
  <si>
    <t>8.3.61.02.001</t>
  </si>
  <si>
    <t>8.9</t>
  </si>
  <si>
    <t>DEUDORAS POR CONTRA (CR)</t>
  </si>
  <si>
    <t>8.9.05</t>
  </si>
  <si>
    <t>ACTIVOS CONTINGENTES POR CONTRA (CR)</t>
  </si>
  <si>
    <t>8.9.05.06</t>
  </si>
  <si>
    <t>Litigios y mecanismos alternativos de solución de conflictos</t>
  </si>
  <si>
    <t>8.9.05.06.001</t>
  </si>
  <si>
    <t>8.9.15</t>
  </si>
  <si>
    <t>DEUDORAS DE CONTROL POR CONTRA (CR)</t>
  </si>
  <si>
    <t>8.9.15.02</t>
  </si>
  <si>
    <t>Bienes entregados en custodia</t>
  </si>
  <si>
    <t>8.9.15.02.001</t>
  </si>
  <si>
    <t>8.9.15.06</t>
  </si>
  <si>
    <t>Bienes y derechos retirados</t>
  </si>
  <si>
    <t>8.9.15.06.001</t>
  </si>
  <si>
    <t>8.9.15.18</t>
  </si>
  <si>
    <t>Bienes entregados a terceros</t>
  </si>
  <si>
    <t>8.9.15.18.001</t>
  </si>
  <si>
    <t>8.9.15.21</t>
  </si>
  <si>
    <t>Responsabilidades en proceso</t>
  </si>
  <si>
    <t>8.9.15.21.001</t>
  </si>
  <si>
    <t>9</t>
  </si>
  <si>
    <t>CUENTAS DE ORDEN ACREEDORAS</t>
  </si>
  <si>
    <t>9.1</t>
  </si>
  <si>
    <t>PASIVOS CONTINGENTES</t>
  </si>
  <si>
    <t>9.1.20</t>
  </si>
  <si>
    <t>9.1.20.02</t>
  </si>
  <si>
    <t>9.1.20.02.001</t>
  </si>
  <si>
    <t>9.1.20.04</t>
  </si>
  <si>
    <t>Administrativos</t>
  </si>
  <si>
    <t>9.1.20.04.001</t>
  </si>
  <si>
    <t>9.9</t>
  </si>
  <si>
    <t>ACREEDORAS POR CONTRA (DB)</t>
  </si>
  <si>
    <t>9.9.05</t>
  </si>
  <si>
    <t>PASIVOS CONTINGENTES POR CONTRA (DB)</t>
  </si>
  <si>
    <t>9.9.05.05</t>
  </si>
  <si>
    <t>9.9.05.05.001</t>
  </si>
  <si>
    <t>DEVOLUCIONES, REBAJAS Y DESCUENTOS EN VENTA DE SERVICIOS</t>
  </si>
  <si>
    <t>5.8.95</t>
  </si>
  <si>
    <t>Ajustes o mermas sin responsabilidad</t>
  </si>
  <si>
    <t>5.8.90.16.001</t>
  </si>
  <si>
    <t>5.8.90.16</t>
  </si>
  <si>
    <t>SUBVENCIONES</t>
  </si>
  <si>
    <t>5.4.24</t>
  </si>
  <si>
    <t>Reclasificación de otras partidas patrimoniales</t>
  </si>
  <si>
    <t>3.1.45.90.001</t>
  </si>
  <si>
    <t>Otros impactos por transición</t>
  </si>
  <si>
    <t>3.1.45.90</t>
  </si>
  <si>
    <t>Beneficios a empleados - incorporados</t>
  </si>
  <si>
    <t>3.1.45.16.002</t>
  </si>
  <si>
    <t>Beneficios a empleados - retirados</t>
  </si>
  <si>
    <t>3.1.45.16.001</t>
  </si>
  <si>
    <t>Beneficios a empleados</t>
  </si>
  <si>
    <t>3.1.45.16</t>
  </si>
  <si>
    <t>Otros activos - incorporados</t>
  </si>
  <si>
    <t>3.1.45.12.002</t>
  </si>
  <si>
    <t>Otros activos - retirados</t>
  </si>
  <si>
    <t>3.1.45.12.001</t>
  </si>
  <si>
    <t>Otros activos</t>
  </si>
  <si>
    <t>3.1.45.12</t>
  </si>
  <si>
    <t>Propiedades, planta y equipo - mayor valor en medición</t>
  </si>
  <si>
    <t>3.1.45.06.004</t>
  </si>
  <si>
    <t>Propiedades, planta y equipo - incorporados</t>
  </si>
  <si>
    <t>3.1.45.06.002</t>
  </si>
  <si>
    <t>Propiedades, planta y equipo - retirados</t>
  </si>
  <si>
    <t>3.1.45.06.001</t>
  </si>
  <si>
    <t>3.1.45.06</t>
  </si>
  <si>
    <t>Inventarios - menor valor en medición</t>
  </si>
  <si>
    <t>3.1.45.05.003</t>
  </si>
  <si>
    <t>Inventarios - retirados</t>
  </si>
  <si>
    <t>3.1.45.05.001</t>
  </si>
  <si>
    <t>Inventarios</t>
  </si>
  <si>
    <t>3.1.45.05</t>
  </si>
  <si>
    <t>Cuentas por cobrar - mayor valor en medición</t>
  </si>
  <si>
    <t>3.1.45.03.004</t>
  </si>
  <si>
    <t>Cuentas por cobrar - menor valor en medición</t>
  </si>
  <si>
    <t>3.1.45.03.003</t>
  </si>
  <si>
    <t>Cuentas por cobrar - retiradas</t>
  </si>
  <si>
    <t>3.1.45.03.001</t>
  </si>
  <si>
    <t>3.1.45.03</t>
  </si>
  <si>
    <t>IMPACTOS POR LA TRANSICIÓN AL NUEVO MARCO DE REGULACIÓN</t>
  </si>
  <si>
    <t>3.1.45</t>
  </si>
  <si>
    <t>Pérdidas o déficits acumulados</t>
  </si>
  <si>
    <t>3.1.09.02.001</t>
  </si>
  <si>
    <t>3.1.09.02</t>
  </si>
  <si>
    <t>Ventas de servicios</t>
  </si>
  <si>
    <t>2.9.10.07.002</t>
  </si>
  <si>
    <t>Ventas</t>
  </si>
  <si>
    <t>2.9.10.07</t>
  </si>
  <si>
    <t>INGRESOS RECIBIDOS POR ANTICIPADO</t>
  </si>
  <si>
    <t>2.9.10</t>
  </si>
  <si>
    <t>OTROS PASIVOS</t>
  </si>
  <si>
    <t>2.9</t>
  </si>
  <si>
    <t>OTROS BENEFICIOS POSEMPLEO</t>
  </si>
  <si>
    <t>2.5.15</t>
  </si>
  <si>
    <t>2.5.11.15.001</t>
  </si>
  <si>
    <t>2.5.11.15</t>
  </si>
  <si>
    <t>2.5.11.02.001</t>
  </si>
  <si>
    <t>2.5.11.02</t>
  </si>
  <si>
    <t>Otras cuentas por pagar</t>
  </si>
  <si>
    <t>2.4.90.90.001</t>
  </si>
  <si>
    <t>2.4.90.90</t>
  </si>
  <si>
    <t>2.4.90.51.001</t>
  </si>
  <si>
    <t>2.4.90.51</t>
  </si>
  <si>
    <t>2.4.90.50.001</t>
  </si>
  <si>
    <t>CRÉDITOS JUDICIALES</t>
  </si>
  <si>
    <t>2.4.60</t>
  </si>
  <si>
    <t>2.4.36.04.002</t>
  </si>
  <si>
    <t>PRÉSTAMOS GUBERNAMENTALES OTORGADOS</t>
  </si>
  <si>
    <t>1.4.16</t>
  </si>
  <si>
    <t>PRESTAMOS POR COBRAR</t>
  </si>
  <si>
    <t>1.4</t>
  </si>
  <si>
    <t>1.1.05.02.002</t>
  </si>
  <si>
    <t>Caja menor</t>
  </si>
  <si>
    <t>1.1.05.02</t>
  </si>
  <si>
    <t>CAJA</t>
  </si>
  <si>
    <t>1.1.05</t>
  </si>
  <si>
    <t>MINISTERIO DEL DEPORTE</t>
  </si>
  <si>
    <t>ESTADO DE SITUACIÓN FINANCIERA</t>
  </si>
  <si>
    <t>(Cifras expresadas en pesos colombianos sin decímales)</t>
  </si>
  <si>
    <t>Presentación a Nivel de Clasificación de Cuentas</t>
  </si>
  <si>
    <t>Cuenta</t>
  </si>
  <si>
    <t>ACTIVO</t>
  </si>
  <si>
    <t>Var. %</t>
  </si>
  <si>
    <t>PASIVO Y PATRIMONIO</t>
  </si>
  <si>
    <t>ACTIVO CORRIENTE</t>
  </si>
  <si>
    <t>PASIVO CORRIENTE</t>
  </si>
  <si>
    <t>ACTIVO NO CORRIENTE</t>
  </si>
  <si>
    <t>PASIVO NO CORRIENTE</t>
  </si>
  <si>
    <t>3.1.10</t>
  </si>
  <si>
    <t>RESULTADOS DEL EJERCICIO</t>
  </si>
  <si>
    <t>GANANCIAS O PÉRDIDAS POR PLANES DE BENEFICIOS A LOS EMPLEADOS</t>
  </si>
  <si>
    <t>TOTAL ACTIVO</t>
  </si>
  <si>
    <t>TOTAL PASIVO Y PATRIMONIO</t>
  </si>
  <si>
    <t>ERNESTO LUCENA BARRERO</t>
  </si>
  <si>
    <t>JAIME ARTURO GUERRA RODRÍGUEZ</t>
  </si>
  <si>
    <t>Ministro del Deporte</t>
  </si>
  <si>
    <t>Secretario General Ministerio del Deporte</t>
  </si>
  <si>
    <t>Contador Público Ministerio del Deporte</t>
  </si>
  <si>
    <t>ESTADO DE RESULTADOS</t>
  </si>
  <si>
    <t>INGRESOS - GASTOS</t>
  </si>
  <si>
    <t>RESULTADO DEL EJERCICIO</t>
  </si>
  <si>
    <t>Documento Original Firmado</t>
  </si>
  <si>
    <t>Pérdida o déficit del ejercicio</t>
  </si>
  <si>
    <t>3.1.10.02.001</t>
  </si>
  <si>
    <t>3.1.10.02</t>
  </si>
  <si>
    <t>Utilidad o excédete del ejercicio</t>
  </si>
  <si>
    <t>3.1.10.01.001</t>
  </si>
  <si>
    <t>Utilidad o excedente del ejercicio</t>
  </si>
  <si>
    <t>3.1.10.01</t>
  </si>
  <si>
    <t>Saldos a favor de beneficiarios</t>
  </si>
  <si>
    <t>2.4.90.40.001</t>
  </si>
  <si>
    <t>2.4.90.40</t>
  </si>
  <si>
    <t>2.4.40.14.001</t>
  </si>
  <si>
    <t>2.4.40.14</t>
  </si>
  <si>
    <t>2.4.40</t>
  </si>
  <si>
    <t>2.4.36.04</t>
  </si>
  <si>
    <t>Otros recursos a favor de terceros</t>
  </si>
  <si>
    <t>2.4.07.90.001</t>
  </si>
  <si>
    <t>2.4.07.90</t>
  </si>
  <si>
    <t>1.6.85.13.033</t>
  </si>
  <si>
    <t>1.6.85.13.004</t>
  </si>
  <si>
    <t>1.6.36.05.004</t>
  </si>
  <si>
    <t>1.6.35.04.001</t>
  </si>
  <si>
    <t>1.6.35.02.002</t>
  </si>
  <si>
    <t>1.6.35.02</t>
  </si>
  <si>
    <t>1.6.35.01.004</t>
  </si>
  <si>
    <t>Préstamos concedidos a las empresas no financieras - capital</t>
  </si>
  <si>
    <t>1.4.16.47.001</t>
  </si>
  <si>
    <t>Préstamos concedidos a las empresas no financieras</t>
  </si>
  <si>
    <t>1.4.16.47</t>
  </si>
  <si>
    <t>2020-01-01 00:00:00</t>
  </si>
  <si>
    <t>2019-01-01 00:00:00</t>
  </si>
  <si>
    <t>Efectivo y equivalentes al efectivo</t>
  </si>
  <si>
    <t>5.8.03.01.001</t>
  </si>
  <si>
    <t>5.8.03.01</t>
  </si>
  <si>
    <t>Comisiones servicios financieros</t>
  </si>
  <si>
    <t>5.8.02.40.001</t>
  </si>
  <si>
    <t>5.8.02.40</t>
  </si>
  <si>
    <t>Combustibles y lubricantes</t>
  </si>
  <si>
    <t>5.1.11.46.001</t>
  </si>
  <si>
    <t>5.1.11.46</t>
  </si>
  <si>
    <t>Seguros generales</t>
  </si>
  <si>
    <t>5.1.11.25.001</t>
  </si>
  <si>
    <t>5.1.11.25</t>
  </si>
  <si>
    <t>Mantenimiento</t>
  </si>
  <si>
    <t>5.1.11.15.001</t>
  </si>
  <si>
    <t>5.1.11.15</t>
  </si>
  <si>
    <t>Vigilancia y seguridad</t>
  </si>
  <si>
    <t>5.1.11.13.001</t>
  </si>
  <si>
    <t>5.1.11.13</t>
  </si>
  <si>
    <t>5.1.08.02.001</t>
  </si>
  <si>
    <t>5.1.08.02</t>
  </si>
  <si>
    <t>Aprovechamientos</t>
  </si>
  <si>
    <t>4.8.08.27.001</t>
  </si>
  <si>
    <t>4.8.08.27</t>
  </si>
  <si>
    <t>Para proyectos de inversión</t>
  </si>
  <si>
    <t>5.4.23.02.001</t>
  </si>
  <si>
    <t>5.4.23.02</t>
  </si>
  <si>
    <t>5.1.11.80.001</t>
  </si>
  <si>
    <t>5.1.11.80</t>
  </si>
  <si>
    <t>5.1.11.14.001</t>
  </si>
  <si>
    <t>5.1.11.14</t>
  </si>
  <si>
    <t>Devolución ingresos vigencia anterior</t>
  </si>
  <si>
    <t>5.8.90.90.005</t>
  </si>
  <si>
    <t>Otros gastos diversos</t>
  </si>
  <si>
    <t>5.8.90.90.001</t>
  </si>
  <si>
    <t>5.8.90.90</t>
  </si>
  <si>
    <t>5.8.04.39.001</t>
  </si>
  <si>
    <t>5.8.04.39</t>
  </si>
  <si>
    <t>Impresos, publicaciones, suscripciones y afiliaciones</t>
  </si>
  <si>
    <t>5.1.11.21.001</t>
  </si>
  <si>
    <t>5.1.11.21</t>
  </si>
  <si>
    <t>Ajuste de valores al mil</t>
  </si>
  <si>
    <t>4.8.08.90.003</t>
  </si>
  <si>
    <t>Indemnizaciones</t>
  </si>
  <si>
    <t>4.8.08.28.001</t>
  </si>
  <si>
    <t>4.8.08.28</t>
  </si>
  <si>
    <t>Devoluciones de ingreso</t>
  </si>
  <si>
    <t>4.7.20.81</t>
  </si>
  <si>
    <t>4.7.20</t>
  </si>
  <si>
    <t>Otros derechos de compensaciones por impuestos y contribuciones</t>
  </si>
  <si>
    <t>1.9.07.90.001</t>
  </si>
  <si>
    <t>1.9.07.90</t>
  </si>
  <si>
    <t>DERECHOS DE COMPENSACIONES POR IMPUESTOS Y CONTRIBUCIONES</t>
  </si>
  <si>
    <t>1.9.07</t>
  </si>
  <si>
    <t>1.6.35.11.002</t>
  </si>
  <si>
    <t>1.6.35.11</t>
  </si>
  <si>
    <t>5.1.08.07</t>
  </si>
  <si>
    <t>Gastos de viaje</t>
  </si>
  <si>
    <t>5.1.08.07.001</t>
  </si>
  <si>
    <t>5.1.11.50</t>
  </si>
  <si>
    <t>Procesamiento de información</t>
  </si>
  <si>
    <t>5.1.11.50.001</t>
  </si>
  <si>
    <t>5.1.11.78</t>
  </si>
  <si>
    <t>5.1.11.78.001</t>
  </si>
  <si>
    <t>5.5.05.08</t>
  </si>
  <si>
    <t>Gastos de personal diversos</t>
  </si>
  <si>
    <t>5.5.05.08.001</t>
  </si>
  <si>
    <t>Codigo de Consolidacion</t>
  </si>
  <si>
    <t>024800000</t>
  </si>
  <si>
    <t>DEPARTAMENTO ADMINISTRATIVO DEL DEPORTE, LA RECREACION, LA ACTIVIDAD FISICA Y EL APROVECHAMIENTO DEL TIEMPO LIBRE - COLDEPORTES</t>
  </si>
  <si>
    <t>4.4.13.09</t>
  </si>
  <si>
    <t>Para funcionamiento del sistema general de regalías</t>
  </si>
  <si>
    <t>4.4.13.09.001</t>
  </si>
  <si>
    <t>2.4.07.22.001</t>
  </si>
  <si>
    <t>Estampilla recaudada a favor de unal y otras universidades estatales</t>
  </si>
  <si>
    <t>5.1.11.55</t>
  </si>
  <si>
    <t>Elementos de aseo, lavandería y cafetería</t>
  </si>
  <si>
    <t>5.1.11.55.001</t>
  </si>
  <si>
    <t>5.1.11.64</t>
  </si>
  <si>
    <t>Gastos legales</t>
  </si>
  <si>
    <t>5.1.11.64.001</t>
  </si>
  <si>
    <t>5.1.11.90</t>
  </si>
  <si>
    <t>Otros gastos generales</t>
  </si>
  <si>
    <t>5.1.11.90.001</t>
  </si>
  <si>
    <t>5.8.90.90.002</t>
  </si>
  <si>
    <t>5.1.01.19.030</t>
  </si>
  <si>
    <t>Bonificación especial por servicios de comisión en presidencia</t>
  </si>
  <si>
    <t>5.1.08.03</t>
  </si>
  <si>
    <t>5.1.08.03.001</t>
  </si>
  <si>
    <t>Capacitación, bienestar social y estímulos - corto plazo</t>
  </si>
  <si>
    <t>2.4.36.30</t>
  </si>
  <si>
    <t>Impuesto solidario por el covid 19</t>
  </si>
  <si>
    <t>2.4.36.30.001</t>
  </si>
  <si>
    <t>2.4.36.31</t>
  </si>
  <si>
    <t>Aporte solidario voluntario por el covid 19</t>
  </si>
  <si>
    <t>2.4.36.31.001</t>
  </si>
  <si>
    <t>4.8.08.25</t>
  </si>
  <si>
    <t>Sobrantes</t>
  </si>
  <si>
    <t>4.8.08.25.001</t>
  </si>
  <si>
    <t>5.1.11.04</t>
  </si>
  <si>
    <t>Loza y cristalería</t>
  </si>
  <si>
    <t>5.1.11.04.001</t>
  </si>
  <si>
    <t>5.1.11.57</t>
  </si>
  <si>
    <t>Concursos y licitaciones</t>
  </si>
  <si>
    <t>5.1.11.57.001</t>
  </si>
  <si>
    <t>1.3.84.36</t>
  </si>
  <si>
    <t>Otros intereses por cobrar</t>
  </si>
  <si>
    <t>1.3.84.36.001</t>
  </si>
  <si>
    <t>1.3.85.02.019</t>
  </si>
  <si>
    <t>2.4.36.04.001</t>
  </si>
  <si>
    <t>2.4.36.30.002</t>
  </si>
  <si>
    <t>2.4.36.31.002</t>
  </si>
  <si>
    <t>4.1.10.04.007</t>
  </si>
  <si>
    <t>5.1.01.19.016</t>
  </si>
  <si>
    <t>Bonificación de dirección</t>
  </si>
  <si>
    <t>4.8.30.02</t>
  </si>
  <si>
    <t>4.8.30.02.002</t>
  </si>
  <si>
    <t>5.4.23.07</t>
  </si>
  <si>
    <t>Bienes entregados sin contraprestación</t>
  </si>
  <si>
    <t>5.4.23.07.001</t>
  </si>
  <si>
    <t>5.8.02.37</t>
  </si>
  <si>
    <t>Comisiones sobre recursos entregados en administración</t>
  </si>
  <si>
    <t>5.8.02.37.001</t>
  </si>
  <si>
    <t>5.8.04.23</t>
  </si>
  <si>
    <t>Pérdida por baja en cuentas de cuentas por cobrar</t>
  </si>
  <si>
    <t>5.8.04.23.011</t>
  </si>
  <si>
    <t>1.6.35.90</t>
  </si>
  <si>
    <t>Otros bienes muebles en bodega</t>
  </si>
  <si>
    <t>1.6.35.90.001</t>
  </si>
  <si>
    <t>1.6.36.05.001</t>
  </si>
  <si>
    <t>Equipo de construcción</t>
  </si>
  <si>
    <t>4.8.08.05</t>
  </si>
  <si>
    <t>Ganancia por baja en cuentas de activos no financieros</t>
  </si>
  <si>
    <t>4.8.08.05.021</t>
  </si>
  <si>
    <t>4.8.30.02.007</t>
  </si>
  <si>
    <t>Ingresos no tributarios</t>
  </si>
  <si>
    <t>2.4.07.27</t>
  </si>
  <si>
    <t>Retención a contratistas por aportes al sistema de seguridad social integral</t>
  </si>
  <si>
    <t>2.4.07.27.001</t>
  </si>
  <si>
    <t>4.8.06.90</t>
  </si>
  <si>
    <t>Otros ajustes por diferencia en cambio</t>
  </si>
  <si>
    <t>4.8.06.90.001</t>
  </si>
  <si>
    <t>5.1.20.24</t>
  </si>
  <si>
    <t>Gravamen a los movimientos financieros</t>
  </si>
  <si>
    <t>5.1.20.24.001</t>
  </si>
  <si>
    <t>5.5.05.04</t>
  </si>
  <si>
    <t>Aportes sobre la nómina</t>
  </si>
  <si>
    <t>5.5.05.04.001</t>
  </si>
  <si>
    <t>5.8.93</t>
  </si>
  <si>
    <t>DEVOLUCIONES Y DESCUENTOS INGRESOS FISCALES</t>
  </si>
  <si>
    <t>5.8.93.37</t>
  </si>
  <si>
    <t>5.8.93.37.001</t>
  </si>
  <si>
    <t>1.3.84.27</t>
  </si>
  <si>
    <t>Recursos de acreedores reintegrados a tesorerías</t>
  </si>
  <si>
    <t>1.3.84.27.001</t>
  </si>
  <si>
    <t>1.6.35.01.001</t>
  </si>
  <si>
    <t>1.6.35.03.005</t>
  </si>
  <si>
    <t>Otros muebles, enseres y equipo de oficina</t>
  </si>
  <si>
    <t>2.4.90.32</t>
  </si>
  <si>
    <t>Cheques no cobrados o por reclamar</t>
  </si>
  <si>
    <t>2.4.90.32.001</t>
  </si>
  <si>
    <t>4.8.30.02.010</t>
  </si>
  <si>
    <t>5.1.08.04</t>
  </si>
  <si>
    <t>Dotación y suministro a trabajadores</t>
  </si>
  <si>
    <t>5.1.08.04.001</t>
  </si>
  <si>
    <t>1.3.84.35</t>
  </si>
  <si>
    <t>1.3.84.35.001</t>
  </si>
  <si>
    <t>1.9.06.04</t>
  </si>
  <si>
    <t>Anticipo para adquisición de bienes y servicios</t>
  </si>
  <si>
    <t>1.9.06.04.001</t>
  </si>
  <si>
    <t>Adquisición de bienes y servicios</t>
  </si>
  <si>
    <t>1.6.85.04.001</t>
  </si>
  <si>
    <t>1.6.85.13.001</t>
  </si>
  <si>
    <t>Maquinaria y equipo - equipo de construcción</t>
  </si>
  <si>
    <t>3.1.09.02.002</t>
  </si>
  <si>
    <t>5.3.60.04.001</t>
  </si>
  <si>
    <t>5.5.05.01</t>
  </si>
  <si>
    <t>Sueldos y salarios</t>
  </si>
  <si>
    <t>5.5.05.01.001</t>
  </si>
  <si>
    <t>1.6.35.02.010</t>
  </si>
  <si>
    <t>Otro equipo médico y científico</t>
  </si>
  <si>
    <t>2.4.40.16</t>
  </si>
  <si>
    <t>Impuesto sobre vehículos automotores</t>
  </si>
  <si>
    <t>2.4.40.16.001</t>
  </si>
  <si>
    <t>5.1.20.11</t>
  </si>
  <si>
    <t>5.1.20.11.001</t>
  </si>
  <si>
    <t>5.8.04.23.002</t>
  </si>
  <si>
    <t>corriente</t>
  </si>
  <si>
    <t>no corriente</t>
  </si>
  <si>
    <t>regalias</t>
  </si>
  <si>
    <t>CISA</t>
  </si>
  <si>
    <t>incapacidades</t>
  </si>
  <si>
    <t>2020-12-28 10:02:06</t>
  </si>
  <si>
    <t>2020-11-30 00:00:00</t>
  </si>
  <si>
    <t>2.4.07.90.003</t>
  </si>
  <si>
    <t>Descuento de nómina-donaciones</t>
  </si>
  <si>
    <t>2.4.36.10</t>
  </si>
  <si>
    <t>Pagos o abonos en cuenta en el exterior</t>
  </si>
  <si>
    <t>2.4.36.10.001</t>
  </si>
  <si>
    <t>2.4.36.26</t>
  </si>
  <si>
    <t>Contratos de construcción</t>
  </si>
  <si>
    <t>2.4.36.26.001</t>
  </si>
  <si>
    <t>4.8.02.90</t>
  </si>
  <si>
    <t>Otros ingresos financieros</t>
  </si>
  <si>
    <t>4.8.02.90.001</t>
  </si>
  <si>
    <t>5.1.11.16</t>
  </si>
  <si>
    <t>Reparaciones</t>
  </si>
  <si>
    <t>5.1.11.16.001</t>
  </si>
  <si>
    <t>5.1.11.54</t>
  </si>
  <si>
    <t>Organización de eventos</t>
  </si>
  <si>
    <t>5.1.11.54.001</t>
  </si>
  <si>
    <t>2020-12-28 10:08:22</t>
  </si>
  <si>
    <t>2019-11-30 00:00:00</t>
  </si>
  <si>
    <t>5.1.03.90</t>
  </si>
  <si>
    <t>Otras contribuciones efectivas</t>
  </si>
  <si>
    <t>5.1.03.90.001</t>
  </si>
  <si>
    <t>5.1.08.10</t>
  </si>
  <si>
    <t>Viáticos</t>
  </si>
  <si>
    <t>5.1.08.10.001</t>
  </si>
  <si>
    <t>A 30 DE NOVIEMBRE  DE 2020</t>
  </si>
  <si>
    <t>A 30 DE NOVIEMBRE 2020</t>
  </si>
  <si>
    <t xml:space="preserve">Periodo Actual 
SD a 30/Nov/2020 </t>
  </si>
  <si>
    <t>Periodo Anterior
SD a 30/Nov/2019</t>
  </si>
  <si>
    <t xml:space="preserve">Periodo Anterior
SD a 30/Nov/2019 </t>
  </si>
  <si>
    <t>LUIS EDUARDO ROJAS FRANKY</t>
  </si>
  <si>
    <t>TP. 29800 -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</si>
</sst>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 Narrow"/>
      <family val="2"/>
    </font>
    <font>
      <sz val="10"/>
      <color rgb="FFFF0000"/>
      <name val="Arial Narrow"/>
      <family val="2"/>
    </font>
    <font>
      <sz val="10"/>
      <color theme="1"/>
      <name val="Arial Narrow"/>
      <family val="2"/>
    </font>
    <font>
      <b/>
      <sz val="10"/>
      <color rgb="FFFF0000"/>
      <name val="Arial Narrow"/>
      <family val="2"/>
    </font>
    <font>
      <sz val="10"/>
      <color theme="0"/>
      <name val="Arial Narrow"/>
      <family val="2"/>
    </font>
    <font>
      <b/>
      <sz val="9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i/>
      <sz val="10"/>
      <color theme="1"/>
      <name val="Arial Narrow"/>
      <family val="2"/>
    </font>
    <font>
      <b/>
      <u/>
      <sz val="10"/>
      <color theme="1"/>
      <name val="Arial Narrow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10" xfId="0" applyBorder="1" applyAlignment="1">
      <alignment wrapText="1"/>
    </xf>
    <xf numFmtId="49" fontId="0" fillId="0" borderId="10" xfId="0" applyNumberFormat="1" applyBorder="1" applyAlignment="1">
      <alignment wrapText="1"/>
    </xf>
    <xf numFmtId="0" fontId="19" fillId="0" borderId="0" xfId="0" applyFont="1"/>
    <xf numFmtId="0" fontId="20" fillId="0" borderId="0" xfId="0" applyFont="1"/>
    <xf numFmtId="0" fontId="20" fillId="0" borderId="11" xfId="0" applyFont="1" applyBorder="1" applyAlignment="1">
      <alignment horizontal="left"/>
    </xf>
    <xf numFmtId="0" fontId="20" fillId="0" borderId="11" xfId="0" applyFont="1" applyBorder="1"/>
    <xf numFmtId="0" fontId="18" fillId="33" borderId="11" xfId="0" applyFont="1" applyFill="1" applyBorder="1" applyAlignment="1">
      <alignment horizontal="left" vertical="center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0" xfId="0" applyFont="1" applyAlignment="1">
      <alignment horizontal="left"/>
    </xf>
    <xf numFmtId="4" fontId="20" fillId="0" borderId="0" xfId="0" applyNumberFormat="1" applyFont="1"/>
    <xf numFmtId="0" fontId="18" fillId="0" borderId="0" xfId="0" applyFont="1" applyAlignment="1">
      <alignment horizontal="left"/>
    </xf>
    <xf numFmtId="3" fontId="18" fillId="0" borderId="0" xfId="0" applyNumberFormat="1" applyFont="1"/>
    <xf numFmtId="9" fontId="18" fillId="0" borderId="0" xfId="1" applyFont="1"/>
    <xf numFmtId="4" fontId="22" fillId="0" borderId="0" xfId="0" applyNumberFormat="1" applyFont="1"/>
    <xf numFmtId="3" fontId="20" fillId="0" borderId="0" xfId="0" applyNumberFormat="1" applyFont="1"/>
    <xf numFmtId="9" fontId="23" fillId="0" borderId="0" xfId="1" applyFont="1"/>
    <xf numFmtId="3" fontId="20" fillId="0" borderId="0" xfId="0" applyNumberFormat="1" applyFont="1" applyAlignment="1">
      <alignment vertical="center"/>
    </xf>
    <xf numFmtId="0" fontId="20" fillId="0" borderId="0" xfId="0" applyFont="1" applyAlignment="1"/>
    <xf numFmtId="164" fontId="18" fillId="0" borderId="0" xfId="1" applyNumberFormat="1" applyFont="1"/>
    <xf numFmtId="4" fontId="19" fillId="0" borderId="0" xfId="0" applyNumberFormat="1" applyFont="1"/>
    <xf numFmtId="9" fontId="18" fillId="0" borderId="0" xfId="1" applyNumberFormat="1" applyFont="1"/>
    <xf numFmtId="0" fontId="18" fillId="0" borderId="0" xfId="0" applyFont="1" applyAlignment="1"/>
    <xf numFmtId="0" fontId="20" fillId="0" borderId="0" xfId="0" applyFont="1" applyAlignment="1">
      <alignment horizontal="left" vertical="center"/>
    </xf>
    <xf numFmtId="9" fontId="18" fillId="0" borderId="0" xfId="1" applyFont="1" applyAlignment="1">
      <alignment vertical="center"/>
    </xf>
    <xf numFmtId="3" fontId="22" fillId="0" borderId="0" xfId="0" applyNumberFormat="1" applyFont="1"/>
    <xf numFmtId="3" fontId="19" fillId="0" borderId="0" xfId="0" applyNumberFormat="1" applyFont="1"/>
    <xf numFmtId="0" fontId="22" fillId="0" borderId="11" xfId="0" applyFont="1" applyBorder="1" applyAlignment="1">
      <alignment horizontal="left" vertical="center"/>
    </xf>
    <xf numFmtId="0" fontId="22" fillId="0" borderId="11" xfId="0" applyFont="1" applyBorder="1" applyAlignment="1">
      <alignment vertical="center"/>
    </xf>
    <xf numFmtId="4" fontId="22" fillId="0" borderId="11" xfId="0" applyNumberFormat="1" applyFont="1" applyBorder="1" applyAlignment="1">
      <alignment vertical="center"/>
    </xf>
    <xf numFmtId="0" fontId="22" fillId="0" borderId="0" xfId="0" applyFont="1" applyAlignment="1">
      <alignment vertical="center"/>
    </xf>
    <xf numFmtId="0" fontId="24" fillId="0" borderId="0" xfId="0" applyFont="1"/>
    <xf numFmtId="0" fontId="18" fillId="0" borderId="0" xfId="0" applyFont="1"/>
    <xf numFmtId="0" fontId="20" fillId="0" borderId="0" xfId="0" applyFont="1" applyBorder="1"/>
    <xf numFmtId="3" fontId="20" fillId="0" borderId="0" xfId="0" applyNumberFormat="1" applyFont="1" applyBorder="1"/>
    <xf numFmtId="9" fontId="20" fillId="0" borderId="0" xfId="1" applyFont="1"/>
    <xf numFmtId="0" fontId="22" fillId="0" borderId="0" xfId="0" applyFont="1"/>
    <xf numFmtId="3" fontId="20" fillId="0" borderId="11" xfId="0" applyNumberFormat="1" applyFont="1" applyBorder="1"/>
    <xf numFmtId="9" fontId="20" fillId="0" borderId="11" xfId="1" applyFont="1" applyBorder="1"/>
    <xf numFmtId="0" fontId="18" fillId="0" borderId="0" xfId="0" applyFont="1" applyAlignment="1">
      <alignment horizontal="center" vertical="center"/>
    </xf>
    <xf numFmtId="0" fontId="18" fillId="33" borderId="11" xfId="0" applyFont="1" applyFill="1" applyBorder="1" applyAlignment="1">
      <alignment horizontal="center" vertical="center"/>
    </xf>
    <xf numFmtId="9" fontId="18" fillId="33" borderId="11" xfId="1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3" fontId="20" fillId="0" borderId="0" xfId="0" applyNumberFormat="1" applyFont="1" applyFill="1"/>
    <xf numFmtId="0" fontId="20" fillId="33" borderId="11" xfId="0" applyFont="1" applyFill="1" applyBorder="1"/>
    <xf numFmtId="3" fontId="18" fillId="33" borderId="11" xfId="0" applyNumberFormat="1" applyFont="1" applyFill="1" applyBorder="1"/>
    <xf numFmtId="0" fontId="20" fillId="0" borderId="0" xfId="0" applyFont="1"/>
    <xf numFmtId="0" fontId="18" fillId="0" borderId="0" xfId="0" applyFont="1" applyAlignment="1">
      <alignment horizontal="left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wrapText="1"/>
    </xf>
    <xf numFmtId="9" fontId="18" fillId="0" borderId="0" xfId="1" applyFont="1" applyAlignment="1">
      <alignment horizontal="right" vertical="center"/>
    </xf>
    <xf numFmtId="3" fontId="20" fillId="0" borderId="0" xfId="0" applyNumberFormat="1" applyFont="1" applyAlignment="1">
      <alignment horizontal="right" vertical="center"/>
    </xf>
    <xf numFmtId="43" fontId="0" fillId="0" borderId="0" xfId="43" applyFont="1"/>
    <xf numFmtId="43" fontId="0" fillId="0" borderId="10" xfId="43" applyFont="1" applyBorder="1" applyAlignment="1">
      <alignment horizontal="right" wrapText="1"/>
    </xf>
    <xf numFmtId="43" fontId="0" fillId="0" borderId="10" xfId="43" applyFont="1" applyBorder="1" applyAlignment="1">
      <alignment wrapText="1"/>
    </xf>
    <xf numFmtId="43" fontId="0" fillId="0" borderId="0" xfId="43" applyFont="1" applyFill="1" applyBorder="1" applyAlignment="1">
      <alignment horizontal="right" wrapText="1"/>
    </xf>
    <xf numFmtId="0" fontId="27" fillId="33" borderId="12" xfId="0" applyFont="1" applyFill="1" applyBorder="1" applyAlignment="1">
      <alignment horizontal="center" vertical="center" wrapText="1"/>
    </xf>
    <xf numFmtId="43" fontId="20" fillId="0" borderId="0" xfId="43" applyFont="1"/>
    <xf numFmtId="0" fontId="20" fillId="0" borderId="0" xfId="0" applyFont="1"/>
    <xf numFmtId="0" fontId="20" fillId="0" borderId="0" xfId="0" applyFont="1"/>
    <xf numFmtId="0" fontId="20" fillId="0" borderId="0" xfId="0" applyFont="1"/>
    <xf numFmtId="165" fontId="20" fillId="0" borderId="0" xfId="43" applyNumberFormat="1" applyFont="1"/>
    <xf numFmtId="3" fontId="0" fillId="0" borderId="0" xfId="0" applyNumberFormat="1"/>
    <xf numFmtId="43" fontId="0" fillId="0" borderId="0" xfId="0" applyNumberFormat="1"/>
    <xf numFmtId="0" fontId="0" fillId="34" borderId="0" xfId="0" applyFill="1"/>
    <xf numFmtId="9" fontId="0" fillId="0" borderId="0" xfId="0" applyNumberFormat="1"/>
    <xf numFmtId="9" fontId="0" fillId="0" borderId="0" xfId="1" applyFont="1"/>
    <xf numFmtId="43" fontId="0" fillId="34" borderId="0" xfId="0" applyNumberFormat="1" applyFill="1"/>
    <xf numFmtId="10" fontId="0" fillId="0" borderId="0" xfId="0" applyNumberFormat="1"/>
    <xf numFmtId="43" fontId="0" fillId="35" borderId="0" xfId="43" applyFont="1" applyFill="1"/>
    <xf numFmtId="43" fontId="0" fillId="35" borderId="0" xfId="1" applyNumberFormat="1" applyFont="1" applyFill="1"/>
    <xf numFmtId="3" fontId="16" fillId="0" borderId="0" xfId="0" applyNumberFormat="1" applyFont="1"/>
    <xf numFmtId="0" fontId="18" fillId="0" borderId="0" xfId="0" applyFont="1" applyAlignment="1">
      <alignment horizontal="left"/>
    </xf>
    <xf numFmtId="0" fontId="18" fillId="33" borderId="12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20" fillId="0" borderId="0" xfId="0" applyFont="1"/>
    <xf numFmtId="0" fontId="18" fillId="0" borderId="0" xfId="0" applyFont="1" applyAlignment="1">
      <alignment horizontal="left"/>
    </xf>
    <xf numFmtId="0" fontId="20" fillId="0" borderId="0" xfId="0" applyFont="1" applyAlignment="1">
      <alignment horizontal="left" vertical="center" wrapText="1"/>
    </xf>
    <xf numFmtId="0" fontId="18" fillId="33" borderId="11" xfId="0" applyFont="1" applyFill="1" applyBorder="1" applyAlignment="1">
      <alignment horizontal="center" vertical="center"/>
    </xf>
    <xf numFmtId="0" fontId="18" fillId="33" borderId="11" xfId="0" applyFont="1" applyFill="1" applyBorder="1"/>
    <xf numFmtId="0" fontId="26" fillId="0" borderId="0" xfId="0" applyFont="1" applyAlignment="1">
      <alignment horizontal="right"/>
    </xf>
    <xf numFmtId="0" fontId="18" fillId="0" borderId="0" xfId="0" applyFont="1" applyAlignment="1">
      <alignment horizont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" xfId="43" builtinId="3"/>
    <cellStyle name="Neutral" xfId="9" builtinId="28" customBuiltin="1"/>
    <cellStyle name="Normal" xfId="0" builtinId="0"/>
    <cellStyle name="Notas" xfId="16" builtinId="10" customBuiltin="1"/>
    <cellStyle name="Porcentaje" xfId="1" builtinId="5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0" name="Control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2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1" name="HTMLHidden2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2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2" name="HTMLHidden3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2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2053" name="HTMLHidden4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2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3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7" name="HTMLHidden2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3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8" name="HTMLHidden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3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1</xdr:row>
          <xdr:rowOff>38100</xdr:rowOff>
        </xdr:to>
        <xdr:sp macro="" textlink="">
          <xdr:nvSpPr>
            <xdr:cNvPr id="1029" name="HTMLHidden4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3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HON%20DIAZ/Downloads/08.%20Estados%20Financieros%20Agosto%20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Octubre%202020%20con%20Regali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Resultados"/>
      <sheetName val="AGO18"/>
      <sheetName val="AGO19"/>
    </sheetNames>
    <sheetDataSet>
      <sheetData sheetId="0"/>
      <sheetData sheetId="1"/>
      <sheetData sheetId="2">
        <row r="10">
          <cell r="F10">
            <v>268121927443.26999</v>
          </cell>
        </row>
      </sheetData>
      <sheetData sheetId="3">
        <row r="10">
          <cell r="F10">
            <v>293703877387.41998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Resultados"/>
      <sheetName val="OCT19"/>
      <sheetName val="OCT20"/>
    </sheetNames>
    <sheetDataSet>
      <sheetData sheetId="0">
        <row r="38">
          <cell r="E38">
            <v>10023940492.18</v>
          </cell>
        </row>
        <row r="63">
          <cell r="M63">
            <v>14205635319.209999</v>
          </cell>
        </row>
        <row r="66">
          <cell r="E66">
            <v>11222835414.139999</v>
          </cell>
        </row>
        <row r="67">
          <cell r="M67">
            <v>-14205635319.209999</v>
          </cell>
        </row>
        <row r="71">
          <cell r="E71">
            <v>-14168410026.099998</v>
          </cell>
        </row>
        <row r="73">
          <cell r="E73">
            <v>-11222835414.139999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5" Type="http://schemas.openxmlformats.org/officeDocument/2006/relationships/control" Target="../activeX/activeX2.xml"/><Relationship Id="rId4" Type="http://schemas.openxmlformats.org/officeDocument/2006/relationships/image" Target="../media/image2.emf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8.xml"/><Relationship Id="rId3" Type="http://schemas.openxmlformats.org/officeDocument/2006/relationships/vmlDrawing" Target="../drawings/vmlDrawing4.vml"/><Relationship Id="rId7" Type="http://schemas.openxmlformats.org/officeDocument/2006/relationships/control" Target="../activeX/activeX7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6.xml"/><Relationship Id="rId5" Type="http://schemas.openxmlformats.org/officeDocument/2006/relationships/image" Target="../media/image2.emf"/><Relationship Id="rId4" Type="http://schemas.openxmlformats.org/officeDocument/2006/relationships/control" Target="../activeX/activeX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  <pageSetUpPr fitToPage="1"/>
  </sheetPr>
  <dimension ref="A1:T81"/>
  <sheetViews>
    <sheetView tabSelected="1" zoomScale="91" zoomScaleNormal="91" workbookViewId="0">
      <selection activeCell="N68" sqref="N68"/>
    </sheetView>
  </sheetViews>
  <sheetFormatPr baseColWidth="10" defaultColWidth="11.42578125" defaultRowHeight="12.75" x14ac:dyDescent="0.2"/>
  <cols>
    <col min="1" max="1" width="6" style="12" customWidth="1"/>
    <col min="2" max="2" width="14.5703125" style="4" customWidth="1"/>
    <col min="3" max="3" width="14.42578125" style="4" customWidth="1"/>
    <col min="4" max="4" width="15.7109375" style="4" customWidth="1"/>
    <col min="5" max="5" width="19.42578125" style="4" bestFit="1" customWidth="1"/>
    <col min="6" max="6" width="19.28515625" style="4" customWidth="1"/>
    <col min="7" max="7" width="6.7109375" style="4" customWidth="1"/>
    <col min="8" max="8" width="2.85546875" style="4" customWidth="1"/>
    <col min="9" max="9" width="6.42578125" style="12" customWidth="1"/>
    <col min="10" max="10" width="12.42578125" style="4" customWidth="1"/>
    <col min="11" max="11" width="14.42578125" style="4" customWidth="1"/>
    <col min="12" max="12" width="16.28515625" style="4" customWidth="1"/>
    <col min="13" max="13" width="28" style="4" bestFit="1" customWidth="1"/>
    <col min="14" max="14" width="19.42578125" style="4" bestFit="1" customWidth="1"/>
    <col min="15" max="15" width="9.140625" style="4" customWidth="1"/>
    <col min="16" max="16" width="5.140625" style="3" customWidth="1"/>
    <col min="17" max="17" width="7.85546875" style="4" customWidth="1"/>
    <col min="18" max="18" width="14.42578125" style="4" bestFit="1" customWidth="1"/>
    <col min="19" max="19" width="13.85546875" style="4" bestFit="1" customWidth="1"/>
    <col min="20" max="16384" width="11.42578125" style="4"/>
  </cols>
  <sheetData>
    <row r="1" spans="1:19" x14ac:dyDescent="0.2">
      <c r="A1" s="77" t="s">
        <v>857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pans="1:19" x14ac:dyDescent="0.2">
      <c r="A2" s="77" t="s">
        <v>858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</row>
    <row r="3" spans="1:19" x14ac:dyDescent="0.2">
      <c r="A3" s="77" t="s">
        <v>1131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1:19" x14ac:dyDescent="0.2">
      <c r="A4" s="77" t="s">
        <v>859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</row>
    <row r="5" spans="1:19" x14ac:dyDescent="0.2">
      <c r="A5" s="77" t="s">
        <v>860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</row>
    <row r="6" spans="1:19" ht="12" customHeight="1" thickBot="1" x14ac:dyDescent="0.25">
      <c r="A6" s="5"/>
      <c r="B6" s="6"/>
      <c r="C6" s="6"/>
      <c r="D6" s="6"/>
      <c r="E6" s="6"/>
      <c r="F6" s="6"/>
      <c r="G6" s="6"/>
      <c r="H6" s="6"/>
      <c r="I6" s="5"/>
      <c r="J6" s="6"/>
      <c r="K6" s="6"/>
      <c r="L6" s="6"/>
      <c r="M6" s="6"/>
      <c r="N6" s="6"/>
      <c r="O6" s="6"/>
    </row>
    <row r="7" spans="1:19" s="11" customFormat="1" ht="26.25" customHeight="1" thickBot="1" x14ac:dyDescent="0.3">
      <c r="A7" s="7" t="s">
        <v>861</v>
      </c>
      <c r="B7" s="76" t="s">
        <v>862</v>
      </c>
      <c r="C7" s="76"/>
      <c r="D7" s="76"/>
      <c r="E7" s="8" t="s">
        <v>1133</v>
      </c>
      <c r="F7" s="8" t="s">
        <v>1134</v>
      </c>
      <c r="G7" s="8" t="s">
        <v>863</v>
      </c>
      <c r="H7" s="9"/>
      <c r="I7" s="7" t="s">
        <v>861</v>
      </c>
      <c r="J7" s="76" t="s">
        <v>864</v>
      </c>
      <c r="K7" s="76"/>
      <c r="L7" s="76"/>
      <c r="M7" s="59" t="s">
        <v>1133</v>
      </c>
      <c r="N7" s="59" t="s">
        <v>1134</v>
      </c>
      <c r="O7" s="8" t="s">
        <v>863</v>
      </c>
      <c r="P7" s="10"/>
    </row>
    <row r="8" spans="1:19" ht="11.25" customHeight="1" x14ac:dyDescent="0.25">
      <c r="B8" s="78"/>
      <c r="C8" s="78"/>
      <c r="D8" s="78"/>
      <c r="M8" s="58"/>
      <c r="N8" s="58"/>
      <c r="R8" s="13"/>
      <c r="S8" s="13"/>
    </row>
    <row r="9" spans="1:19" x14ac:dyDescent="0.2">
      <c r="A9" s="14">
        <v>1</v>
      </c>
      <c r="B9" s="79" t="s">
        <v>865</v>
      </c>
      <c r="C9" s="79"/>
      <c r="D9" s="79"/>
      <c r="E9" s="15">
        <f>+E11+E15+E23+E27</f>
        <v>116133331153.20999</v>
      </c>
      <c r="F9" s="15">
        <f>+F11+F15+F23+F27</f>
        <v>182443881208.81</v>
      </c>
      <c r="G9" s="16">
        <f>IFERROR((E9-F9)/E9,-100%)</f>
        <v>-0.57098637744334735</v>
      </c>
      <c r="H9" s="17"/>
      <c r="I9" s="14">
        <v>2</v>
      </c>
      <c r="J9" s="79" t="s">
        <v>866</v>
      </c>
      <c r="K9" s="79"/>
      <c r="L9" s="79"/>
      <c r="M9" s="15">
        <f>+M11+M22+M27+M31</f>
        <v>8239102109.71</v>
      </c>
      <c r="N9" s="15">
        <f>+N11+N22+N27+N31</f>
        <v>17112088851.810001</v>
      </c>
      <c r="O9" s="16">
        <f>IFERROR((M9-N9)/M9,-100%)</f>
        <v>-1.0769361301692029</v>
      </c>
      <c r="P9" s="17"/>
      <c r="R9" s="13"/>
      <c r="S9" s="13"/>
    </row>
    <row r="10" spans="1:19" ht="11.25" customHeight="1" x14ac:dyDescent="0.2">
      <c r="M10" s="18"/>
      <c r="N10" s="18"/>
      <c r="O10" s="18"/>
      <c r="R10" s="13"/>
      <c r="S10" s="13"/>
    </row>
    <row r="11" spans="1:19" x14ac:dyDescent="0.2">
      <c r="A11" s="12" t="s">
        <v>13</v>
      </c>
      <c r="B11" s="78" t="s">
        <v>14</v>
      </c>
      <c r="C11" s="78"/>
      <c r="D11" s="78"/>
      <c r="E11" s="64">
        <f>SUM(E12:E13)</f>
        <v>42950544</v>
      </c>
      <c r="F11" s="18">
        <f>SUM(F12:F13)</f>
        <v>143738053</v>
      </c>
      <c r="G11" s="16">
        <f t="shared" ref="G11:G55" si="0">IFERROR((E11-F11)/E11,-100%)</f>
        <v>-2.3465944692109137</v>
      </c>
      <c r="I11" s="12" t="s">
        <v>275</v>
      </c>
      <c r="J11" s="4" t="s">
        <v>276</v>
      </c>
      <c r="M11" s="18">
        <f>SUM(M12:M20)</f>
        <v>6997360512.71</v>
      </c>
      <c r="N11" s="18">
        <f>SUM(N12:N20)</f>
        <v>15466548143.810001</v>
      </c>
      <c r="O11" s="16">
        <f>IFERROR((M11-N11)/M11,-100%)</f>
        <v>-1.2103403298596058</v>
      </c>
    </row>
    <row r="12" spans="1:19" x14ac:dyDescent="0.2">
      <c r="A12" s="12" t="s">
        <v>856</v>
      </c>
      <c r="B12" s="78" t="s">
        <v>855</v>
      </c>
      <c r="C12" s="78"/>
      <c r="D12" s="78"/>
      <c r="E12" s="64">
        <f>SUMIFS('NOV20'!$F$10:$F$665,'NOV20'!$A$10:$A$665,Balance!A12)</f>
        <v>30000000</v>
      </c>
      <c r="F12" s="18">
        <f>SUMIFS('NOV19'!$F$10:$F$624,'NOV19'!$A$10:$A$624,Balance!A12)</f>
        <v>0</v>
      </c>
      <c r="G12" s="16">
        <f>IFERROR((E12-F12)/E12,-100%)</f>
        <v>1</v>
      </c>
      <c r="I12" s="12" t="s">
        <v>277</v>
      </c>
      <c r="J12" s="4" t="s">
        <v>278</v>
      </c>
      <c r="M12" s="64">
        <f>SUMIFS('NOV20'!$F$10:$F$665,'NOV20'!$A$10:$A$665,Balance!I12)</f>
        <v>6608965429.6899996</v>
      </c>
      <c r="N12" s="18">
        <f>SUMIFS('NOV19'!$F$10:$F$540,'NOV19'!$A$10:$A$540,Balance!I12)</f>
        <v>14333332219.93</v>
      </c>
      <c r="O12" s="16">
        <f t="shared" ref="O12:O16" si="1">IFERROR((M12-N12)/M12,-100%)</f>
        <v>-1.1687709479518824</v>
      </c>
    </row>
    <row r="13" spans="1:19" x14ac:dyDescent="0.2">
      <c r="A13" s="12" t="s">
        <v>15</v>
      </c>
      <c r="B13" s="78" t="s">
        <v>16</v>
      </c>
      <c r="C13" s="78"/>
      <c r="D13" s="78"/>
      <c r="E13" s="64">
        <f>SUMIFS('NOV20'!$F$10:$F$665,'NOV20'!$A$10:$A$665,Balance!A13)</f>
        <v>12950544</v>
      </c>
      <c r="F13" s="18">
        <f>SUMIFS('NOV19'!$F$10:$F$624,'NOV19'!$A$10:$A$624,Balance!A13)</f>
        <v>143738053</v>
      </c>
      <c r="G13" s="16">
        <f t="shared" si="0"/>
        <v>-10.09899730853005</v>
      </c>
      <c r="I13" s="12" t="s">
        <v>285</v>
      </c>
      <c r="J13" s="4" t="s">
        <v>286</v>
      </c>
      <c r="M13" s="64">
        <f>SUMIFS('NOV20'!$F$10:$F$665,'NOV20'!$A$10:$A$665,Balance!I13)</f>
        <v>0</v>
      </c>
      <c r="N13" s="18">
        <f>SUMIFS('NOV19'!$F$10:$F$540,'NOV19'!$A$10:$A$540,Balance!I13)</f>
        <v>191767630</v>
      </c>
      <c r="O13" s="16">
        <f t="shared" si="1"/>
        <v>-1</v>
      </c>
      <c r="R13" s="13"/>
    </row>
    <row r="14" spans="1:19" x14ac:dyDescent="0.2">
      <c r="B14" s="78"/>
      <c r="C14" s="78"/>
      <c r="D14" s="78"/>
      <c r="E14" s="18"/>
      <c r="F14" s="18"/>
      <c r="G14" s="18"/>
      <c r="I14" s="12" t="s">
        <v>290</v>
      </c>
      <c r="J14" s="4" t="s">
        <v>291</v>
      </c>
      <c r="M14" s="64">
        <f>SUMIFS('NOV20'!$F$10:$F$665,'NOV20'!$A$10:$A$665,Balance!I14)</f>
        <v>155617337.02000001</v>
      </c>
      <c r="N14" s="18">
        <f>SUMIFS('NOV19'!$F$10:$F$540,'NOV19'!$A$10:$A$540,Balance!I14)</f>
        <v>714407902.34000003</v>
      </c>
      <c r="O14" s="16">
        <f t="shared" si="1"/>
        <v>-3.590798917527962</v>
      </c>
    </row>
    <row r="15" spans="1:19" x14ac:dyDescent="0.2">
      <c r="A15" s="12" t="s">
        <v>20</v>
      </c>
      <c r="B15" s="78" t="s">
        <v>21</v>
      </c>
      <c r="C15" s="78"/>
      <c r="D15" s="78"/>
      <c r="E15" s="18">
        <f>SUM(E16:E21)</f>
        <v>398677399.37</v>
      </c>
      <c r="F15" s="18">
        <f>SUM(F16:F21)</f>
        <v>15784275149.34</v>
      </c>
      <c r="G15" s="16">
        <f t="shared" si="0"/>
        <v>-38.591597553015809</v>
      </c>
      <c r="I15" s="12" t="s">
        <v>305</v>
      </c>
      <c r="J15" s="4" t="s">
        <v>306</v>
      </c>
      <c r="M15" s="64">
        <f>SUMIFS('NOV20'!$F$10:$F$665,'NOV20'!$A$10:$A$665,Balance!I15)</f>
        <v>749400</v>
      </c>
      <c r="N15" s="18">
        <f>SUMIFS('NOV19'!$F$10:$F$540,'NOV19'!$A$10:$A$540,Balance!I15)</f>
        <v>16212507</v>
      </c>
      <c r="O15" s="16">
        <f t="shared" si="1"/>
        <v>-20.633983186549241</v>
      </c>
    </row>
    <row r="16" spans="1:19" x14ac:dyDescent="0.2">
      <c r="A16" s="12" t="s">
        <v>22</v>
      </c>
      <c r="B16" s="78" t="s">
        <v>23</v>
      </c>
      <c r="C16" s="78"/>
      <c r="D16" s="78"/>
      <c r="E16" s="18">
        <v>0</v>
      </c>
      <c r="F16" s="18">
        <f>SUMIFS('NOV19'!$F$10:$F$624,'NOV19'!$A$10:$A$624,Balance!A16)</f>
        <v>5547621864.0100002</v>
      </c>
      <c r="G16" s="16">
        <f t="shared" si="0"/>
        <v>-1</v>
      </c>
      <c r="I16" s="12" t="s">
        <v>334</v>
      </c>
      <c r="J16" s="4" t="s">
        <v>335</v>
      </c>
      <c r="M16" s="64">
        <f>SUMIFS('NOV20'!$F$10:$F$665,'NOV20'!$A$10:$A$665,Balance!I16)</f>
        <v>229405176</v>
      </c>
      <c r="N16" s="18">
        <f>SUMIFS('NOV19'!$F$10:$F$540,'NOV19'!$A$10:$A$540,Balance!I16)</f>
        <v>199465271.53999999</v>
      </c>
      <c r="O16" s="16">
        <f t="shared" si="1"/>
        <v>0.13051102412789503</v>
      </c>
    </row>
    <row r="17" spans="1:17" ht="13.5" x14ac:dyDescent="0.25">
      <c r="A17" s="12" t="s">
        <v>31</v>
      </c>
      <c r="B17" s="78" t="s">
        <v>32</v>
      </c>
      <c r="C17" s="78"/>
      <c r="D17" s="78"/>
      <c r="E17" s="18">
        <f>SUMIFS('NOV20'!$F$10:$F$665,'NOV20'!$A$10:$A$665,Balance!A17)</f>
        <v>0</v>
      </c>
      <c r="F17" s="18">
        <f>SUMIFS('NOV19'!$F$10:$F$624,'NOV19'!$A$10:$A$624,Balance!A17)</f>
        <v>2381196.48</v>
      </c>
      <c r="G17" s="19">
        <f t="shared" si="0"/>
        <v>-1</v>
      </c>
      <c r="I17" s="12" t="s">
        <v>895</v>
      </c>
      <c r="J17" s="4" t="s">
        <v>650</v>
      </c>
      <c r="M17" s="18">
        <f>SUMIFS('NOV20'!$F$10:$F$665,'NOV20'!$A$10:$A$665,Balance!I17)</f>
        <v>0</v>
      </c>
      <c r="N17" s="18">
        <f>SUMIFS('NOV19'!$F$10:$F$540,'NOV19'!$A$10:$A$540,Balance!I17)</f>
        <v>0</v>
      </c>
    </row>
    <row r="18" spans="1:17" x14ac:dyDescent="0.2">
      <c r="A18" s="12" t="s">
        <v>36</v>
      </c>
      <c r="B18" s="4" t="s">
        <v>37</v>
      </c>
      <c r="E18" s="64">
        <f>SUMIFS('NOV20'!$F$10:$F$665,'NOV20'!$A$10:$A$665,Balance!A18)</f>
        <v>197231876.37</v>
      </c>
      <c r="F18" s="18">
        <f>SUMIFS('NOV19'!$F$10:$F$624,'NOV19'!$A$10:$A$624,Balance!A18)</f>
        <v>185447633.09999999</v>
      </c>
      <c r="G18" s="16">
        <f t="shared" si="0"/>
        <v>5.974816792744591E-2</v>
      </c>
      <c r="I18" s="12" t="s">
        <v>372</v>
      </c>
      <c r="J18" s="4" t="s">
        <v>373</v>
      </c>
      <c r="M18" s="64">
        <f>SUMIFS('NOV20'!$F$10:$F$665,'NOV20'!$A$10:$A$665,Balance!I18)</f>
        <v>805</v>
      </c>
      <c r="N18" s="18">
        <f>SUMIFS('NOV19'!$F$10:$F$540,'NOV19'!$A$10:$A$540,Balance!I18)</f>
        <v>11362613</v>
      </c>
      <c r="O18" s="16">
        <f>IFERROR((M18-N18)/M18,-100%)</f>
        <v>-14114.047204968943</v>
      </c>
    </row>
    <row r="19" spans="1:17" ht="12.75" customHeight="1" x14ac:dyDescent="0.2">
      <c r="A19" s="12" t="s">
        <v>41</v>
      </c>
      <c r="B19" s="78" t="s">
        <v>42</v>
      </c>
      <c r="C19" s="78"/>
      <c r="D19" s="78"/>
      <c r="E19" s="64">
        <f>+'NOV20'!F32+'NOV20'!F30</f>
        <v>201445523</v>
      </c>
      <c r="F19" s="18">
        <f>SUMIFS('NOV19'!$F$10:$F$624,'NOV19'!$A$10:$A$624,Balance!A19)</f>
        <v>12010710626.18</v>
      </c>
      <c r="G19" s="16">
        <f t="shared" si="0"/>
        <v>-58.622623761065171</v>
      </c>
      <c r="I19" s="12" t="s">
        <v>846</v>
      </c>
      <c r="J19" s="49" t="s">
        <v>845</v>
      </c>
      <c r="K19" s="49"/>
      <c r="L19" s="49"/>
      <c r="M19" s="18">
        <f>SUMIFS('NOV20'!$F$10:$F$665,'NOV20'!$A$10:$A$665,Balance!I19)</f>
        <v>0</v>
      </c>
      <c r="N19" s="18">
        <f>SUMIFS('NOV19'!$F$10:$F$540,'NOV19'!$A$10:$A$540,Balance!I19)</f>
        <v>0</v>
      </c>
      <c r="O19" s="16">
        <f>IFERROR((M19-N19)/M19,-100%)</f>
        <v>-1</v>
      </c>
    </row>
    <row r="20" spans="1:17" x14ac:dyDescent="0.2">
      <c r="A20" s="12" t="s">
        <v>57</v>
      </c>
      <c r="B20" s="4" t="s">
        <v>58</v>
      </c>
      <c r="E20" s="18">
        <v>0</v>
      </c>
      <c r="F20" s="18">
        <f>SUMIFS('NOV19'!$F$10:$F$624,'NOV19'!$A$10:$A$624,Balance!A20)</f>
        <v>1084922034.95</v>
      </c>
      <c r="G20" s="16">
        <f>IFERROR((E39-F20)/E39,-100%)</f>
        <v>0.53197100052551849</v>
      </c>
      <c r="I20" s="12" t="s">
        <v>377</v>
      </c>
      <c r="J20" s="49" t="s">
        <v>378</v>
      </c>
      <c r="K20" s="49"/>
      <c r="L20" s="49"/>
      <c r="M20" s="18">
        <f>SUMIFS('NOV20'!$F$10:$F$665,'NOV20'!$A$10:$A$665,Balance!I20)</f>
        <v>2622365</v>
      </c>
      <c r="N20" s="18">
        <f>SUMIFS('NOV19'!$F$10:$F$540,'NOV19'!$A$10:$A$540,Balance!I20)</f>
        <v>0</v>
      </c>
      <c r="O20" s="16">
        <f>IFERROR((M20-N20)/M20,-100%)</f>
        <v>1</v>
      </c>
    </row>
    <row r="21" spans="1:17" x14ac:dyDescent="0.2">
      <c r="A21" s="12" t="s">
        <v>68</v>
      </c>
      <c r="B21" s="21" t="s">
        <v>69</v>
      </c>
      <c r="C21" s="21"/>
      <c r="D21" s="21"/>
      <c r="E21" s="4">
        <v>0</v>
      </c>
      <c r="F21" s="18">
        <f>SUMIFS('NOV19'!$F$10:$F$624,'NOV19'!$A$10:$A$624,Balance!A21)</f>
        <v>-3046808205.3800001</v>
      </c>
      <c r="G21" s="16">
        <f>IFERROR((E40-F21)/E40,-100%)</f>
        <v>0.77489552685106755</v>
      </c>
      <c r="J21" s="49"/>
      <c r="K21" s="49"/>
      <c r="L21" s="49"/>
      <c r="M21" s="60"/>
      <c r="N21" s="20"/>
      <c r="O21" s="16"/>
    </row>
    <row r="22" spans="1:17" s="3" customFormat="1" x14ac:dyDescent="0.2">
      <c r="A22" s="12"/>
      <c r="B22" s="4"/>
      <c r="C22" s="4"/>
      <c r="D22" s="4"/>
      <c r="E22" s="18"/>
      <c r="F22" s="18"/>
      <c r="G22" s="18"/>
      <c r="H22" s="4"/>
      <c r="I22" s="12" t="s">
        <v>396</v>
      </c>
      <c r="J22" s="49" t="s">
        <v>397</v>
      </c>
      <c r="K22" s="49"/>
      <c r="L22" s="49"/>
      <c r="M22" s="18">
        <f>SUM(M23:M25)</f>
        <v>1241741597</v>
      </c>
      <c r="N22" s="18">
        <f>SUM(N23:N25)</f>
        <v>1645540708</v>
      </c>
      <c r="O22" s="16">
        <f t="shared" ref="O22" si="2">IFERROR((M22-N22)/M22,-100%)</f>
        <v>-0.32518771375265443</v>
      </c>
      <c r="Q22" s="4"/>
    </row>
    <row r="23" spans="1:17" s="3" customFormat="1" x14ac:dyDescent="0.2">
      <c r="A23" s="12" t="s">
        <v>78</v>
      </c>
      <c r="B23" s="4" t="s">
        <v>79</v>
      </c>
      <c r="C23" s="4"/>
      <c r="D23" s="4"/>
      <c r="E23" s="18">
        <f>SUM(E24:E25)</f>
        <v>1048061013.0599999</v>
      </c>
      <c r="F23" s="18">
        <f>+F25+F24</f>
        <v>685528211.46999991</v>
      </c>
      <c r="G23" s="16">
        <f t="shared" si="0"/>
        <v>0.34590810751706264</v>
      </c>
      <c r="H23" s="4"/>
      <c r="I23" s="12" t="s">
        <v>398</v>
      </c>
      <c r="J23" s="49" t="s">
        <v>399</v>
      </c>
      <c r="K23" s="49"/>
      <c r="L23" s="49"/>
      <c r="M23" s="64">
        <f>SUMIFS('NOV20'!$F$10:$F$665,'NOV20'!$A$10:$A$665,Balance!I23)</f>
        <v>1241741597</v>
      </c>
      <c r="N23" s="18">
        <f>SUMIFS('NOV19'!$F$10:$F$540,'NOV19'!$A$10:$A$540,Balance!I23)</f>
        <v>1645540708</v>
      </c>
      <c r="O23" s="16">
        <f>IFERROR((M23-N23)/M23,-100%)</f>
        <v>-0.32518771375265443</v>
      </c>
      <c r="Q23" s="4"/>
    </row>
    <row r="24" spans="1:17" s="3" customFormat="1" x14ac:dyDescent="0.2">
      <c r="A24" s="12" t="s">
        <v>80</v>
      </c>
      <c r="B24" s="4" t="s">
        <v>81</v>
      </c>
      <c r="C24" s="4"/>
      <c r="D24" s="4"/>
      <c r="E24" s="64">
        <f>SUMIFS('NOV20'!$F$10:$F$665,'NOV20'!$A$10:$A$665,Balance!A24)</f>
        <v>1519554937.0999999</v>
      </c>
      <c r="F24" s="18">
        <f>SUMIFS('NOV19'!$F$10:$F$624,'NOV19'!$A$10:$A$624,Balance!A24)</f>
        <v>710098711.42999995</v>
      </c>
      <c r="G24" s="16">
        <f t="shared" si="0"/>
        <v>0.5326929654908098</v>
      </c>
      <c r="H24" s="4"/>
      <c r="I24" s="12" t="s">
        <v>438</v>
      </c>
      <c r="J24" s="49" t="s">
        <v>439</v>
      </c>
      <c r="K24" s="49"/>
      <c r="L24" s="49"/>
      <c r="M24" s="18">
        <v>0</v>
      </c>
      <c r="N24" s="20">
        <v>0</v>
      </c>
      <c r="O24" s="16">
        <f>IFERROR((M24-N24)/M24,-100%)</f>
        <v>-1</v>
      </c>
      <c r="Q24" s="4"/>
    </row>
    <row r="25" spans="1:17" s="3" customFormat="1" x14ac:dyDescent="0.2">
      <c r="A25" s="12" t="s">
        <v>91</v>
      </c>
      <c r="B25" s="4" t="s">
        <v>92</v>
      </c>
      <c r="C25" s="4"/>
      <c r="D25" s="4"/>
      <c r="E25" s="64">
        <f>SUMIFS('NOV20'!$F$10:$F$665,'NOV20'!$A$10:$A$665,Balance!A25)</f>
        <v>-471493924.04000002</v>
      </c>
      <c r="F25" s="18">
        <f>SUMIFS('NOV19'!$F$10:$F$624,'NOV19'!$A$10:$A$624,Balance!A25)</f>
        <v>-24570499.960000001</v>
      </c>
      <c r="G25" s="16">
        <f t="shared" si="0"/>
        <v>0.94788798178040679</v>
      </c>
      <c r="H25" s="4"/>
      <c r="I25" s="12" t="s">
        <v>834</v>
      </c>
      <c r="J25" s="49" t="s">
        <v>833</v>
      </c>
      <c r="K25" s="49"/>
      <c r="L25" s="49"/>
      <c r="M25" s="18">
        <f>SUMIFS('NOV20'!N23:N678,'NOV20'!I23:I678,Balance!I25)</f>
        <v>0</v>
      </c>
      <c r="N25" s="18">
        <f>SUMIFS('NOV19'!$F$10:$F$540,'NOV19'!$A$10:$A$540,Balance!I25)</f>
        <v>0</v>
      </c>
      <c r="O25" s="16">
        <f>IFERROR((M25-N25)/M25,-100%)</f>
        <v>-1</v>
      </c>
      <c r="Q25" s="4"/>
    </row>
    <row r="26" spans="1:17" s="3" customFormat="1" x14ac:dyDescent="0.2">
      <c r="A26" s="12"/>
      <c r="B26" s="4"/>
      <c r="C26" s="4"/>
      <c r="D26" s="4"/>
      <c r="E26" s="18"/>
      <c r="F26" s="18"/>
      <c r="G26" s="18"/>
      <c r="H26" s="4"/>
      <c r="I26" s="12"/>
      <c r="J26" s="49"/>
      <c r="K26" s="49"/>
      <c r="L26" s="49"/>
      <c r="M26" s="20"/>
      <c r="N26" s="20"/>
      <c r="O26" s="16"/>
      <c r="Q26" s="4"/>
    </row>
    <row r="27" spans="1:17" s="3" customFormat="1" x14ac:dyDescent="0.2">
      <c r="A27" s="12" t="s">
        <v>241</v>
      </c>
      <c r="B27" s="4" t="s">
        <v>242</v>
      </c>
      <c r="C27" s="4"/>
      <c r="D27" s="4"/>
      <c r="E27" s="18">
        <f>SUM(E28:E32)</f>
        <v>114643642196.78</v>
      </c>
      <c r="F27" s="18">
        <f>SUM(F28:F32)</f>
        <v>165830339795</v>
      </c>
      <c r="G27" s="16">
        <f t="shared" si="0"/>
        <v>-0.44648527050772369</v>
      </c>
      <c r="H27" s="4"/>
      <c r="I27" s="12" t="s">
        <v>449</v>
      </c>
      <c r="J27" s="49" t="s">
        <v>450</v>
      </c>
      <c r="K27" s="49"/>
      <c r="L27" s="49"/>
      <c r="M27" s="18">
        <f>+M28</f>
        <v>0</v>
      </c>
      <c r="N27" s="18">
        <f>+N28</f>
        <v>0</v>
      </c>
      <c r="O27" s="22">
        <f t="shared" ref="O27:O28" si="3">IFERROR((M27-N27)/M27,-100%)</f>
        <v>-1</v>
      </c>
      <c r="Q27" s="4"/>
    </row>
    <row r="28" spans="1:17" s="3" customFormat="1" x14ac:dyDescent="0.2">
      <c r="A28" s="12" t="s">
        <v>243</v>
      </c>
      <c r="B28" s="4" t="s">
        <v>244</v>
      </c>
      <c r="C28" s="4"/>
      <c r="D28" s="4"/>
      <c r="E28" s="64">
        <f>SUMIFS('NOV20'!$F$10:$F$665,'NOV20'!$A$10:$A$665,Balance!A28)</f>
        <v>329727122</v>
      </c>
      <c r="F28" s="18">
        <f>SUMIFS('NOV19'!$F$10:$F$624,'NOV19'!$A$10:$A$624,Balance!A28)</f>
        <v>304077504</v>
      </c>
      <c r="G28" s="16">
        <f t="shared" si="0"/>
        <v>7.7790440302329761E-2</v>
      </c>
      <c r="H28" s="4"/>
      <c r="I28" s="12" t="s">
        <v>451</v>
      </c>
      <c r="J28" s="49" t="s">
        <v>452</v>
      </c>
      <c r="K28" s="49"/>
      <c r="L28" s="49"/>
      <c r="M28" s="18">
        <v>0</v>
      </c>
      <c r="N28" s="20">
        <v>0</v>
      </c>
      <c r="O28" s="22">
        <f t="shared" si="3"/>
        <v>-1</v>
      </c>
      <c r="Q28" s="4"/>
    </row>
    <row r="29" spans="1:17" x14ac:dyDescent="0.2">
      <c r="A29" s="12" t="s">
        <v>251</v>
      </c>
      <c r="B29" s="4" t="s">
        <v>252</v>
      </c>
      <c r="E29" s="64">
        <f>SUMIFS('NOV20'!$F$10:$F$665,'NOV20'!$A$10:$A$665,Balance!A29)</f>
        <v>62594375</v>
      </c>
      <c r="F29" s="18">
        <f>SUMIFS('NOV19'!$F$10:$F$624,'NOV19'!$A$10:$A$624,Balance!A29)</f>
        <v>954798980</v>
      </c>
      <c r="G29" s="16">
        <f t="shared" si="0"/>
        <v>-14.253750516719753</v>
      </c>
      <c r="I29" s="3"/>
      <c r="J29" s="3"/>
      <c r="K29" s="3"/>
      <c r="L29" s="3"/>
      <c r="M29" s="3"/>
      <c r="N29" s="3"/>
      <c r="O29" s="3"/>
    </row>
    <row r="30" spans="1:17" s="62" customFormat="1" x14ac:dyDescent="0.2">
      <c r="A30" s="12" t="s">
        <v>965</v>
      </c>
      <c r="B30" s="62" t="s">
        <v>964</v>
      </c>
      <c r="E30" s="64">
        <f>SUMIFS('NOV20'!$F$10:$F$665,'NOV20'!$A$10:$A$665,Balance!A30)</f>
        <v>2957000</v>
      </c>
      <c r="F30" s="18">
        <f>SUMIFS('NOV19'!$F$10:$F$624,'NOV19'!$A$10:$A$624,Balance!A30)</f>
        <v>0</v>
      </c>
      <c r="G30" s="16"/>
      <c r="I30" s="3"/>
      <c r="J30" s="3"/>
      <c r="K30" s="3"/>
      <c r="L30" s="3"/>
      <c r="M30" s="3"/>
      <c r="N30" s="3"/>
      <c r="O30" s="3"/>
      <c r="P30" s="3"/>
    </row>
    <row r="31" spans="1:17" x14ac:dyDescent="0.2">
      <c r="A31" s="12" t="s">
        <v>256</v>
      </c>
      <c r="B31" s="4" t="s">
        <v>257</v>
      </c>
      <c r="E31" s="64">
        <f>SUMIFS('NOV20'!$F$10:$F$665,'NOV20'!$A$10:$A$665,Balance!A31)</f>
        <v>51806279342.779999</v>
      </c>
      <c r="F31" s="18">
        <f>SUMIFS('NOV19'!$F$10:$F$624,'NOV19'!$A$10:$A$624,Balance!A31)</f>
        <v>24766353234.400002</v>
      </c>
      <c r="G31" s="16">
        <f t="shared" si="0"/>
        <v>0.52194302411621507</v>
      </c>
      <c r="I31" s="12" t="s">
        <v>832</v>
      </c>
      <c r="J31" s="49" t="s">
        <v>831</v>
      </c>
      <c r="K31" s="49"/>
      <c r="L31" s="49"/>
      <c r="M31" s="18">
        <f>+M32</f>
        <v>0</v>
      </c>
      <c r="N31" s="18">
        <f>+N32</f>
        <v>0</v>
      </c>
      <c r="O31" s="16">
        <f t="shared" ref="O31:O32" si="4">IFERROR((M31-N31)/M31,-100%)</f>
        <v>-1</v>
      </c>
    </row>
    <row r="32" spans="1:17" x14ac:dyDescent="0.2">
      <c r="A32" s="12" t="s">
        <v>264</v>
      </c>
      <c r="B32" s="4" t="s">
        <v>265</v>
      </c>
      <c r="E32" s="64">
        <f>SUMIFS('NOV20'!$F$10:$F$665,'NOV20'!$A$10:$A$665,Balance!A32)</f>
        <v>62442084357</v>
      </c>
      <c r="F32" s="18">
        <f>SUMIFS('NOV19'!$F$10:$F$624,'NOV19'!$A$10:$A$624,Balance!A32)</f>
        <v>139805110076.60001</v>
      </c>
      <c r="G32" s="16">
        <f t="shared" si="0"/>
        <v>-1.2389564909027146</v>
      </c>
      <c r="I32" s="12" t="s">
        <v>830</v>
      </c>
      <c r="J32" s="49" t="s">
        <v>829</v>
      </c>
      <c r="K32" s="49"/>
      <c r="L32" s="49"/>
      <c r="M32" s="18">
        <f>SUMIFS('NOV20'!$F$10:$F$665,'NOV20'!$A$10:$A$665,Balance!I32)</f>
        <v>0</v>
      </c>
      <c r="N32" s="18">
        <f>SUMIFS('NOV19'!$F$10:$F$540,'NOV19'!$A$10:$A$540,Balance!I32)</f>
        <v>0</v>
      </c>
      <c r="O32" s="16">
        <f t="shared" si="4"/>
        <v>-1</v>
      </c>
    </row>
    <row r="33" spans="1:18" x14ac:dyDescent="0.2">
      <c r="E33" s="18"/>
      <c r="F33" s="18"/>
      <c r="G33" s="18"/>
      <c r="J33" s="49"/>
      <c r="K33" s="49"/>
      <c r="L33" s="49"/>
      <c r="M33" s="49"/>
      <c r="N33" s="49"/>
      <c r="O33" s="49"/>
    </row>
    <row r="34" spans="1:18" x14ac:dyDescent="0.2">
      <c r="A34" s="14">
        <v>1</v>
      </c>
      <c r="B34" s="14" t="s">
        <v>867</v>
      </c>
      <c r="C34" s="14"/>
      <c r="D34" s="14"/>
      <c r="E34" s="15">
        <f>E36+E42</f>
        <v>117276966245.12001</v>
      </c>
      <c r="F34" s="15">
        <f>+F42</f>
        <v>114366474877.25002</v>
      </c>
      <c r="G34" s="16">
        <f t="shared" si="0"/>
        <v>2.4817246395910271E-2</v>
      </c>
      <c r="I34" s="3"/>
      <c r="J34" s="3"/>
      <c r="K34" s="3"/>
      <c r="L34" s="3"/>
      <c r="M34" s="3"/>
      <c r="N34" s="3"/>
      <c r="O34" s="3"/>
    </row>
    <row r="35" spans="1:18" x14ac:dyDescent="0.2">
      <c r="E35" s="18"/>
      <c r="F35" s="18"/>
      <c r="G35" s="18"/>
      <c r="I35" s="50">
        <v>2</v>
      </c>
      <c r="J35" s="50" t="s">
        <v>868</v>
      </c>
      <c r="K35" s="50"/>
      <c r="L35" s="50"/>
      <c r="M35" s="15">
        <f>+M37+M40</f>
        <v>45903747111.990005</v>
      </c>
      <c r="N35" s="15">
        <f>+N37+N40</f>
        <v>40580226721.979996</v>
      </c>
      <c r="O35" s="16">
        <f>IFERROR((M35-N35)/M35,-100%)</f>
        <v>0.11597136889549289</v>
      </c>
      <c r="P35" s="23"/>
    </row>
    <row r="36" spans="1:18" x14ac:dyDescent="0.2">
      <c r="A36" s="12" t="s">
        <v>20</v>
      </c>
      <c r="B36" s="78" t="s">
        <v>21</v>
      </c>
      <c r="C36" s="78"/>
      <c r="D36" s="78"/>
      <c r="E36" s="18">
        <f>SUM(E37:E40)</f>
        <v>430445918.48999977</v>
      </c>
      <c r="F36" s="18">
        <f>SUM(F37:F40)</f>
        <v>0</v>
      </c>
      <c r="G36" s="16">
        <f t="shared" si="0"/>
        <v>1</v>
      </c>
      <c r="I36" s="49"/>
      <c r="J36" s="49"/>
      <c r="K36" s="49"/>
      <c r="L36" s="49"/>
      <c r="M36" s="49"/>
      <c r="N36" s="49"/>
      <c r="O36" s="49"/>
      <c r="P36" s="23"/>
    </row>
    <row r="37" spans="1:18" x14ac:dyDescent="0.2">
      <c r="A37" s="12" t="s">
        <v>22</v>
      </c>
      <c r="B37" s="78" t="s">
        <v>23</v>
      </c>
      <c r="C37" s="78"/>
      <c r="D37" s="78"/>
      <c r="E37" s="64">
        <f>SUMIFS('NOV20'!$F$10:$F$665,'NOV20'!$A$10:$A$665,Balance!A37)</f>
        <v>1623524710</v>
      </c>
      <c r="F37" s="18">
        <v>0</v>
      </c>
      <c r="G37" s="16">
        <f t="shared" si="0"/>
        <v>1</v>
      </c>
      <c r="I37" s="12" t="s">
        <v>396</v>
      </c>
      <c r="J37" s="49" t="s">
        <v>397</v>
      </c>
      <c r="K37" s="49"/>
      <c r="L37" s="49"/>
      <c r="M37" s="18">
        <f>+M38</f>
        <v>18002330814.02</v>
      </c>
      <c r="N37" s="18">
        <f>+N38</f>
        <v>19380276366.25</v>
      </c>
      <c r="O37" s="16">
        <f>IFERROR((M37-N37)/M37,-100%)</f>
        <v>-7.6542619201113229E-2</v>
      </c>
      <c r="P37" s="23"/>
    </row>
    <row r="38" spans="1:18" x14ac:dyDescent="0.2">
      <c r="A38" s="12" t="s">
        <v>41</v>
      </c>
      <c r="B38" s="78" t="s">
        <v>42</v>
      </c>
      <c r="C38" s="78"/>
      <c r="D38" s="78"/>
      <c r="E38" s="64">
        <f>SUMIFS('NOV20'!$F$10:$F$665,'NOV20'!$A$10:$A$665,Balance!A38)-E19</f>
        <v>10023940492.18</v>
      </c>
      <c r="F38" s="18">
        <v>0</v>
      </c>
      <c r="G38" s="16">
        <f t="shared" si="0"/>
        <v>1</v>
      </c>
      <c r="I38" s="12" t="s">
        <v>438</v>
      </c>
      <c r="J38" s="49" t="s">
        <v>439</v>
      </c>
      <c r="K38" s="49"/>
      <c r="L38" s="49"/>
      <c r="M38" s="64">
        <f>SUMIFS('NOV20'!$F$10:$F$665,'NOV20'!$A$10:$A$665,Balance!I38)</f>
        <v>18002330814.02</v>
      </c>
      <c r="N38" s="18">
        <f>SUMIFS('NOV19'!$F$10:$F$540,'NOV19'!$A$10:$A$540,Balance!I38)</f>
        <v>19380276366.25</v>
      </c>
      <c r="O38" s="16">
        <f>IFERROR((M38-N38)/M38,-100%)</f>
        <v>-7.6542619201113229E-2</v>
      </c>
      <c r="P38" s="23"/>
      <c r="R38" s="18"/>
    </row>
    <row r="39" spans="1:18" x14ac:dyDescent="0.2">
      <c r="A39" s="12" t="s">
        <v>57</v>
      </c>
      <c r="B39" s="4" t="s">
        <v>58</v>
      </c>
      <c r="E39" s="64">
        <f>SUMIFS('NOV20'!$F$10:$F$665,'NOV20'!$A$10:$A$665,Balance!A39)</f>
        <v>2318065838.1599998</v>
      </c>
      <c r="F39" s="18">
        <v>0</v>
      </c>
      <c r="G39" s="16">
        <f>IFERROR((#REF!-F39)/#REF!,-100%)</f>
        <v>-1</v>
      </c>
      <c r="I39" s="49"/>
      <c r="J39" s="49"/>
      <c r="K39" s="49"/>
      <c r="L39" s="49"/>
      <c r="M39" s="49"/>
      <c r="N39" s="49"/>
      <c r="O39" s="49"/>
      <c r="P39" s="23"/>
    </row>
    <row r="40" spans="1:18" x14ac:dyDescent="0.2">
      <c r="A40" s="12" t="s">
        <v>68</v>
      </c>
      <c r="B40" s="21" t="s">
        <v>69</v>
      </c>
      <c r="E40" s="64">
        <f>SUMIFS('NOV20'!$F$10:$F$665,'NOV20'!$A$10:$A$665,Balance!A40)</f>
        <v>-13535085121.85</v>
      </c>
      <c r="F40" s="18">
        <v>0</v>
      </c>
      <c r="G40" s="16">
        <f>IFERROR((#REF!-F40)/#REF!,-100%)</f>
        <v>-1</v>
      </c>
      <c r="I40" s="12" t="s">
        <v>449</v>
      </c>
      <c r="J40" s="49" t="s">
        <v>450</v>
      </c>
      <c r="K40" s="49"/>
      <c r="L40" s="49"/>
      <c r="M40" s="18">
        <f>+M41</f>
        <v>27901416297.970001</v>
      </c>
      <c r="N40" s="18">
        <f>+N41</f>
        <v>21199950355.73</v>
      </c>
      <c r="O40" s="24">
        <f t="shared" ref="O40:O41" si="5">IFERROR((M40-N40)/M40,-100%)</f>
        <v>0.24018371937368549</v>
      </c>
      <c r="P40" s="23"/>
    </row>
    <row r="41" spans="1:18" x14ac:dyDescent="0.2">
      <c r="E41" s="18"/>
      <c r="F41" s="18"/>
      <c r="G41" s="18"/>
      <c r="I41" s="12" t="s">
        <v>451</v>
      </c>
      <c r="J41" s="49" t="s">
        <v>452</v>
      </c>
      <c r="K41" s="49"/>
      <c r="L41" s="49"/>
      <c r="M41" s="64">
        <f>SUMIFS('NOV20'!$F$10:$F$665,'NOV20'!$A$10:$A$665,Balance!I41)</f>
        <v>27901416297.970001</v>
      </c>
      <c r="N41" s="18">
        <f>SUMIFS('NOV19'!$F$10:$F$540,'NOV19'!$A$10:$A$540,Balance!I41)</f>
        <v>21199950355.73</v>
      </c>
      <c r="O41" s="24">
        <f t="shared" si="5"/>
        <v>0.24018371937368549</v>
      </c>
      <c r="P41" s="23"/>
    </row>
    <row r="42" spans="1:18" x14ac:dyDescent="0.2">
      <c r="A42" s="12" t="s">
        <v>98</v>
      </c>
      <c r="B42" s="4" t="s">
        <v>99</v>
      </c>
      <c r="E42" s="18">
        <f>SUM(E43:E53)</f>
        <v>116846520326.63</v>
      </c>
      <c r="F42" s="18">
        <f>SUM(F43:F53)</f>
        <v>114366474877.25002</v>
      </c>
      <c r="G42" s="16">
        <f t="shared" si="0"/>
        <v>2.1224812193356972E-2</v>
      </c>
      <c r="I42" s="49"/>
      <c r="J42" s="49"/>
      <c r="K42" s="49"/>
      <c r="L42" s="49"/>
      <c r="M42" s="49"/>
      <c r="N42" s="49"/>
      <c r="O42" s="49"/>
      <c r="R42" s="18"/>
    </row>
    <row r="43" spans="1:18" ht="12.75" customHeight="1" x14ac:dyDescent="0.2">
      <c r="A43" s="12" t="s">
        <v>100</v>
      </c>
      <c r="B43" s="4" t="s">
        <v>101</v>
      </c>
      <c r="E43" s="64">
        <f>SUMIFS('NOV20'!$F$10:$F$665,'NOV20'!$A$10:$A$665,Balance!A43)</f>
        <v>28310678550</v>
      </c>
      <c r="F43" s="18">
        <f>SUMIFS('NOV19'!$F$10:$F$624,'NOV19'!$A$10:$A$624,Balance!A43)</f>
        <v>28310678550</v>
      </c>
      <c r="G43" s="16">
        <f t="shared" si="0"/>
        <v>0</v>
      </c>
      <c r="J43" s="49"/>
      <c r="K43" s="49"/>
      <c r="L43" s="49"/>
      <c r="M43" s="49"/>
      <c r="N43" s="49"/>
      <c r="O43" s="49"/>
    </row>
    <row r="44" spans="1:18" x14ac:dyDescent="0.2">
      <c r="A44" s="12" t="s">
        <v>105</v>
      </c>
      <c r="B44" s="4" t="s">
        <v>106</v>
      </c>
      <c r="E44" s="64">
        <f>SUMIFS('NOV20'!$F$10:$F$665,'NOV20'!$A$10:$A$665,Balance!A44)</f>
        <v>559578783.22000003</v>
      </c>
      <c r="F44" s="18">
        <f>SUMIFS('NOV19'!$F$10:$F$624,'NOV19'!$A$10:$A$624,Balance!A44)</f>
        <v>74832211.950000003</v>
      </c>
      <c r="G44" s="16">
        <f t="shared" si="0"/>
        <v>0.86627046236565497</v>
      </c>
      <c r="I44" s="50">
        <v>3</v>
      </c>
      <c r="J44" s="25" t="s">
        <v>460</v>
      </c>
      <c r="K44" s="25"/>
      <c r="L44" s="25"/>
      <c r="M44" s="15">
        <f>+M46</f>
        <v>179267448176.62994</v>
      </c>
      <c r="N44" s="15">
        <f>+N46</f>
        <v>239118040512.26996</v>
      </c>
      <c r="O44" s="16">
        <f t="shared" ref="O44:O49" si="6">IFERROR((M44-N44)/M44,-100%)</f>
        <v>-0.33386201981672647</v>
      </c>
    </row>
    <row r="45" spans="1:18" ht="15" x14ac:dyDescent="0.25">
      <c r="A45" s="12" t="s">
        <v>119</v>
      </c>
      <c r="B45" s="4" t="s">
        <v>120</v>
      </c>
      <c r="E45" s="64">
        <f>SUMIFS('NOV20'!$F$10:$F$665,'NOV20'!$A$10:$A$665,Balance!A45)</f>
        <v>654653402.78999996</v>
      </c>
      <c r="F45" s="18">
        <f>SUMIFS('NOV19'!$F$10:$F$624,'NOV19'!$A$10:$A$624,Balance!A45)</f>
        <v>535914174.81999999</v>
      </c>
      <c r="G45" s="16">
        <f t="shared" si="0"/>
        <v>0.18137724093995003</v>
      </c>
      <c r="J45" s="49"/>
      <c r="K45" s="49"/>
      <c r="L45" s="49"/>
      <c r="M45" s="58"/>
      <c r="N45" s="58"/>
      <c r="O45" s="49"/>
    </row>
    <row r="46" spans="1:18" x14ac:dyDescent="0.2">
      <c r="A46" s="12" t="s">
        <v>145</v>
      </c>
      <c r="B46" s="4" t="s">
        <v>146</v>
      </c>
      <c r="E46" s="64">
        <f>SUMIFS('NOV20'!$F$10:$F$665,'NOV20'!$A$10:$A$665,Balance!A46)</f>
        <v>79843550851</v>
      </c>
      <c r="F46" s="18">
        <f>SUMIFS('NOV19'!$F$10:$F$624,'NOV19'!$A$10:$A$624,Balance!A46)</f>
        <v>79843550851</v>
      </c>
      <c r="G46" s="16">
        <f t="shared" si="0"/>
        <v>0</v>
      </c>
      <c r="I46" s="12" t="s">
        <v>461</v>
      </c>
      <c r="J46" s="49" t="s">
        <v>462</v>
      </c>
      <c r="K46" s="49"/>
      <c r="L46" s="49"/>
      <c r="M46" s="18">
        <f>SUM(M47:M51)</f>
        <v>179267448176.62994</v>
      </c>
      <c r="N46" s="18">
        <f>SUM(N47:N53)</f>
        <v>239118040512.26996</v>
      </c>
      <c r="O46" s="16">
        <f t="shared" si="6"/>
        <v>-0.33386201981672647</v>
      </c>
    </row>
    <row r="47" spans="1:18" x14ac:dyDescent="0.2">
      <c r="A47" s="12" t="s">
        <v>159</v>
      </c>
      <c r="B47" s="4" t="s">
        <v>160</v>
      </c>
      <c r="E47" s="64">
        <f>SUMIFS('NOV20'!$F$10:$F$665,'NOV20'!$A$10:$A$665,Balance!A47)</f>
        <v>6057871077.8000002</v>
      </c>
      <c r="F47" s="18">
        <f>SUMIFS('NOV19'!$F$10:$F$624,'NOV19'!$A$10:$A$624,Balance!A47)</f>
        <v>6057871077.8000002</v>
      </c>
      <c r="G47" s="16">
        <f t="shared" si="0"/>
        <v>0</v>
      </c>
      <c r="I47" s="12" t="s">
        <v>463</v>
      </c>
      <c r="J47" s="49" t="s">
        <v>464</v>
      </c>
      <c r="K47" s="49"/>
      <c r="L47" s="49"/>
      <c r="M47" s="64">
        <f>SUMIFS('NOV20'!$F$10:$F$665,'NOV20'!$A$10:$A$665,Balance!I47)</f>
        <v>11244084300.33</v>
      </c>
      <c r="N47" s="18">
        <f>SUMIFS('NOV19'!$F$10:$F$540,'NOV19'!$A$10:$A$540,Balance!I47)</f>
        <v>11244084300.33</v>
      </c>
      <c r="O47" s="16">
        <f t="shared" si="6"/>
        <v>0</v>
      </c>
    </row>
    <row r="48" spans="1:18" ht="12.75" customHeight="1" x14ac:dyDescent="0.2">
      <c r="A48" s="12" t="s">
        <v>169</v>
      </c>
      <c r="B48" s="4" t="s">
        <v>170</v>
      </c>
      <c r="E48" s="64">
        <f>SUMIFS('NOV20'!$F$10:$F$665,'NOV20'!$A$10:$A$665,Balance!A48)</f>
        <v>16824164712.690001</v>
      </c>
      <c r="F48" s="18">
        <f>SUMIFS('NOV19'!$F$10:$F$624,'NOV19'!$A$10:$A$624,Balance!A48)</f>
        <v>11966941977.67</v>
      </c>
      <c r="G48" s="16">
        <f t="shared" si="0"/>
        <v>0.28870513442823892</v>
      </c>
      <c r="I48" s="12" t="s">
        <v>469</v>
      </c>
      <c r="J48" s="49" t="s">
        <v>470</v>
      </c>
      <c r="K48" s="49"/>
      <c r="L48" s="49"/>
      <c r="M48" s="64">
        <f>SUMIFS('NOV20'!$F$10:$F$665,'NOV20'!$A$10:$A$665,Balance!I48)</f>
        <v>20051462451.16</v>
      </c>
      <c r="N48" s="18">
        <f>SUMIFS('NOV19'!$F$10:$F$540,'NOV19'!$A$10:$A$540,Balance!I48)</f>
        <v>99628024808.860001</v>
      </c>
      <c r="O48" s="16">
        <f t="shared" si="6"/>
        <v>-3.9686163815495865</v>
      </c>
    </row>
    <row r="49" spans="1:20" ht="12.75" customHeight="1" x14ac:dyDescent="0.2">
      <c r="A49" s="12" t="s">
        <v>173</v>
      </c>
      <c r="B49" s="4" t="s">
        <v>174</v>
      </c>
      <c r="E49" s="64">
        <f>SUMIFS('NOV20'!$F$10:$F$665,'NOV20'!$A$10:$A$665,Balance!A49)</f>
        <v>834750334.83000004</v>
      </c>
      <c r="F49" s="18">
        <f>SUMIFS('NOV19'!$F$10:$F$624,'NOV19'!$A$10:$A$624,Balance!A49)</f>
        <v>845168549.08000004</v>
      </c>
      <c r="G49" s="16">
        <f t="shared" si="0"/>
        <v>-1.2480635005820881E-2</v>
      </c>
      <c r="I49" s="12" t="s">
        <v>869</v>
      </c>
      <c r="J49" s="49" t="s">
        <v>870</v>
      </c>
      <c r="K49" s="49"/>
      <c r="L49" s="49"/>
      <c r="M49" s="64">
        <f>+Resultados!H67</f>
        <v>146030074256.59995</v>
      </c>
      <c r="N49" s="18">
        <f>+Resultados!I67</f>
        <v>127095720709.07996</v>
      </c>
      <c r="O49" s="16">
        <f t="shared" si="6"/>
        <v>0.12966064452072437</v>
      </c>
    </row>
    <row r="50" spans="1:20" ht="15" customHeight="1" x14ac:dyDescent="0.2">
      <c r="A50" s="12" t="s">
        <v>179</v>
      </c>
      <c r="B50" s="4" t="s">
        <v>180</v>
      </c>
      <c r="E50" s="64">
        <f>SUMIFS('NOV20'!$F$10:$F$665,'NOV20'!$A$10:$A$665,Balance!A50)</f>
        <v>4257839975.8299999</v>
      </c>
      <c r="F50" s="18">
        <f>SUMIFS('NOV19'!$F$10:$F$624,'NOV19'!$A$10:$A$624,Balance!A50)</f>
        <v>3896885912.3699999</v>
      </c>
      <c r="G50" s="16">
        <f t="shared" si="0"/>
        <v>8.4773985285728742E-2</v>
      </c>
      <c r="I50" s="51" t="s">
        <v>821</v>
      </c>
      <c r="J50" s="61" t="s">
        <v>820</v>
      </c>
      <c r="K50" s="52"/>
      <c r="L50" s="52"/>
      <c r="M50" s="18">
        <f>SUMIFS('NOV20'!$F$10:$F$665,'NOV20'!$A$10:$A$665,Balance!I50)</f>
        <v>0</v>
      </c>
      <c r="N50" s="18">
        <f>SUMIFS('NOV19'!$F$10:$F$540,'NOV19'!$A$10:$A$540,Balance!I50)</f>
        <v>0</v>
      </c>
      <c r="O50" s="53">
        <f>IFERROR((M50-N50)/M50,-100%)</f>
        <v>-1</v>
      </c>
    </row>
    <row r="51" spans="1:20" ht="12.75" customHeight="1" x14ac:dyDescent="0.2">
      <c r="A51" s="12" t="s">
        <v>185</v>
      </c>
      <c r="B51" s="4" t="s">
        <v>186</v>
      </c>
      <c r="E51" s="64">
        <f>SUMIFS('NOV20'!$F$10:$F$665,'NOV20'!$A$10:$A$665,Balance!A51)</f>
        <v>556333584.44000006</v>
      </c>
      <c r="F51" s="18">
        <f>SUMIFS('NOV19'!$F$10:$F$624,'NOV19'!$A$10:$A$624,Balance!A51)</f>
        <v>499216000.44</v>
      </c>
      <c r="G51" s="16">
        <f t="shared" si="0"/>
        <v>0.10266786977725614</v>
      </c>
      <c r="I51" s="51" t="s">
        <v>476</v>
      </c>
      <c r="J51" s="52" t="s">
        <v>871</v>
      </c>
      <c r="K51" s="52"/>
      <c r="L51" s="52"/>
      <c r="M51" s="64">
        <f>SUMIFS('NOV20'!$F$10:$F$665,'NOV20'!$A$10:$A$665,Balance!I51)</f>
        <v>1941827168.54</v>
      </c>
      <c r="N51" s="18">
        <f>SUMIFS('NOV19'!$F$10:$F$540,'NOV19'!$A$10:$A$540,Balance!I51)</f>
        <v>1150210694</v>
      </c>
      <c r="O51" s="53">
        <f>IFERROR((M51-N51)/M51,-100%)</f>
        <v>0.40766577343502308</v>
      </c>
    </row>
    <row r="52" spans="1:20" ht="13.5" customHeight="1" x14ac:dyDescent="0.2">
      <c r="A52" s="12" t="s">
        <v>189</v>
      </c>
      <c r="B52" s="4" t="s">
        <v>190</v>
      </c>
      <c r="E52" s="64">
        <f>SUMIFS('NOV20'!$F$10:$F$665,'NOV20'!$A$10:$A$665,Balance!A52)</f>
        <v>325591175.95999998</v>
      </c>
      <c r="F52" s="18">
        <f>SUMIFS('NOV19'!$F$10:$F$624,'NOV19'!$A$10:$A$624,Balance!A52)</f>
        <v>325591175.95999998</v>
      </c>
      <c r="G52" s="16">
        <f t="shared" si="0"/>
        <v>0</v>
      </c>
    </row>
    <row r="53" spans="1:20" ht="24" customHeight="1" x14ac:dyDescent="0.2">
      <c r="A53" s="26" t="s">
        <v>193</v>
      </c>
      <c r="B53" s="80" t="s">
        <v>194</v>
      </c>
      <c r="C53" s="80"/>
      <c r="D53" s="80"/>
      <c r="E53" s="64">
        <f>SUMIFS('NOV20'!$F$10:$F$665,'NOV20'!$A$10:$A$665,Balance!A53)</f>
        <v>-21378492121.93</v>
      </c>
      <c r="F53" s="18">
        <f>SUMIFS('NOV19'!$F$10:$F$624,'NOV19'!$A$10:$A$624,Balance!A53)</f>
        <v>-17990175603.84</v>
      </c>
      <c r="G53" s="27">
        <f t="shared" si="0"/>
        <v>0.15849183837499345</v>
      </c>
      <c r="I53" s="51"/>
      <c r="J53" s="52"/>
      <c r="K53" s="52"/>
      <c r="L53" s="52"/>
      <c r="M53" s="54"/>
      <c r="N53" s="54"/>
      <c r="O53" s="53"/>
    </row>
    <row r="54" spans="1:20" x14ac:dyDescent="0.2">
      <c r="F54" s="18"/>
      <c r="G54" s="18"/>
      <c r="H54" s="17"/>
      <c r="P54" s="17"/>
      <c r="Q54" s="28"/>
    </row>
    <row r="55" spans="1:20" x14ac:dyDescent="0.2">
      <c r="B55" s="79" t="s">
        <v>872</v>
      </c>
      <c r="C55" s="79"/>
      <c r="D55" s="79"/>
      <c r="E55" s="15">
        <f>+E9+E34</f>
        <v>233410297398.33002</v>
      </c>
      <c r="F55" s="15">
        <f>+F9+F34</f>
        <v>296810356086.06</v>
      </c>
      <c r="G55" s="27">
        <f t="shared" si="0"/>
        <v>-0.27162494283417843</v>
      </c>
      <c r="J55" s="79" t="s">
        <v>873</v>
      </c>
      <c r="K55" s="79"/>
      <c r="L55" s="79"/>
      <c r="M55" s="15">
        <f>+M9+M44+M35</f>
        <v>233410297398.32996</v>
      </c>
      <c r="N55" s="15">
        <f>+N9+N44+N35</f>
        <v>296810356086.05994</v>
      </c>
      <c r="O55" s="16">
        <f t="shared" ref="O55" si="7">IFERROR((M55-N55)/M55,-100%)</f>
        <v>-0.27162494283417854</v>
      </c>
      <c r="P55" s="29"/>
      <c r="Q55" s="17">
        <f>+E55-M55</f>
        <v>0</v>
      </c>
      <c r="R55" s="18"/>
      <c r="S55" s="18"/>
      <c r="T55" s="18"/>
    </row>
    <row r="56" spans="1:20" s="49" customFormat="1" ht="15" x14ac:dyDescent="0.25">
      <c r="A56" s="12"/>
      <c r="B56" s="50"/>
      <c r="C56" s="50"/>
      <c r="D56" s="50"/>
      <c r="E56" s="58"/>
      <c r="F56" s="58"/>
      <c r="G56" s="27"/>
      <c r="I56" s="12"/>
      <c r="J56" s="50"/>
      <c r="K56" s="50"/>
      <c r="L56" s="50"/>
      <c r="M56" s="15"/>
      <c r="N56" s="15"/>
      <c r="O56" s="16"/>
      <c r="P56" s="29"/>
      <c r="Q56" s="17"/>
      <c r="R56" s="18"/>
      <c r="S56" s="18"/>
      <c r="T56" s="18"/>
    </row>
    <row r="57" spans="1:20" s="49" customFormat="1" x14ac:dyDescent="0.2">
      <c r="A57" s="12"/>
      <c r="B57" s="50"/>
      <c r="C57" s="50"/>
      <c r="D57" s="50"/>
      <c r="E57" s="15"/>
      <c r="F57" s="15"/>
      <c r="G57" s="27"/>
      <c r="I57" s="12"/>
      <c r="J57" s="50"/>
      <c r="K57" s="50"/>
      <c r="L57" s="50"/>
      <c r="M57" s="15">
        <f>+E55-M55</f>
        <v>0</v>
      </c>
      <c r="N57" s="15">
        <f>+N55-F55</f>
        <v>0</v>
      </c>
      <c r="O57" s="16"/>
      <c r="P57" s="29"/>
      <c r="Q57" s="17"/>
      <c r="R57" s="18"/>
      <c r="S57" s="18"/>
      <c r="T57" s="18"/>
    </row>
    <row r="58" spans="1:20" s="49" customFormat="1" x14ac:dyDescent="0.2">
      <c r="A58" s="12"/>
      <c r="B58" s="50"/>
      <c r="C58" s="50"/>
      <c r="D58" s="50"/>
      <c r="E58" s="15"/>
      <c r="F58" s="15"/>
      <c r="G58" s="27"/>
      <c r="I58" s="12"/>
      <c r="J58" s="50"/>
      <c r="K58" s="50"/>
      <c r="L58" s="50"/>
      <c r="M58" s="15"/>
      <c r="N58" s="15"/>
      <c r="O58" s="16"/>
      <c r="P58" s="29"/>
      <c r="Q58" s="17"/>
      <c r="R58" s="18"/>
      <c r="S58" s="18"/>
      <c r="T58" s="18"/>
    </row>
    <row r="59" spans="1:20" s="49" customFormat="1" x14ac:dyDescent="0.2">
      <c r="A59" s="12"/>
      <c r="B59" s="50"/>
      <c r="C59" s="50"/>
      <c r="D59" s="50"/>
      <c r="E59" s="15"/>
      <c r="F59" s="15"/>
      <c r="G59" s="27"/>
      <c r="I59" s="12"/>
      <c r="J59" s="50"/>
      <c r="K59" s="50"/>
      <c r="L59" s="50"/>
      <c r="M59" s="15"/>
      <c r="N59" s="15"/>
      <c r="O59" s="16"/>
      <c r="P59" s="29"/>
      <c r="Q59" s="17"/>
      <c r="R59" s="18"/>
      <c r="S59" s="18"/>
      <c r="T59" s="18"/>
    </row>
    <row r="60" spans="1:20" s="33" customFormat="1" ht="13.5" thickBot="1" x14ac:dyDescent="0.3">
      <c r="A60" s="30"/>
      <c r="B60" s="31"/>
      <c r="C60" s="31"/>
      <c r="D60" s="31"/>
      <c r="E60" s="32">
        <f>+E55-[1]AGO19!F10</f>
        <v>-60293579989.089966</v>
      </c>
      <c r="F60" s="32">
        <f>+F55-[1]AGO18!F10</f>
        <v>28688428642.790009</v>
      </c>
      <c r="G60" s="31"/>
      <c r="H60" s="31"/>
      <c r="I60" s="30"/>
      <c r="J60" s="31"/>
      <c r="K60" s="31"/>
      <c r="L60" s="31"/>
      <c r="M60" s="32">
        <f>+M55-E55</f>
        <v>0</v>
      </c>
      <c r="N60" s="32">
        <f>+N55-F55</f>
        <v>0</v>
      </c>
      <c r="O60" s="31"/>
    </row>
    <row r="61" spans="1:20" s="3" customFormat="1" ht="27.75" customHeight="1" thickBot="1" x14ac:dyDescent="0.25">
      <c r="A61" s="7" t="s">
        <v>861</v>
      </c>
      <c r="B61" s="81" t="s">
        <v>717</v>
      </c>
      <c r="C61" s="81"/>
      <c r="D61" s="81"/>
      <c r="E61" s="8" t="s">
        <v>1133</v>
      </c>
      <c r="F61" s="8" t="s">
        <v>1134</v>
      </c>
      <c r="G61" s="8" t="s">
        <v>863</v>
      </c>
      <c r="H61" s="9"/>
      <c r="I61" s="7" t="s">
        <v>861</v>
      </c>
      <c r="J61" s="81" t="s">
        <v>762</v>
      </c>
      <c r="K61" s="81"/>
      <c r="L61" s="81"/>
      <c r="M61" s="59" t="s">
        <v>1133</v>
      </c>
      <c r="N61" s="59" t="s">
        <v>1134</v>
      </c>
      <c r="O61" s="8" t="s">
        <v>863</v>
      </c>
      <c r="Q61" s="4"/>
      <c r="R61" s="4"/>
    </row>
    <row r="63" spans="1:20" s="3" customFormat="1" ht="12" customHeight="1" x14ac:dyDescent="0.2">
      <c r="A63" s="12" t="s">
        <v>718</v>
      </c>
      <c r="B63" s="4" t="s">
        <v>719</v>
      </c>
      <c r="C63" s="4"/>
      <c r="D63" s="4"/>
      <c r="E63" s="18">
        <f>+E64</f>
        <v>2945574611.96</v>
      </c>
      <c r="F63" s="18">
        <f>+F64</f>
        <v>2945574611.96</v>
      </c>
      <c r="G63" s="27">
        <f t="shared" ref="G63:G73" si="8">IFERROR((E63-F63)/E63,-100%)</f>
        <v>0</v>
      </c>
      <c r="H63" s="4"/>
      <c r="I63" s="12" t="s">
        <v>763</v>
      </c>
      <c r="J63" s="4" t="s">
        <v>764</v>
      </c>
      <c r="K63" s="4"/>
      <c r="L63" s="4"/>
      <c r="M63" s="18">
        <f>+M64</f>
        <v>14205635319.209999</v>
      </c>
      <c r="N63" s="18">
        <f>SUMIFS('NOV19'!$F$10:$F$648,'NOV19'!$A$10:$A$648,Balance!I63)</f>
        <v>14076989223.83</v>
      </c>
      <c r="O63" s="27">
        <f t="shared" ref="O63:O64" si="9">IFERROR((M63-N63)/M63,-100%)</f>
        <v>9.05599028056377E-3</v>
      </c>
      <c r="Q63" s="4"/>
      <c r="R63" s="4"/>
    </row>
    <row r="64" spans="1:20" s="3" customFormat="1" ht="24.75" customHeight="1" x14ac:dyDescent="0.2">
      <c r="A64" s="26" t="s">
        <v>720</v>
      </c>
      <c r="B64" s="80" t="s">
        <v>721</v>
      </c>
      <c r="C64" s="80"/>
      <c r="D64" s="80"/>
      <c r="E64" s="64">
        <f>SUMIFS('NOV20'!$F$10:$F$665,'NOV20'!$A$10:$A$665,Balance!A64)</f>
        <v>2945574611.96</v>
      </c>
      <c r="F64" s="18">
        <f>SUMIFS('NOV19'!$F$10:$F$624,'NOV19'!$A$10:$A$624,Balance!A64)</f>
        <v>2945574611.96</v>
      </c>
      <c r="G64" s="27">
        <f t="shared" si="8"/>
        <v>0</v>
      </c>
      <c r="H64" s="4"/>
      <c r="I64" s="26" t="s">
        <v>765</v>
      </c>
      <c r="J64" s="80" t="s">
        <v>721</v>
      </c>
      <c r="K64" s="80"/>
      <c r="L64" s="80"/>
      <c r="M64" s="64">
        <f>SUMIFS('NOV20'!$F$10:$F$665,'NOV20'!$A$10:$A$665,Balance!I64)</f>
        <v>14205635319.209999</v>
      </c>
      <c r="N64" s="18">
        <f>SUMIFS('NOV19'!$F$10:$F$648,'NOV19'!$A$10:$A$648,Balance!I64)</f>
        <v>14076989223.83</v>
      </c>
      <c r="O64" s="27">
        <f t="shared" si="9"/>
        <v>9.05599028056377E-3</v>
      </c>
      <c r="Q64" s="4"/>
      <c r="R64" s="4"/>
    </row>
    <row r="65" spans="1:18" s="3" customFormat="1" x14ac:dyDescent="0.2">
      <c r="A65" s="12"/>
      <c r="B65" s="4"/>
      <c r="C65" s="4"/>
      <c r="D65" s="4"/>
      <c r="E65" s="18"/>
      <c r="F65" s="18"/>
      <c r="G65" s="18"/>
      <c r="H65" s="4"/>
      <c r="I65" s="12"/>
      <c r="J65" s="4"/>
      <c r="K65" s="4"/>
      <c r="L65" s="4"/>
      <c r="M65" s="18"/>
      <c r="N65" s="18"/>
      <c r="O65" s="18"/>
      <c r="Q65" s="4"/>
      <c r="R65" s="4"/>
    </row>
    <row r="66" spans="1:18" s="3" customFormat="1" x14ac:dyDescent="0.2">
      <c r="A66" s="12" t="s">
        <v>724</v>
      </c>
      <c r="B66" s="4" t="s">
        <v>725</v>
      </c>
      <c r="C66" s="4"/>
      <c r="D66" s="4"/>
      <c r="E66" s="18">
        <f>SUM(E67:E69)</f>
        <v>11222835414.139999</v>
      </c>
      <c r="F66" s="18">
        <f>SUM(F67:F69)</f>
        <v>11222835414.139999</v>
      </c>
      <c r="G66" s="27">
        <f t="shared" si="8"/>
        <v>0</v>
      </c>
      <c r="H66" s="4"/>
      <c r="I66" s="12"/>
      <c r="J66" s="4"/>
      <c r="K66" s="4"/>
      <c r="L66" s="4"/>
      <c r="M66" s="18"/>
      <c r="N66" s="18"/>
      <c r="O66" s="18"/>
      <c r="Q66" s="4"/>
      <c r="R66" s="4"/>
    </row>
    <row r="67" spans="1:18" s="3" customFormat="1" x14ac:dyDescent="0.2">
      <c r="A67" s="12" t="s">
        <v>726</v>
      </c>
      <c r="B67" s="4" t="s">
        <v>727</v>
      </c>
      <c r="C67" s="4"/>
      <c r="D67" s="4"/>
      <c r="E67" s="64">
        <f>SUMIFS('NOV20'!$F$10:$F$665,'NOV20'!$A$10:$A$665,Balance!A67)</f>
        <v>894588564.13999999</v>
      </c>
      <c r="F67" s="18">
        <f>SUMIFS('NOV19'!$F$10:$F$624,'NOV19'!$A$10:$A$624,Balance!A67)</f>
        <v>894588564.13999999</v>
      </c>
      <c r="G67" s="27">
        <f t="shared" si="8"/>
        <v>0</v>
      </c>
      <c r="H67" s="4"/>
      <c r="I67" s="12" t="s">
        <v>771</v>
      </c>
      <c r="J67" s="4" t="s">
        <v>772</v>
      </c>
      <c r="K67" s="4"/>
      <c r="L67" s="4"/>
      <c r="M67" s="18">
        <f>+M68</f>
        <v>-14205635319.209999</v>
      </c>
      <c r="N67" s="18">
        <f>SUMIFS('NOV19'!$F$10:$F$648,'NOV19'!$A$10:$A$648,Balance!I67)</f>
        <v>-14076989223.83</v>
      </c>
      <c r="O67" s="27">
        <f t="shared" ref="O67:O68" si="10">IFERROR((M67-N67)/M67,-100%)</f>
        <v>9.05599028056377E-3</v>
      </c>
      <c r="Q67" s="4"/>
      <c r="R67" s="4"/>
    </row>
    <row r="68" spans="1:18" s="3" customFormat="1" x14ac:dyDescent="0.2">
      <c r="A68" s="12" t="s">
        <v>731</v>
      </c>
      <c r="B68" s="4" t="s">
        <v>732</v>
      </c>
      <c r="C68" s="4"/>
      <c r="D68" s="4"/>
      <c r="E68" s="64">
        <f>SUMIFS('NOV20'!$F$10:$F$665,'NOV20'!$A$10:$A$665,Balance!A68)</f>
        <v>10315397550</v>
      </c>
      <c r="F68" s="18">
        <f>SUMIFS('NOV19'!$F$10:$F$624,'NOV19'!$A$10:$A$624,Balance!A68)</f>
        <v>10315397550</v>
      </c>
      <c r="G68" s="27">
        <f t="shared" si="8"/>
        <v>0</v>
      </c>
      <c r="H68" s="4"/>
      <c r="I68" s="12" t="s">
        <v>773</v>
      </c>
      <c r="J68" s="4" t="s">
        <v>774</v>
      </c>
      <c r="K68" s="4"/>
      <c r="L68" s="4"/>
      <c r="M68" s="64">
        <f>SUMIFS('NOV20'!$F$10:$F$665,'NOV20'!$A$10:$A$665,Balance!I68)</f>
        <v>-14205635319.209999</v>
      </c>
      <c r="N68" s="18">
        <f>SUMIFS('NOV19'!$F$10:$F$648,'NOV19'!$A$10:$A$648,Balance!I68)</f>
        <v>-14076989223.83</v>
      </c>
      <c r="O68" s="27">
        <f t="shared" si="10"/>
        <v>9.05599028056377E-3</v>
      </c>
      <c r="Q68" s="4"/>
      <c r="R68" s="4"/>
    </row>
    <row r="69" spans="1:18" s="3" customFormat="1" x14ac:dyDescent="0.2">
      <c r="A69" s="12" t="s">
        <v>735</v>
      </c>
      <c r="B69" s="4" t="s">
        <v>736</v>
      </c>
      <c r="C69" s="4"/>
      <c r="D69" s="4"/>
      <c r="E69" s="64">
        <f>SUMIFS('NOV20'!$F$10:$F$665,'NOV20'!$A$10:$A$665,Balance!A69)</f>
        <v>12849300</v>
      </c>
      <c r="F69" s="18">
        <f>SUMIFS('NOV19'!$F$10:$F$648,'NOV19'!$A$10:$A$648,Balance!A69)</f>
        <v>12849300</v>
      </c>
      <c r="G69" s="27">
        <f t="shared" si="8"/>
        <v>0</v>
      </c>
      <c r="H69" s="4"/>
      <c r="I69" s="12"/>
      <c r="J69" s="4"/>
      <c r="K69" s="4"/>
      <c r="L69" s="4"/>
      <c r="M69" s="18"/>
      <c r="N69" s="18"/>
      <c r="O69" s="18"/>
      <c r="Q69" s="4"/>
      <c r="R69" s="4"/>
    </row>
    <row r="70" spans="1:18" s="3" customFormat="1" x14ac:dyDescent="0.2">
      <c r="A70" s="12"/>
      <c r="B70" s="4"/>
      <c r="C70" s="4"/>
      <c r="D70" s="4"/>
      <c r="E70" s="18"/>
      <c r="F70" s="18"/>
      <c r="G70" s="18"/>
      <c r="H70" s="4"/>
      <c r="I70" s="12"/>
      <c r="J70" s="4"/>
      <c r="K70" s="4"/>
      <c r="L70" s="4"/>
      <c r="M70" s="18"/>
      <c r="N70" s="18"/>
      <c r="O70" s="18"/>
      <c r="Q70" s="4"/>
      <c r="R70" s="4"/>
    </row>
    <row r="71" spans="1:18" s="3" customFormat="1" x14ac:dyDescent="0.2">
      <c r="A71" s="12" t="s">
        <v>740</v>
      </c>
      <c r="B71" s="4" t="s">
        <v>741</v>
      </c>
      <c r="C71" s="4"/>
      <c r="D71" s="4"/>
      <c r="E71" s="18">
        <f>SUM(E72:E73)</f>
        <v>-14168410026.099998</v>
      </c>
      <c r="F71" s="18">
        <f>SUMIFS('NOV19'!$F$10:$F$648,'NOV19'!$A$10:$A$648,Balance!A71)</f>
        <v>-14168410026.1</v>
      </c>
      <c r="G71" s="27">
        <f t="shared" si="8"/>
        <v>-1.3461980767770859E-16</v>
      </c>
      <c r="H71" s="4"/>
      <c r="I71" s="12"/>
      <c r="J71" s="4"/>
      <c r="K71" s="4"/>
      <c r="L71" s="4"/>
      <c r="M71" s="4"/>
      <c r="N71" s="4"/>
      <c r="O71" s="4"/>
      <c r="Q71" s="4"/>
      <c r="R71" s="4"/>
    </row>
    <row r="72" spans="1:18" s="3" customFormat="1" x14ac:dyDescent="0.2">
      <c r="A72" s="12" t="s">
        <v>742</v>
      </c>
      <c r="B72" s="4" t="s">
        <v>743</v>
      </c>
      <c r="C72" s="4"/>
      <c r="D72" s="4"/>
      <c r="E72" s="64">
        <f>SUMIFS('NOV20'!$F$10:$F$665,'NOV20'!$A$10:$A$665,Balance!A72)</f>
        <v>-2945574611.96</v>
      </c>
      <c r="F72" s="18">
        <f>SUMIFS('NOV19'!$F$10:$F$648,'NOV19'!$A$10:$A$648,Balance!A72)</f>
        <v>-2945574611.96</v>
      </c>
      <c r="G72" s="27">
        <f t="shared" si="8"/>
        <v>0</v>
      </c>
      <c r="H72" s="4"/>
      <c r="I72" s="12"/>
      <c r="J72" s="4"/>
      <c r="K72" s="4"/>
      <c r="L72" s="4"/>
      <c r="M72" s="4"/>
      <c r="N72" s="4"/>
      <c r="O72" s="4"/>
      <c r="Q72" s="4"/>
      <c r="R72" s="4"/>
    </row>
    <row r="73" spans="1:18" s="3" customFormat="1" x14ac:dyDescent="0.2">
      <c r="A73" s="12" t="s">
        <v>747</v>
      </c>
      <c r="B73" s="4" t="s">
        <v>748</v>
      </c>
      <c r="C73" s="4"/>
      <c r="D73" s="4"/>
      <c r="E73" s="64">
        <f>SUMIFS('NOV20'!$F$10:$F$665,'NOV20'!$A$10:$A$665,Balance!A73)</f>
        <v>-11222835414.139999</v>
      </c>
      <c r="F73" s="18">
        <f>SUMIFS('NOV19'!$F$10:$F$648,'NOV19'!$A$10:$A$648,Balance!A73)</f>
        <v>-11222835414.139999</v>
      </c>
      <c r="G73" s="27">
        <f t="shared" si="8"/>
        <v>0</v>
      </c>
      <c r="H73" s="4"/>
      <c r="I73" s="12"/>
      <c r="J73" s="4"/>
      <c r="K73" s="4"/>
      <c r="L73" s="4"/>
      <c r="M73" s="4"/>
      <c r="N73" s="4"/>
      <c r="O73" s="4"/>
      <c r="Q73" s="4"/>
      <c r="R73" s="4"/>
    </row>
    <row r="74" spans="1:18" s="3" customFormat="1" ht="18.75" customHeight="1" x14ac:dyDescent="0.2">
      <c r="A74" s="12"/>
      <c r="B74" s="4"/>
      <c r="C74" s="4"/>
      <c r="D74" s="4"/>
      <c r="E74" s="4"/>
      <c r="F74" s="4"/>
      <c r="G74" s="4"/>
      <c r="H74" s="4"/>
      <c r="I74" s="12"/>
      <c r="J74" s="4"/>
      <c r="K74" s="4"/>
      <c r="L74" s="4"/>
      <c r="M74" s="4"/>
      <c r="N74" s="4"/>
      <c r="O74" s="4"/>
      <c r="Q74" s="4"/>
      <c r="R74" s="4"/>
    </row>
    <row r="75" spans="1:18" s="3" customFormat="1" ht="18.75" customHeight="1" x14ac:dyDescent="0.2">
      <c r="A75" s="12"/>
      <c r="B75" s="4"/>
      <c r="C75" s="4"/>
      <c r="D75" s="4"/>
      <c r="E75" s="4"/>
      <c r="F75" s="4"/>
      <c r="G75" s="4"/>
      <c r="H75" s="4"/>
      <c r="I75" s="12"/>
      <c r="J75" s="4"/>
      <c r="K75" s="4"/>
      <c r="L75" s="4"/>
      <c r="M75" s="4"/>
      <c r="N75" s="4"/>
      <c r="O75" s="4"/>
      <c r="Q75" s="4"/>
      <c r="R75" s="4"/>
    </row>
    <row r="76" spans="1:18" s="3" customFormat="1" ht="16.5" customHeight="1" x14ac:dyDescent="0.2">
      <c r="A76" s="12"/>
      <c r="B76" s="4"/>
      <c r="C76" s="4"/>
      <c r="D76" s="4"/>
      <c r="E76" s="4"/>
      <c r="F76" s="4"/>
      <c r="G76" s="4"/>
      <c r="H76" s="4"/>
      <c r="I76" s="12"/>
      <c r="J76" s="4"/>
      <c r="K76" s="4"/>
      <c r="L76" s="4"/>
      <c r="M76" s="4"/>
      <c r="N76" s="4"/>
      <c r="O76" s="4"/>
      <c r="Q76" s="4"/>
      <c r="R76" s="4"/>
    </row>
    <row r="77" spans="1:18" s="3" customFormat="1" ht="19.5" customHeight="1" x14ac:dyDescent="0.2">
      <c r="A77" s="12"/>
      <c r="B77" s="4"/>
      <c r="C77" s="4"/>
      <c r="D77" s="4"/>
      <c r="E77" s="4"/>
      <c r="F77" s="4"/>
      <c r="H77" s="4"/>
      <c r="I77" s="12"/>
      <c r="J77" s="4"/>
      <c r="K77" s="4"/>
      <c r="L77" s="4"/>
      <c r="M77" s="4"/>
      <c r="N77" s="4"/>
      <c r="O77" s="4"/>
      <c r="Q77" s="4"/>
      <c r="R77" s="4"/>
    </row>
    <row r="78" spans="1:18" ht="18" customHeight="1" x14ac:dyDescent="0.3">
      <c r="J78" s="34"/>
    </row>
    <row r="79" spans="1:18" x14ac:dyDescent="0.2">
      <c r="A79" s="35" t="s">
        <v>874</v>
      </c>
      <c r="C79" s="35"/>
      <c r="D79" s="35"/>
      <c r="F79" s="35" t="s">
        <v>875</v>
      </c>
      <c r="H79" s="35"/>
      <c r="M79" s="75" t="s">
        <v>1136</v>
      </c>
    </row>
    <row r="80" spans="1:18" x14ac:dyDescent="0.2">
      <c r="A80" s="4" t="s">
        <v>876</v>
      </c>
      <c r="F80" s="4" t="s">
        <v>877</v>
      </c>
      <c r="M80" s="12" t="s">
        <v>878</v>
      </c>
    </row>
    <row r="81" spans="13:13" x14ac:dyDescent="0.2">
      <c r="M81" s="12" t="s">
        <v>1137</v>
      </c>
    </row>
  </sheetData>
  <mergeCells count="28">
    <mergeCell ref="B37:D37"/>
    <mergeCell ref="B38:D38"/>
    <mergeCell ref="B64:D64"/>
    <mergeCell ref="J64:L64"/>
    <mergeCell ref="B53:D53"/>
    <mergeCell ref="B55:D55"/>
    <mergeCell ref="J55:L55"/>
    <mergeCell ref="B61:D61"/>
    <mergeCell ref="J61:L61"/>
    <mergeCell ref="B36:D36"/>
    <mergeCell ref="B8:D8"/>
    <mergeCell ref="B9:D9"/>
    <mergeCell ref="J9:L9"/>
    <mergeCell ref="B11:D11"/>
    <mergeCell ref="B12:D12"/>
    <mergeCell ref="B13:D13"/>
    <mergeCell ref="B14:D14"/>
    <mergeCell ref="B15:D15"/>
    <mergeCell ref="B16:D16"/>
    <mergeCell ref="B17:D17"/>
    <mergeCell ref="B19:D19"/>
    <mergeCell ref="B7:D7"/>
    <mergeCell ref="J7:L7"/>
    <mergeCell ref="A1:O1"/>
    <mergeCell ref="A2:O2"/>
    <mergeCell ref="A3:O3"/>
    <mergeCell ref="A4:O4"/>
    <mergeCell ref="A5:O5"/>
  </mergeCells>
  <pageMargins left="0.49" right="0.37" top="0.81" bottom="0.39" header="0.2" footer="0.17"/>
  <pageSetup paperSize="137" scale="76" fitToHeight="0" orientation="landscape" r:id="rId1"/>
  <headerFooter>
    <oddHeader>&amp;L&amp;G</oddHeader>
    <oddFooter>&amp;C&amp;"Arial Narrow,Normal"&amp;10Página &amp;P de &amp;N</oddFooter>
  </headerFooter>
  <ignoredErrors>
    <ignoredError sqref="N39:N40 N42:N46" formulaRange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-0.249977111117893"/>
    <pageSetUpPr fitToPage="1"/>
  </sheetPr>
  <dimension ref="A1:N80"/>
  <sheetViews>
    <sheetView zoomScaleNormal="100" workbookViewId="0">
      <selection activeCell="H67" sqref="H67"/>
    </sheetView>
  </sheetViews>
  <sheetFormatPr baseColWidth="10" defaultColWidth="11.42578125" defaultRowHeight="12.75" x14ac:dyDescent="0.2"/>
  <cols>
    <col min="1" max="1" width="7.7109375" style="4" customWidth="1"/>
    <col min="2" max="2" width="6" style="4" customWidth="1"/>
    <col min="3" max="3" width="11.42578125" style="4"/>
    <col min="4" max="4" width="9.85546875" style="4" customWidth="1"/>
    <col min="5" max="5" width="13.28515625" style="4" customWidth="1"/>
    <col min="6" max="6" width="9.7109375" style="4" customWidth="1"/>
    <col min="7" max="7" width="8.140625" style="4" customWidth="1"/>
    <col min="8" max="8" width="15" style="18" bestFit="1" customWidth="1"/>
    <col min="9" max="9" width="14.42578125" style="4" customWidth="1"/>
    <col min="10" max="10" width="11.7109375" style="38" bestFit="1" customWidth="1"/>
    <col min="11" max="11" width="8" style="39" customWidth="1"/>
    <col min="12" max="13" width="15.28515625" style="4" bestFit="1" customWidth="1"/>
    <col min="14" max="16384" width="11.42578125" style="4"/>
  </cols>
  <sheetData>
    <row r="1" spans="1:14" x14ac:dyDescent="0.2">
      <c r="A1" s="84" t="s">
        <v>857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4" x14ac:dyDescent="0.2">
      <c r="A2" s="77" t="s">
        <v>879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4" x14ac:dyDescent="0.2">
      <c r="A3" s="77" t="s">
        <v>1132</v>
      </c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4" x14ac:dyDescent="0.2">
      <c r="A4" s="77" t="s">
        <v>859</v>
      </c>
      <c r="B4" s="77"/>
      <c r="C4" s="77"/>
      <c r="D4" s="77"/>
      <c r="E4" s="77"/>
      <c r="F4" s="77"/>
      <c r="G4" s="77"/>
      <c r="H4" s="77"/>
      <c r="I4" s="77"/>
      <c r="J4" s="77"/>
      <c r="K4" s="77"/>
    </row>
    <row r="5" spans="1:14" x14ac:dyDescent="0.2">
      <c r="A5" s="77" t="s">
        <v>860</v>
      </c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4" ht="8.25" customHeight="1" x14ac:dyDescent="0.2">
      <c r="B6" s="36"/>
      <c r="C6" s="36"/>
      <c r="D6" s="36"/>
      <c r="E6" s="36"/>
      <c r="F6" s="36"/>
      <c r="G6" s="36"/>
      <c r="H6" s="37"/>
    </row>
    <row r="7" spans="1:14" ht="9.75" customHeight="1" thickBot="1" x14ac:dyDescent="0.25">
      <c r="B7" s="6"/>
      <c r="C7" s="6"/>
      <c r="D7" s="6"/>
      <c r="E7" s="6"/>
      <c r="F7" s="6"/>
      <c r="G7" s="6"/>
      <c r="H7" s="40"/>
      <c r="I7" s="6"/>
      <c r="J7" s="41"/>
    </row>
    <row r="8" spans="1:14" s="42" customFormat="1" ht="25.5" customHeight="1" thickBot="1" x14ac:dyDescent="0.25">
      <c r="B8" s="43" t="s">
        <v>861</v>
      </c>
      <c r="C8" s="76" t="s">
        <v>880</v>
      </c>
      <c r="D8" s="76"/>
      <c r="E8" s="76"/>
      <c r="F8" s="76"/>
      <c r="G8" s="76"/>
      <c r="H8" s="8" t="s">
        <v>1133</v>
      </c>
      <c r="I8" s="8" t="s">
        <v>1135</v>
      </c>
      <c r="J8" s="44" t="s">
        <v>863</v>
      </c>
      <c r="K8" s="45"/>
      <c r="L8" s="13"/>
      <c r="M8" s="13"/>
    </row>
    <row r="9" spans="1:14" ht="12" customHeight="1" x14ac:dyDescent="0.2">
      <c r="L9" s="13"/>
      <c r="M9" s="13"/>
    </row>
    <row r="10" spans="1:14" x14ac:dyDescent="0.2">
      <c r="B10" s="14">
        <v>4</v>
      </c>
      <c r="C10" s="25" t="s">
        <v>483</v>
      </c>
      <c r="D10" s="25"/>
      <c r="E10" s="25"/>
      <c r="F10" s="25"/>
      <c r="G10" s="25"/>
      <c r="H10" s="15">
        <f>+H12+H15+H18+H21+H26</f>
        <v>359373587629.07996</v>
      </c>
      <c r="I10" s="15">
        <f>+I12+I15+I18+I21+I26</f>
        <v>373396080729.60999</v>
      </c>
      <c r="J10" s="16">
        <f>IFERROR((H10-I10)/H10,-100%)</f>
        <v>-3.9019264584917286E-2</v>
      </c>
      <c r="K10" s="17"/>
      <c r="L10" s="13">
        <f>+'NOV19'!F376</f>
        <v>373396080729.60999</v>
      </c>
      <c r="M10" s="13">
        <f>+'NOV20'!F361</f>
        <v>359373587629.08002</v>
      </c>
    </row>
    <row r="11" spans="1:14" x14ac:dyDescent="0.2">
      <c r="C11" s="21"/>
      <c r="D11" s="21"/>
      <c r="E11" s="21"/>
      <c r="F11" s="21"/>
      <c r="G11" s="21"/>
      <c r="J11" s="16"/>
      <c r="L11" s="13">
        <f>+I10-L10</f>
        <v>0</v>
      </c>
      <c r="M11" s="13">
        <f>+H10-M10</f>
        <v>0</v>
      </c>
    </row>
    <row r="12" spans="1:14" x14ac:dyDescent="0.2">
      <c r="B12" s="4" t="s">
        <v>484</v>
      </c>
      <c r="C12" s="21" t="s">
        <v>485</v>
      </c>
      <c r="D12" s="21"/>
      <c r="E12" s="21"/>
      <c r="F12" s="21"/>
      <c r="G12" s="21"/>
      <c r="H12" s="18">
        <f>+H13</f>
        <v>395386988.38</v>
      </c>
      <c r="I12" s="18">
        <f>+I13</f>
        <v>1854900039</v>
      </c>
      <c r="J12" s="38">
        <f t="shared" ref="J12:J30" si="0">IFERROR((H12-I12)/H12,-100%)</f>
        <v>-3.6913532653160699</v>
      </c>
      <c r="L12" s="13"/>
      <c r="M12" s="13"/>
    </row>
    <row r="13" spans="1:14" x14ac:dyDescent="0.2">
      <c r="B13" s="4" t="s">
        <v>486</v>
      </c>
      <c r="C13" s="21" t="s">
        <v>487</v>
      </c>
      <c r="D13" s="21"/>
      <c r="E13" s="21"/>
      <c r="F13" s="21"/>
      <c r="G13" s="21"/>
      <c r="H13" s="18">
        <f>SUMIFS('NOV20'!$F$10:$F$665,'NOV20'!$A$10:$A$665,Resultados!B13)</f>
        <v>395386988.38</v>
      </c>
      <c r="I13" s="18">
        <f>SUMIFS('NOV19'!$F$10:$F$624,'NOV19'!$A$10:$A$624,Resultados!B13)</f>
        <v>1854900039</v>
      </c>
      <c r="J13" s="38">
        <f t="shared" si="0"/>
        <v>-3.6913532653160699</v>
      </c>
      <c r="L13" s="13"/>
      <c r="M13" s="13"/>
    </row>
    <row r="14" spans="1:14" x14ac:dyDescent="0.2">
      <c r="C14" s="21"/>
      <c r="D14" s="21"/>
      <c r="E14" s="21"/>
      <c r="F14" s="21"/>
      <c r="G14" s="21"/>
      <c r="I14" s="18"/>
      <c r="L14" s="13"/>
      <c r="M14" s="13"/>
    </row>
    <row r="15" spans="1:14" x14ac:dyDescent="0.2">
      <c r="B15" s="4" t="s">
        <v>494</v>
      </c>
      <c r="C15" s="21" t="s">
        <v>495</v>
      </c>
      <c r="D15" s="21"/>
      <c r="E15" s="21"/>
      <c r="F15" s="21"/>
      <c r="G15" s="21"/>
      <c r="H15" s="18">
        <f>+H16</f>
        <v>39780</v>
      </c>
      <c r="I15" s="18">
        <f>+I16</f>
        <v>70273.5</v>
      </c>
      <c r="J15" s="38">
        <f t="shared" ref="J15:J16" si="1">IFERROR((H15-I15)/H15,-100%)</f>
        <v>-0.76655354449472102</v>
      </c>
      <c r="L15" s="13"/>
      <c r="M15" s="13"/>
      <c r="N15" s="13"/>
    </row>
    <row r="16" spans="1:14" x14ac:dyDescent="0.2">
      <c r="B16" s="4" t="s">
        <v>496</v>
      </c>
      <c r="C16" s="21" t="s">
        <v>497</v>
      </c>
      <c r="D16" s="21"/>
      <c r="E16" s="21"/>
      <c r="F16" s="21"/>
      <c r="G16" s="21"/>
      <c r="H16" s="18">
        <f>SUMIFS('NOV20'!$F$10:$F$665,'NOV20'!$A$10:$A$665,Resultados!B16)</f>
        <v>39780</v>
      </c>
      <c r="I16" s="18">
        <f>SUMIFS('NOV19'!$F$10:$F$540,'NOV19'!$A$10:$A$540,Resultados!B16)</f>
        <v>70273.5</v>
      </c>
      <c r="J16" s="38">
        <f t="shared" si="1"/>
        <v>-0.76655354449472102</v>
      </c>
      <c r="L16" s="13"/>
      <c r="M16" s="13"/>
    </row>
    <row r="17" spans="2:13" x14ac:dyDescent="0.2">
      <c r="C17" s="21"/>
      <c r="D17" s="21"/>
      <c r="E17" s="21"/>
      <c r="F17" s="21"/>
      <c r="G17" s="21"/>
      <c r="I17" s="18"/>
      <c r="L17" s="13"/>
      <c r="M17" s="13"/>
    </row>
    <row r="18" spans="2:13" x14ac:dyDescent="0.2">
      <c r="B18" s="4" t="s">
        <v>500</v>
      </c>
      <c r="C18" s="4" t="s">
        <v>501</v>
      </c>
      <c r="H18" s="18">
        <f>+H19</f>
        <v>126758454.59</v>
      </c>
      <c r="I18" s="18">
        <f>+I19</f>
        <v>342482371.10000002</v>
      </c>
      <c r="J18" s="38">
        <f t="shared" si="0"/>
        <v>-1.7018503200260577</v>
      </c>
      <c r="L18" s="13"/>
      <c r="M18" s="13"/>
    </row>
    <row r="19" spans="2:13" x14ac:dyDescent="0.2">
      <c r="B19" s="4" t="s">
        <v>502</v>
      </c>
      <c r="C19" s="4" t="s">
        <v>503</v>
      </c>
      <c r="H19" s="18">
        <f>SUMIFS('NOV20'!$F$10:$F$665,'NOV20'!$A$10:$A$665,Resultados!B19)</f>
        <v>126758454.59</v>
      </c>
      <c r="I19" s="18">
        <f>SUMIFS('NOV19'!$F$10:$F$540,'NOV19'!$A$10:$A$540,Resultados!B19)</f>
        <v>342482371.10000002</v>
      </c>
      <c r="J19" s="38">
        <f t="shared" si="0"/>
        <v>-1.7018503200260577</v>
      </c>
      <c r="L19" s="13"/>
      <c r="M19" s="13"/>
    </row>
    <row r="20" spans="2:13" x14ac:dyDescent="0.2">
      <c r="I20" s="18"/>
      <c r="L20" s="13"/>
      <c r="M20" s="13"/>
    </row>
    <row r="21" spans="2:13" x14ac:dyDescent="0.2">
      <c r="B21" s="4" t="s">
        <v>504</v>
      </c>
      <c r="C21" s="21" t="s">
        <v>505</v>
      </c>
      <c r="D21" s="21"/>
      <c r="E21" s="21"/>
      <c r="F21" s="21"/>
      <c r="G21" s="21"/>
      <c r="H21" s="46">
        <f>SUM(H22:H24)</f>
        <v>352225967878.71997</v>
      </c>
      <c r="I21" s="46">
        <f>+I22+I24</f>
        <v>328949352708.54999</v>
      </c>
      <c r="J21" s="38">
        <f t="shared" si="0"/>
        <v>6.6084324532780306E-2</v>
      </c>
      <c r="L21" s="13"/>
      <c r="M21" s="13"/>
    </row>
    <row r="22" spans="2:13" x14ac:dyDescent="0.2">
      <c r="B22" s="4" t="s">
        <v>506</v>
      </c>
      <c r="C22" s="21" t="s">
        <v>507</v>
      </c>
      <c r="D22" s="21"/>
      <c r="E22" s="21"/>
      <c r="F22" s="21"/>
      <c r="G22" s="21"/>
      <c r="H22" s="18">
        <f>SUMIFS('NOV20'!$F$10:$F$665,'NOV20'!$A$10:$A$665,Resultados!B22)</f>
        <v>348469583084.15997</v>
      </c>
      <c r="I22" s="18">
        <f>SUMIFS('NOV19'!$F$10:$F$624,'NOV19'!$A$10:$A$624,Resultados!B22)</f>
        <v>326855781623.54999</v>
      </c>
      <c r="J22" s="38">
        <f t="shared" si="0"/>
        <v>6.2024929892919717E-2</v>
      </c>
      <c r="L22" s="13"/>
      <c r="M22" s="13"/>
    </row>
    <row r="23" spans="2:13" s="62" customFormat="1" x14ac:dyDescent="0.2">
      <c r="B23" s="62" t="s">
        <v>960</v>
      </c>
      <c r="C23" s="21" t="s">
        <v>703</v>
      </c>
      <c r="D23" s="21"/>
      <c r="E23" s="21"/>
      <c r="F23" s="21"/>
      <c r="G23" s="21"/>
      <c r="H23" s="18">
        <f>SUMIFS('NOV20'!$F$10:$F$665,'NOV20'!$A$10:$A$665,Resultados!B23)</f>
        <v>517919</v>
      </c>
      <c r="I23" s="18">
        <f>SUMIFS('NOV19'!$F$10:$F$624,'NOV19'!$A$10:$A$624,Resultados!B23)</f>
        <v>0</v>
      </c>
      <c r="J23" s="38"/>
      <c r="K23" s="39"/>
      <c r="L23" s="13"/>
      <c r="M23" s="13"/>
    </row>
    <row r="24" spans="2:13" x14ac:dyDescent="0.2">
      <c r="B24" s="4" t="s">
        <v>512</v>
      </c>
      <c r="C24" s="21" t="s">
        <v>513</v>
      </c>
      <c r="D24" s="21"/>
      <c r="E24" s="21"/>
      <c r="F24" s="21"/>
      <c r="G24" s="21"/>
      <c r="H24" s="18">
        <f>SUMIFS('NOV20'!$F$10:$F$665,'NOV20'!$A$10:$A$665,Resultados!B24)</f>
        <v>3755866875.5599999</v>
      </c>
      <c r="I24" s="18">
        <f>SUMIFS('NOV19'!$F$10:$F$624,'NOV19'!$A$10:$A$624,Resultados!B24)</f>
        <v>2093571085</v>
      </c>
      <c r="J24" s="38">
        <f t="shared" si="0"/>
        <v>0.44258645091411863</v>
      </c>
      <c r="L24" s="13"/>
      <c r="M24" s="13"/>
    </row>
    <row r="25" spans="2:13" x14ac:dyDescent="0.2">
      <c r="C25" s="21"/>
      <c r="D25" s="21"/>
      <c r="E25" s="21"/>
      <c r="F25" s="21"/>
      <c r="G25" s="21"/>
      <c r="H25" s="46"/>
      <c r="I25" s="46"/>
      <c r="L25" s="13"/>
      <c r="M25" s="13"/>
    </row>
    <row r="26" spans="2:13" x14ac:dyDescent="0.2">
      <c r="B26" s="4" t="s">
        <v>518</v>
      </c>
      <c r="C26" s="4" t="s">
        <v>519</v>
      </c>
      <c r="H26" s="46">
        <f>SUM(H27:H30)</f>
        <v>6625434527.3900003</v>
      </c>
      <c r="I26" s="46">
        <f>SUM(I27:I30)</f>
        <v>42249275337.459999</v>
      </c>
      <c r="J26" s="38">
        <f t="shared" si="0"/>
        <v>-5.376830857326957</v>
      </c>
      <c r="L26" s="13"/>
      <c r="M26" s="13"/>
    </row>
    <row r="27" spans="2:13" x14ac:dyDescent="0.2">
      <c r="B27" s="4" t="s">
        <v>520</v>
      </c>
      <c r="C27" s="4" t="s">
        <v>521</v>
      </c>
      <c r="H27" s="18">
        <f>SUMIFS('NOV20'!$F$10:$F$665,'NOV20'!$A$10:$A$665,Resultados!B27)</f>
        <v>1143010555</v>
      </c>
      <c r="I27" s="18">
        <f>SUMIFS('NOV19'!$F$10:$F$624,'NOV19'!$A$10:$A$624,Resultados!B27)</f>
        <v>4779042404.2700005</v>
      </c>
      <c r="J27" s="38">
        <f t="shared" si="0"/>
        <v>-3.1811008510503216</v>
      </c>
      <c r="L27" s="13"/>
      <c r="M27" s="13"/>
    </row>
    <row r="28" spans="2:13" x14ac:dyDescent="0.2">
      <c r="B28" s="4" t="s">
        <v>532</v>
      </c>
      <c r="C28" s="4" t="s">
        <v>533</v>
      </c>
      <c r="H28" s="18">
        <f>SUMIFS('NOV20'!$F$10:$F$665,'NOV20'!$A$10:$A$665,Resultados!B28)</f>
        <v>72208762.329999998</v>
      </c>
      <c r="I28" s="18">
        <f>SUMIFS('NOV19'!$F$10:$F$624,'NOV19'!$A$10:$A$624,Resultados!B28)</f>
        <v>58653079.640000001</v>
      </c>
      <c r="J28" s="38">
        <f t="shared" si="0"/>
        <v>0.18772905465474413</v>
      </c>
      <c r="L28" s="13"/>
      <c r="M28" s="13"/>
    </row>
    <row r="29" spans="2:13" x14ac:dyDescent="0.2">
      <c r="B29" s="4" t="s">
        <v>537</v>
      </c>
      <c r="C29" s="4" t="s">
        <v>538</v>
      </c>
      <c r="H29" s="18">
        <f>SUMIFS('NOV20'!$F$10:$F$665,'NOV20'!$A$10:$A$665,Resultados!B29)</f>
        <v>5390605000.0600004</v>
      </c>
      <c r="I29" s="18">
        <f>SUMIFS('NOV19'!$F$10:$F$624,'NOV19'!$A$10:$A$624,Resultados!B29)</f>
        <v>37399498069.779999</v>
      </c>
      <c r="J29" s="38">
        <f t="shared" si="0"/>
        <v>-5.9379036433505554</v>
      </c>
      <c r="L29" s="13"/>
      <c r="M29" s="13"/>
    </row>
    <row r="30" spans="2:13" x14ac:dyDescent="0.2">
      <c r="B30" s="4" t="s">
        <v>548</v>
      </c>
      <c r="C30" s="4" t="s">
        <v>549</v>
      </c>
      <c r="H30" s="18">
        <f>SUMIFS('NOV20'!$F$10:$F$665,'NOV20'!$A$10:$A$665,Resultados!B30)</f>
        <v>19610210</v>
      </c>
      <c r="I30" s="18">
        <f>SUMIFS('NOV19'!$F$10:$F$540,'NOV19'!$A$10:$A$540,Resultados!B30)</f>
        <v>12081783.77</v>
      </c>
      <c r="J30" s="38">
        <f t="shared" si="0"/>
        <v>0.38390339675097823</v>
      </c>
      <c r="L30" s="13"/>
      <c r="M30" s="13"/>
    </row>
    <row r="31" spans="2:13" ht="8.25" customHeight="1" x14ac:dyDescent="0.2">
      <c r="L31" s="13"/>
      <c r="M31" s="13"/>
    </row>
    <row r="32" spans="2:13" ht="9" customHeight="1" x14ac:dyDescent="0.2">
      <c r="J32" s="16"/>
      <c r="L32" s="13"/>
      <c r="M32" s="13"/>
    </row>
    <row r="33" spans="2:13" x14ac:dyDescent="0.2">
      <c r="B33" s="14">
        <v>5</v>
      </c>
      <c r="C33" s="25" t="s">
        <v>551</v>
      </c>
      <c r="D33" s="25"/>
      <c r="E33" s="25"/>
      <c r="F33" s="25"/>
      <c r="G33" s="25"/>
      <c r="H33" s="15">
        <f>+H35+H45+H50+H54+H57+H60</f>
        <v>213343513372.48001</v>
      </c>
      <c r="I33" s="15">
        <f>+I35+I45+I50+I54+I57+I60</f>
        <v>246300360020.53003</v>
      </c>
      <c r="J33" s="16">
        <f t="shared" ref="J33" si="2">IFERROR((H33-I33)/H33,-100%)</f>
        <v>-0.15447784714461935</v>
      </c>
      <c r="K33" s="17"/>
      <c r="L33" s="13">
        <f>+'NOV19'!F430</f>
        <v>246300360020.53</v>
      </c>
      <c r="M33" s="13">
        <f>+'NOV20'!F421</f>
        <v>213343513372.48001</v>
      </c>
    </row>
    <row r="34" spans="2:13" x14ac:dyDescent="0.2">
      <c r="C34" s="21"/>
      <c r="D34" s="21"/>
      <c r="E34" s="21"/>
      <c r="F34" s="21"/>
      <c r="G34" s="21"/>
      <c r="J34" s="16"/>
      <c r="L34" s="13">
        <f>+I33-L33</f>
        <v>0</v>
      </c>
      <c r="M34" s="13">
        <f>+M33-H33</f>
        <v>0</v>
      </c>
    </row>
    <row r="35" spans="2:13" x14ac:dyDescent="0.2">
      <c r="B35" s="4" t="s">
        <v>552</v>
      </c>
      <c r="C35" s="21" t="s">
        <v>553</v>
      </c>
      <c r="D35" s="21"/>
      <c r="E35" s="21"/>
      <c r="F35" s="21"/>
      <c r="G35" s="21"/>
      <c r="H35" s="18">
        <f>SUM(H36:H43)</f>
        <v>21942272596.039997</v>
      </c>
      <c r="I35" s="18">
        <f>SUM(I36:I43)</f>
        <v>19025919774.040001</v>
      </c>
      <c r="J35" s="38">
        <f t="shared" ref="J35:J43" si="3">IFERROR((H35-I35)/H35,-100%)</f>
        <v>0.13291024479052008</v>
      </c>
      <c r="L35" s="13"/>
      <c r="M35" s="13"/>
    </row>
    <row r="36" spans="2:13" x14ac:dyDescent="0.2">
      <c r="B36" s="4" t="s">
        <v>554</v>
      </c>
      <c r="C36" s="21" t="s">
        <v>555</v>
      </c>
      <c r="D36" s="21"/>
      <c r="E36" s="21"/>
      <c r="F36" s="21"/>
      <c r="G36" s="21"/>
      <c r="H36" s="18">
        <f>SUMIFS('NOV20'!$F$10:$F$665,'NOV20'!$A$10:$A$665,Resultados!B36)</f>
        <v>9651411298</v>
      </c>
      <c r="I36" s="18">
        <f>SUMIFS('NOV19'!$F$10:$F$624,'NOV19'!$A$10:$A$624,Resultados!B36)</f>
        <v>8839159380</v>
      </c>
      <c r="J36" s="38">
        <f t="shared" si="3"/>
        <v>8.4158875103407707E-2</v>
      </c>
      <c r="L36" s="13"/>
      <c r="M36" s="13"/>
    </row>
    <row r="37" spans="2:13" x14ac:dyDescent="0.2">
      <c r="B37" s="4" t="s">
        <v>577</v>
      </c>
      <c r="C37" s="63" t="s">
        <v>578</v>
      </c>
      <c r="D37" s="63"/>
      <c r="E37" s="63"/>
      <c r="F37" s="63"/>
      <c r="G37" s="63"/>
      <c r="H37" s="18">
        <f>SUMIFS('NOV20'!$F$10:$F$665,'NOV20'!$A$10:$A$665,Resultados!B37)</f>
        <v>14280886</v>
      </c>
      <c r="I37" s="18">
        <f>SUMIFS('NOV19'!$F$10:$F$624,'NOV19'!$A$10:$A$624,Resultados!B37)</f>
        <v>16294407</v>
      </c>
      <c r="J37" s="38">
        <f t="shared" si="3"/>
        <v>-0.14099412319375704</v>
      </c>
      <c r="L37" s="13"/>
      <c r="M37" s="13"/>
    </row>
    <row r="38" spans="2:13" x14ac:dyDescent="0.2">
      <c r="B38" s="4" t="s">
        <v>581</v>
      </c>
      <c r="C38" s="21" t="s">
        <v>582</v>
      </c>
      <c r="D38" s="21"/>
      <c r="E38" s="21"/>
      <c r="F38" s="21"/>
      <c r="G38" s="21"/>
      <c r="H38" s="18">
        <f>SUMIFS('NOV20'!$F$10:$F$665,'NOV20'!$A$10:$A$665,Resultados!B38)</f>
        <v>2408686837</v>
      </c>
      <c r="I38" s="18">
        <f>SUMIFS('NOV19'!$F$10:$F$624,'NOV19'!$A$10:$A$624,Resultados!B38)</f>
        <v>2298721956</v>
      </c>
      <c r="J38" s="38">
        <f t="shared" si="3"/>
        <v>4.5653457025140044E-2</v>
      </c>
      <c r="L38" s="13"/>
      <c r="M38" s="13"/>
    </row>
    <row r="39" spans="2:13" x14ac:dyDescent="0.2">
      <c r="B39" s="4" t="s">
        <v>597</v>
      </c>
      <c r="C39" s="21" t="s">
        <v>598</v>
      </c>
      <c r="D39" s="21"/>
      <c r="E39" s="21"/>
      <c r="F39" s="21"/>
      <c r="G39" s="21"/>
      <c r="H39" s="18">
        <f>SUMIFS('NOV20'!$F$10:$F$665,'NOV20'!$A$10:$A$665,Resultados!B39)</f>
        <v>505309000</v>
      </c>
      <c r="I39" s="18">
        <f>SUMIFS('NOV19'!$F$10:$F$624,'NOV19'!$A$10:$A$624,Resultados!B39)</f>
        <v>471032260</v>
      </c>
      <c r="J39" s="38">
        <f t="shared" si="3"/>
        <v>6.7833226797860316E-2</v>
      </c>
      <c r="L39" s="13"/>
      <c r="M39" s="13"/>
    </row>
    <row r="40" spans="2:13" x14ac:dyDescent="0.2">
      <c r="B40" s="4" t="s">
        <v>608</v>
      </c>
      <c r="C40" s="21" t="s">
        <v>609</v>
      </c>
      <c r="D40" s="21"/>
      <c r="E40" s="21"/>
      <c r="F40" s="21"/>
      <c r="G40" s="21"/>
      <c r="H40" s="18">
        <f>SUMIFS('NOV20'!$F$10:$F$665,'NOV20'!$A$10:$A$665,Resultados!B40)</f>
        <v>3651487689</v>
      </c>
      <c r="I40" s="18">
        <f>SUMIFS('NOV19'!$F$10:$F$624,'NOV19'!$A$10:$A$624,Resultados!B40)</f>
        <v>3108837323</v>
      </c>
      <c r="J40" s="38">
        <f t="shared" si="3"/>
        <v>0.1486107614807845</v>
      </c>
      <c r="L40" s="13"/>
      <c r="M40" s="13"/>
    </row>
    <row r="41" spans="2:13" x14ac:dyDescent="0.2">
      <c r="B41" s="4" t="s">
        <v>630</v>
      </c>
      <c r="C41" s="21" t="s">
        <v>631</v>
      </c>
      <c r="D41" s="21"/>
      <c r="E41" s="21"/>
      <c r="F41" s="21"/>
      <c r="G41" s="21"/>
      <c r="H41" s="18">
        <f>SUMIFS('NOV20'!$F$10:$F$665,'NOV20'!$A$10:$A$665,Resultados!B41)</f>
        <v>0</v>
      </c>
      <c r="I41" s="18">
        <f>SUMIFS('NOV19'!$F$10:$F$540,'NOV19'!$A$10:$A$540,Resultados!B41)</f>
        <v>102482062</v>
      </c>
      <c r="J41" s="38">
        <f t="shared" si="3"/>
        <v>-1</v>
      </c>
      <c r="L41" s="13"/>
      <c r="M41" s="13"/>
    </row>
    <row r="42" spans="2:13" x14ac:dyDescent="0.2">
      <c r="B42" s="4" t="s">
        <v>633</v>
      </c>
      <c r="C42" s="21" t="s">
        <v>634</v>
      </c>
      <c r="D42" s="21"/>
      <c r="E42" s="21"/>
      <c r="F42" s="21"/>
      <c r="G42" s="21"/>
      <c r="H42" s="18">
        <f>SUMIFS('NOV20'!$F$10:$F$665,'NOV20'!$A$10:$A$665,Resultados!B42)</f>
        <v>5364174677.2399998</v>
      </c>
      <c r="I42" s="18">
        <f>SUMIFS('NOV19'!$F$10:$F$624,'NOV19'!$A$10:$A$624,Resultados!B42)</f>
        <v>3772120301.04</v>
      </c>
      <c r="J42" s="38">
        <f t="shared" si="3"/>
        <v>0.29679390996624871</v>
      </c>
      <c r="L42" s="13"/>
      <c r="M42" s="13"/>
    </row>
    <row r="43" spans="2:13" x14ac:dyDescent="0.2">
      <c r="B43" s="4" t="s">
        <v>649</v>
      </c>
      <c r="C43" s="21" t="s">
        <v>650</v>
      </c>
      <c r="D43" s="21"/>
      <c r="E43" s="21"/>
      <c r="F43" s="21"/>
      <c r="G43" s="21"/>
      <c r="H43" s="18">
        <f>SUMIFS('NOV20'!$F$10:$F$665,'NOV20'!$A$10:$A$665,Resultados!B43)</f>
        <v>346922208.80000001</v>
      </c>
      <c r="I43" s="18">
        <f>SUMIFS('NOV19'!$F$10:$F$624,'NOV19'!$A$10:$A$624,Resultados!B43)</f>
        <v>417272085</v>
      </c>
      <c r="J43" s="38">
        <f t="shared" si="3"/>
        <v>-0.20278285568208335</v>
      </c>
      <c r="L43" s="13"/>
      <c r="M43" s="13"/>
    </row>
    <row r="44" spans="2:13" x14ac:dyDescent="0.2">
      <c r="C44" s="21"/>
      <c r="D44" s="21"/>
      <c r="E44" s="21"/>
      <c r="F44" s="21"/>
      <c r="G44" s="21"/>
      <c r="L44" s="13"/>
      <c r="M44" s="13"/>
    </row>
    <row r="45" spans="2:13" x14ac:dyDescent="0.2">
      <c r="B45" s="4" t="s">
        <v>653</v>
      </c>
      <c r="C45" s="21" t="s">
        <v>654</v>
      </c>
      <c r="D45" s="21"/>
      <c r="E45" s="21"/>
      <c r="F45" s="21"/>
      <c r="G45" s="21"/>
      <c r="H45" s="18">
        <f>H46+H47+H48</f>
        <v>9847285430.4099998</v>
      </c>
      <c r="I45" s="18">
        <f>I46+I47+I48</f>
        <v>6163203409.9300003</v>
      </c>
      <c r="J45" s="38">
        <f t="shared" ref="J45:J65" si="4">IFERROR((H45-I45)/H45,-100%)</f>
        <v>0.37412158371107657</v>
      </c>
      <c r="L45" s="13"/>
      <c r="M45" s="13"/>
    </row>
    <row r="46" spans="2:13" x14ac:dyDescent="0.2">
      <c r="B46" s="4" t="s">
        <v>655</v>
      </c>
      <c r="C46" s="21" t="s">
        <v>656</v>
      </c>
      <c r="D46" s="21"/>
      <c r="E46" s="21"/>
      <c r="F46" s="21"/>
      <c r="G46" s="21"/>
      <c r="H46" s="18">
        <f>SUMIFS('NOV20'!$F$10:$F$665,'NOV20'!$A$10:$A$665,Resultados!B46)</f>
        <v>72203842.329999998</v>
      </c>
      <c r="I46" s="18">
        <f>SUMIFS('NOV19'!$F$10:$F$624,'NOV19'!$A$10:$A$624,Resultados!B46)</f>
        <v>59439864.149999999</v>
      </c>
      <c r="J46" s="38">
        <f t="shared" si="4"/>
        <v>0.17677699369049629</v>
      </c>
      <c r="L46" s="13"/>
      <c r="M46" s="13"/>
    </row>
    <row r="47" spans="2:13" x14ac:dyDescent="0.2">
      <c r="B47" s="4" t="s">
        <v>659</v>
      </c>
      <c r="C47" s="21" t="s">
        <v>660</v>
      </c>
      <c r="D47" s="21"/>
      <c r="E47" s="21"/>
      <c r="F47" s="21"/>
      <c r="G47" s="21"/>
      <c r="H47" s="18">
        <f>SUMIFS('NOV20'!$F$10:$F$665,'NOV20'!$A$10:$A$665,Resultados!B47)</f>
        <v>3098349616.0799999</v>
      </c>
      <c r="I47" s="18">
        <f>SUMIFS('NOV19'!$F$10:$F$624,'NOV19'!$A$10:$A$624,Resultados!B47)</f>
        <v>3135575488.6700001</v>
      </c>
      <c r="J47" s="38">
        <f t="shared" si="4"/>
        <v>-1.2014742428292501E-2</v>
      </c>
      <c r="L47" s="13"/>
      <c r="M47" s="13"/>
    </row>
    <row r="48" spans="2:13" x14ac:dyDescent="0.2">
      <c r="B48" s="4" t="s">
        <v>679</v>
      </c>
      <c r="C48" s="21" t="s">
        <v>680</v>
      </c>
      <c r="D48" s="21"/>
      <c r="E48" s="21"/>
      <c r="F48" s="21"/>
      <c r="G48" s="21"/>
      <c r="H48" s="18">
        <f>SUMIFS('NOV20'!$F$10:$F$665,'NOV20'!$A$10:$A$665,Resultados!B48)</f>
        <v>6676731972</v>
      </c>
      <c r="I48" s="18">
        <f>SUMIFS('NOV19'!$F$10:$F$624,'NOV19'!$A$10:$A$624,Resultados!B48)</f>
        <v>2968188057.1100001</v>
      </c>
      <c r="J48" s="38">
        <f t="shared" si="4"/>
        <v>0.55544298175251061</v>
      </c>
      <c r="L48" s="13"/>
      <c r="M48" s="13"/>
    </row>
    <row r="49" spans="2:13" x14ac:dyDescent="0.2">
      <c r="C49" s="21"/>
      <c r="D49" s="21"/>
      <c r="E49" s="21"/>
      <c r="F49" s="21"/>
      <c r="G49" s="21"/>
      <c r="L49" s="13"/>
      <c r="M49" s="13"/>
    </row>
    <row r="50" spans="2:13" x14ac:dyDescent="0.2">
      <c r="B50" s="4" t="s">
        <v>685</v>
      </c>
      <c r="C50" s="21" t="s">
        <v>501</v>
      </c>
      <c r="D50" s="21"/>
      <c r="E50" s="21"/>
      <c r="F50" s="21"/>
      <c r="G50" s="21"/>
      <c r="H50" s="18">
        <f>+H51+H52</f>
        <v>47708466565.919998</v>
      </c>
      <c r="I50" s="18">
        <f>+I51+I52</f>
        <v>68912599984.350006</v>
      </c>
      <c r="J50" s="38">
        <f t="shared" si="4"/>
        <v>-0.44445221036672222</v>
      </c>
      <c r="L50" s="13"/>
      <c r="M50" s="13"/>
    </row>
    <row r="51" spans="2:13" x14ac:dyDescent="0.2">
      <c r="B51" s="4" t="s">
        <v>686</v>
      </c>
      <c r="C51" s="21" t="s">
        <v>687</v>
      </c>
      <c r="D51" s="21"/>
      <c r="E51" s="21"/>
      <c r="F51" s="21"/>
      <c r="G51" s="21"/>
      <c r="H51" s="18">
        <f>SUMIFS('NOV20'!$F$10:$F$665,'NOV20'!$A$10:$A$665,Resultados!B51)</f>
        <v>47708466565.919998</v>
      </c>
      <c r="I51" s="18">
        <f>SUMIFS('NOV19'!$F$10:$F$624,'NOV19'!$A$10:$A$624,Resultados!B51)</f>
        <v>68912599984.350006</v>
      </c>
      <c r="J51" s="38">
        <f t="shared" si="4"/>
        <v>-0.44445221036672222</v>
      </c>
      <c r="L51" s="13"/>
      <c r="M51" s="13"/>
    </row>
    <row r="52" spans="2:13" x14ac:dyDescent="0.2">
      <c r="B52" s="4" t="s">
        <v>783</v>
      </c>
      <c r="C52" s="4" t="s">
        <v>782</v>
      </c>
      <c r="H52" s="18">
        <f>SUMIFS('NOV20'!$F$10:$F$665,'NOV20'!$A$10:$A$665,Resultados!B52)</f>
        <v>0</v>
      </c>
      <c r="I52" s="18">
        <f>SUMIFS('NOV19'!$F$10:$F$624,'NOV19'!$A$10:$A$624,Resultados!B52)</f>
        <v>0</v>
      </c>
      <c r="J52" s="38">
        <f t="shared" si="4"/>
        <v>-1</v>
      </c>
      <c r="L52" s="13"/>
      <c r="M52" s="13"/>
    </row>
    <row r="53" spans="2:13" x14ac:dyDescent="0.2">
      <c r="C53" s="21"/>
      <c r="D53" s="21"/>
      <c r="E53" s="21"/>
      <c r="F53" s="21"/>
      <c r="G53" s="21"/>
      <c r="L53" s="13"/>
      <c r="M53" s="13"/>
    </row>
    <row r="54" spans="2:13" x14ac:dyDescent="0.2">
      <c r="B54" s="4" t="s">
        <v>691</v>
      </c>
      <c r="C54" s="21" t="s">
        <v>692</v>
      </c>
      <c r="D54" s="21"/>
      <c r="E54" s="21"/>
      <c r="F54" s="21"/>
      <c r="G54" s="21"/>
      <c r="H54" s="18">
        <f>+H55</f>
        <v>127156225958.33</v>
      </c>
      <c r="I54" s="18">
        <f>+I55</f>
        <v>117660944408.58</v>
      </c>
      <c r="J54" s="38">
        <f t="shared" si="4"/>
        <v>7.4674137881865665E-2</v>
      </c>
      <c r="L54" s="13"/>
      <c r="M54" s="13"/>
    </row>
    <row r="55" spans="2:13" x14ac:dyDescent="0.2">
      <c r="B55" s="4" t="s">
        <v>693</v>
      </c>
      <c r="C55" s="21" t="s">
        <v>694</v>
      </c>
      <c r="D55" s="21"/>
      <c r="E55" s="21"/>
      <c r="F55" s="21"/>
      <c r="G55" s="21"/>
      <c r="H55" s="18">
        <f>SUMIFS('NOV20'!$F$10:$F$665,'NOV20'!$A$10:$A$665,Resultados!B55)</f>
        <v>127156225958.33</v>
      </c>
      <c r="I55" s="18">
        <f>SUMIFS('NOV19'!$F$10:$F$624,'NOV19'!$A$10:$A$624,Resultados!B55)</f>
        <v>117660944408.58</v>
      </c>
      <c r="J55" s="38">
        <f t="shared" si="4"/>
        <v>7.4674137881865665E-2</v>
      </c>
      <c r="L55" s="13"/>
      <c r="M55" s="13"/>
    </row>
    <row r="56" spans="2:13" x14ac:dyDescent="0.2">
      <c r="C56" s="21"/>
      <c r="D56" s="21"/>
      <c r="E56" s="21"/>
      <c r="F56" s="21"/>
      <c r="G56" s="21"/>
      <c r="L56" s="13"/>
      <c r="M56" s="13"/>
    </row>
    <row r="57" spans="2:13" x14ac:dyDescent="0.2">
      <c r="B57" s="4" t="s">
        <v>701</v>
      </c>
      <c r="C57" s="21" t="s">
        <v>505</v>
      </c>
      <c r="D57" s="21"/>
      <c r="E57" s="21"/>
      <c r="F57" s="21"/>
      <c r="G57" s="21"/>
      <c r="H57" s="18">
        <f>+H58</f>
        <v>6675984461.3299999</v>
      </c>
      <c r="I57" s="18">
        <f>+I58</f>
        <v>31949750161.599998</v>
      </c>
      <c r="J57" s="38">
        <f t="shared" si="4"/>
        <v>-3.7857735958892449</v>
      </c>
      <c r="L57" s="13"/>
      <c r="M57" s="13"/>
    </row>
    <row r="58" spans="2:13" x14ac:dyDescent="0.2">
      <c r="B58" s="4" t="s">
        <v>702</v>
      </c>
      <c r="C58" s="21" t="s">
        <v>703</v>
      </c>
      <c r="D58" s="21"/>
      <c r="E58" s="21"/>
      <c r="F58" s="21"/>
      <c r="G58" s="21"/>
      <c r="H58" s="18">
        <f>SUMIFS('NOV20'!$F$10:$F$665,'NOV20'!$A$10:$A$665,Resultados!B58)</f>
        <v>6675984461.3299999</v>
      </c>
      <c r="I58" s="18">
        <f>SUMIFS('NOV19'!$F$10:$F$624,'NOV19'!$A$10:$A$624,Resultados!B58)</f>
        <v>31949750161.599998</v>
      </c>
      <c r="J58" s="38">
        <f t="shared" si="4"/>
        <v>-3.7857735958892449</v>
      </c>
      <c r="L58" s="13"/>
      <c r="M58" s="13"/>
    </row>
    <row r="59" spans="2:13" x14ac:dyDescent="0.2">
      <c r="L59" s="13"/>
      <c r="M59" s="13"/>
    </row>
    <row r="60" spans="2:13" x14ac:dyDescent="0.2">
      <c r="B60" s="4" t="s">
        <v>706</v>
      </c>
      <c r="C60" s="4" t="s">
        <v>707</v>
      </c>
      <c r="H60" s="18">
        <f>SUM(H61:H65)</f>
        <v>13278360.449999999</v>
      </c>
      <c r="I60" s="18">
        <f>SUM(I61:I65)</f>
        <v>2587942282.0300002</v>
      </c>
      <c r="L60" s="13"/>
      <c r="M60" s="13"/>
    </row>
    <row r="61" spans="2:13" x14ac:dyDescent="0.2">
      <c r="B61" s="4" t="s">
        <v>708</v>
      </c>
      <c r="C61" s="4" t="s">
        <v>709</v>
      </c>
      <c r="H61" s="18">
        <f>SUMIFS('NOV20'!$F$10:$F$665,'NOV20'!$A$10:$A$665,Resultados!B61)</f>
        <v>0</v>
      </c>
      <c r="I61" s="18">
        <f>SUMIFS('NOV19'!$F$10:$F$624,'NOV19'!$A$10:$A$624,Resultados!B61)</f>
        <v>58297254.189999998</v>
      </c>
      <c r="J61" s="38">
        <f t="shared" si="4"/>
        <v>-1</v>
      </c>
      <c r="L61" s="13"/>
      <c r="M61" s="13"/>
    </row>
    <row r="62" spans="2:13" x14ac:dyDescent="0.2">
      <c r="B62" s="4" t="s">
        <v>710</v>
      </c>
      <c r="C62" s="4" t="s">
        <v>533</v>
      </c>
      <c r="H62" s="18">
        <f>SUMIFS('NOV20'!$F$10:$F$665,'NOV20'!$A$10:$A$665,Resultados!B62)</f>
        <v>0</v>
      </c>
      <c r="I62" s="18">
        <f>SUMIFS('NOV19'!$F$10:$F$624,'NOV19'!$A$10:$A$624,Resultados!B62)</f>
        <v>129987.56</v>
      </c>
      <c r="J62" s="38">
        <f t="shared" si="4"/>
        <v>-1</v>
      </c>
      <c r="L62" s="13"/>
      <c r="M62" s="13"/>
    </row>
    <row r="63" spans="2:13" x14ac:dyDescent="0.2">
      <c r="B63" s="4" t="s">
        <v>713</v>
      </c>
      <c r="C63" s="4" t="s">
        <v>521</v>
      </c>
      <c r="H63" s="18">
        <f>SUMIFS('NOV20'!$F$10:$F$665,'NOV20'!$A$10:$A$665,Resultados!B63)</f>
        <v>4970272.5599999996</v>
      </c>
      <c r="I63" s="18">
        <f>SUMIFS('NOV19'!$F$10:$F$624,'NOV19'!$A$10:$A$624,Resultados!B63)</f>
        <v>2528996792.2800002</v>
      </c>
      <c r="J63" s="38">
        <f t="shared" si="4"/>
        <v>-507.82456882404864</v>
      </c>
      <c r="L63" s="13"/>
      <c r="M63" s="13"/>
    </row>
    <row r="64" spans="2:13" x14ac:dyDescent="0.2">
      <c r="B64" s="4" t="s">
        <v>714</v>
      </c>
      <c r="C64" s="4" t="s">
        <v>715</v>
      </c>
      <c r="H64" s="18">
        <f>SUMIFS('NOV20'!$F$10:$F$665,'NOV20'!$A$10:$A$665,Resultados!B64)</f>
        <v>8308087.8899999997</v>
      </c>
      <c r="I64" s="18">
        <f>SUMIFS('NOV19'!$F$10:$F$624,'NOV19'!$A$10:$A$624,Resultados!B64)</f>
        <v>518248</v>
      </c>
      <c r="J64" s="38">
        <f t="shared" si="4"/>
        <v>0.93762126654632683</v>
      </c>
      <c r="L64" s="13"/>
      <c r="M64" s="13"/>
    </row>
    <row r="65" spans="1:13" x14ac:dyDescent="0.2">
      <c r="B65" s="4" t="s">
        <v>778</v>
      </c>
      <c r="C65" s="4" t="s">
        <v>777</v>
      </c>
      <c r="H65" s="18">
        <f>SUMIFS('NOV20'!$F$10:$F$665,'NOV20'!$A$10:$A$665,Resultados!B65)</f>
        <v>0</v>
      </c>
      <c r="I65" s="18">
        <f>SUMIFS('NOV19'!$F$10:$F$624,'NOV19'!$A$10:$A$624,Resultados!B65)</f>
        <v>0</v>
      </c>
      <c r="J65" s="38">
        <f t="shared" si="4"/>
        <v>-1</v>
      </c>
      <c r="L65" s="13"/>
      <c r="M65" s="13"/>
    </row>
    <row r="66" spans="1:13" ht="13.5" thickBot="1" x14ac:dyDescent="0.25">
      <c r="B66" s="6"/>
      <c r="C66" s="6"/>
      <c r="D66" s="6"/>
      <c r="E66" s="6"/>
      <c r="F66" s="6"/>
      <c r="G66" s="6"/>
      <c r="H66" s="40"/>
      <c r="I66" s="6"/>
      <c r="J66" s="41"/>
      <c r="L66" s="13"/>
      <c r="M66" s="13"/>
    </row>
    <row r="67" spans="1:13" ht="13.5" thickBot="1" x14ac:dyDescent="0.25">
      <c r="B67" s="47"/>
      <c r="C67" s="82" t="s">
        <v>881</v>
      </c>
      <c r="D67" s="82"/>
      <c r="E67" s="82"/>
      <c r="F67" s="82"/>
      <c r="G67" s="82"/>
      <c r="H67" s="48">
        <f>H10-H33</f>
        <v>146030074256.59995</v>
      </c>
      <c r="I67" s="48">
        <f>I10-I33</f>
        <v>127095720709.07996</v>
      </c>
      <c r="J67" s="48"/>
      <c r="L67" s="13"/>
      <c r="M67" s="13"/>
    </row>
    <row r="68" spans="1:13" x14ac:dyDescent="0.2">
      <c r="L68" s="13"/>
      <c r="M68" s="13"/>
    </row>
    <row r="69" spans="1:13" x14ac:dyDescent="0.2">
      <c r="L69" s="13"/>
      <c r="M69" s="13"/>
    </row>
    <row r="70" spans="1:13" x14ac:dyDescent="0.2">
      <c r="L70" s="13"/>
      <c r="M70" s="13"/>
    </row>
    <row r="71" spans="1:13" x14ac:dyDescent="0.2">
      <c r="L71" s="13"/>
      <c r="M71" s="13"/>
    </row>
    <row r="72" spans="1:13" x14ac:dyDescent="0.2">
      <c r="F72" s="36"/>
      <c r="G72" s="36"/>
      <c r="H72" s="37"/>
      <c r="L72" s="13"/>
      <c r="M72" s="13"/>
    </row>
    <row r="73" spans="1:13" x14ac:dyDescent="0.2">
      <c r="A73" s="35" t="s">
        <v>874</v>
      </c>
      <c r="E73" s="35" t="s">
        <v>875</v>
      </c>
      <c r="I73" s="75" t="s">
        <v>1136</v>
      </c>
      <c r="L73" s="13"/>
      <c r="M73" s="13"/>
    </row>
    <row r="74" spans="1:13" x14ac:dyDescent="0.2">
      <c r="A74" s="4" t="s">
        <v>876</v>
      </c>
      <c r="E74" s="4" t="s">
        <v>877</v>
      </c>
      <c r="I74" s="12" t="s">
        <v>878</v>
      </c>
      <c r="L74" s="13"/>
      <c r="M74" s="13"/>
    </row>
    <row r="75" spans="1:13" x14ac:dyDescent="0.2">
      <c r="I75" s="12" t="s">
        <v>1137</v>
      </c>
    </row>
    <row r="77" spans="1:13" x14ac:dyDescent="0.2">
      <c r="H77" s="4"/>
    </row>
    <row r="80" spans="1:13" x14ac:dyDescent="0.2">
      <c r="G80" s="83" t="s">
        <v>882</v>
      </c>
      <c r="H80" s="83"/>
    </row>
  </sheetData>
  <mergeCells count="8">
    <mergeCell ref="C67:G67"/>
    <mergeCell ref="G80:H80"/>
    <mergeCell ref="A1:K1"/>
    <mergeCell ref="A2:K2"/>
    <mergeCell ref="A3:K3"/>
    <mergeCell ref="A4:K4"/>
    <mergeCell ref="A5:K5"/>
    <mergeCell ref="C8:G8"/>
  </mergeCells>
  <pageMargins left="1.02" right="0.97" top="1.0139583333333333" bottom="0.3" header="0.32" footer="0.19"/>
  <pageSetup paperSize="137" scale="76" orientation="portrait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J648"/>
  <sheetViews>
    <sheetView showGridLines="0" topLeftCell="A635" workbookViewId="0">
      <selection activeCell="E620" sqref="E620"/>
    </sheetView>
  </sheetViews>
  <sheetFormatPr baseColWidth="10" defaultRowHeight="15" x14ac:dyDescent="0.25"/>
  <cols>
    <col min="1" max="1" width="25.28515625" bestFit="1" customWidth="1"/>
    <col min="2" max="2" width="45.7109375" bestFit="1" customWidth="1"/>
    <col min="3" max="3" width="18.28515625" style="55" bestFit="1" customWidth="1"/>
    <col min="4" max="4" width="19.42578125" style="55" bestFit="1" customWidth="1"/>
    <col min="5" max="5" width="20" style="55" bestFit="1" customWidth="1"/>
    <col min="6" max="6" width="18.28515625" style="55" bestFit="1" customWidth="1"/>
    <col min="7" max="9" width="14.7109375" bestFit="1" customWidth="1"/>
  </cols>
  <sheetData>
    <row r="2" spans="1:8" x14ac:dyDescent="0.25">
      <c r="A2" s="1" t="s">
        <v>0</v>
      </c>
      <c r="B2" s="1" t="s">
        <v>1</v>
      </c>
    </row>
    <row r="3" spans="1:8" x14ac:dyDescent="0.25">
      <c r="A3" s="2" t="s">
        <v>979</v>
      </c>
      <c r="B3" s="2" t="s">
        <v>980</v>
      </c>
    </row>
    <row r="4" spans="1:8" ht="60" x14ac:dyDescent="0.25">
      <c r="A4" s="2" t="s">
        <v>2</v>
      </c>
      <c r="B4" s="2" t="s">
        <v>981</v>
      </c>
    </row>
    <row r="5" spans="1:8" x14ac:dyDescent="0.25">
      <c r="A5" s="2" t="s">
        <v>3</v>
      </c>
      <c r="B5" s="2" t="s">
        <v>1123</v>
      </c>
    </row>
    <row r="6" spans="1:8" x14ac:dyDescent="0.25">
      <c r="A6" s="2" t="s">
        <v>4</v>
      </c>
      <c r="B6" s="2" t="s">
        <v>912</v>
      </c>
    </row>
    <row r="7" spans="1:8" x14ac:dyDescent="0.25">
      <c r="A7" s="2" t="s">
        <v>5</v>
      </c>
      <c r="B7" s="2" t="s">
        <v>1124</v>
      </c>
    </row>
    <row r="8" spans="1:8" x14ac:dyDescent="0.25">
      <c r="A8" s="2"/>
      <c r="B8" s="2"/>
    </row>
    <row r="9" spans="1:8" ht="30" x14ac:dyDescent="0.25">
      <c r="A9" s="1" t="s">
        <v>6</v>
      </c>
      <c r="B9" s="1" t="s">
        <v>2</v>
      </c>
      <c r="C9" s="57" t="s">
        <v>7</v>
      </c>
      <c r="D9" s="57" t="s">
        <v>8</v>
      </c>
      <c r="E9" s="57" t="s">
        <v>9</v>
      </c>
      <c r="F9" s="57" t="s">
        <v>10</v>
      </c>
    </row>
    <row r="10" spans="1:8" x14ac:dyDescent="0.25">
      <c r="A10" s="2" t="s">
        <v>11</v>
      </c>
      <c r="B10" s="2" t="s">
        <v>12</v>
      </c>
      <c r="C10" s="56">
        <v>204390440554.79001</v>
      </c>
      <c r="D10" s="56">
        <v>387669924219.03998</v>
      </c>
      <c r="E10" s="56">
        <v>295250008687.77002</v>
      </c>
      <c r="F10" s="56">
        <v>296810356086.06</v>
      </c>
      <c r="G10" s="65">
        <f>+Balance!F55</f>
        <v>296810356086.06</v>
      </c>
      <c r="H10" s="65">
        <f>+F10-G10</f>
        <v>0</v>
      </c>
    </row>
    <row r="11" spans="1:8" x14ac:dyDescent="0.25">
      <c r="A11" s="2" t="s">
        <v>13</v>
      </c>
      <c r="B11" s="2" t="s">
        <v>14</v>
      </c>
      <c r="C11" s="56">
        <v>50705227.799999997</v>
      </c>
      <c r="D11" s="56">
        <v>6759193436.2600002</v>
      </c>
      <c r="E11" s="56">
        <v>6666160611.0600004</v>
      </c>
      <c r="F11" s="56">
        <v>143738053</v>
      </c>
    </row>
    <row r="12" spans="1:8" x14ac:dyDescent="0.25">
      <c r="A12" s="2" t="s">
        <v>15</v>
      </c>
      <c r="B12" s="2" t="s">
        <v>16</v>
      </c>
      <c r="C12" s="56">
        <v>50705227.799999997</v>
      </c>
      <c r="D12" s="56">
        <v>6759193436.2600002</v>
      </c>
      <c r="E12" s="56">
        <v>6666160611.0600004</v>
      </c>
      <c r="F12" s="56">
        <v>143738053</v>
      </c>
    </row>
    <row r="13" spans="1:8" x14ac:dyDescent="0.25">
      <c r="A13" s="2" t="s">
        <v>17</v>
      </c>
      <c r="B13" s="2" t="s">
        <v>18</v>
      </c>
      <c r="C13" s="56">
        <v>50705227.799999997</v>
      </c>
      <c r="D13" s="56">
        <v>6759193436.2600002</v>
      </c>
      <c r="E13" s="56">
        <v>6666160611.0600004</v>
      </c>
      <c r="F13" s="56">
        <v>143738053</v>
      </c>
    </row>
    <row r="14" spans="1:8" x14ac:dyDescent="0.25">
      <c r="A14" s="2" t="s">
        <v>19</v>
      </c>
      <c r="B14" s="2" t="s">
        <v>18</v>
      </c>
      <c r="C14" s="56">
        <v>50705227.799999997</v>
      </c>
      <c r="D14" s="56">
        <v>6759193436.2600002</v>
      </c>
      <c r="E14" s="56">
        <v>6666160611.0600004</v>
      </c>
      <c r="F14" s="56">
        <v>143738053</v>
      </c>
    </row>
    <row r="15" spans="1:8" x14ac:dyDescent="0.25">
      <c r="A15" s="2" t="s">
        <v>20</v>
      </c>
      <c r="B15" s="2" t="s">
        <v>21</v>
      </c>
      <c r="C15" s="56">
        <v>16130043894.35</v>
      </c>
      <c r="D15" s="56">
        <v>53308996856.839996</v>
      </c>
      <c r="E15" s="56">
        <v>53654765601.849998</v>
      </c>
      <c r="F15" s="56">
        <v>15784275149.34</v>
      </c>
    </row>
    <row r="16" spans="1:8" ht="30" x14ac:dyDescent="0.25">
      <c r="A16" s="2" t="s">
        <v>22</v>
      </c>
      <c r="B16" s="2" t="s">
        <v>23</v>
      </c>
      <c r="C16" s="56">
        <v>3708446630.7800002</v>
      </c>
      <c r="D16" s="56">
        <v>1895671736.9100001</v>
      </c>
      <c r="E16" s="56">
        <v>56496503.68</v>
      </c>
      <c r="F16" s="56">
        <v>5547621864.0100002</v>
      </c>
    </row>
    <row r="17" spans="1:6" x14ac:dyDescent="0.25">
      <c r="A17" s="2" t="s">
        <v>24</v>
      </c>
      <c r="B17" s="2" t="s">
        <v>25</v>
      </c>
      <c r="C17" s="56">
        <v>3708446630.7800002</v>
      </c>
      <c r="D17" s="56">
        <v>1895671736.9100001</v>
      </c>
      <c r="E17" s="56">
        <v>56496503.68</v>
      </c>
      <c r="F17" s="56">
        <v>5547621864.0100002</v>
      </c>
    </row>
    <row r="18" spans="1:6" x14ac:dyDescent="0.25">
      <c r="A18" s="2" t="s">
        <v>26</v>
      </c>
      <c r="B18" s="2" t="s">
        <v>27</v>
      </c>
      <c r="C18" s="56">
        <v>0</v>
      </c>
      <c r="D18" s="56">
        <v>40112642.909999996</v>
      </c>
      <c r="E18" s="56">
        <v>40112642.909999996</v>
      </c>
      <c r="F18" s="56">
        <v>0</v>
      </c>
    </row>
    <row r="19" spans="1:6" x14ac:dyDescent="0.25">
      <c r="A19" s="2" t="s">
        <v>28</v>
      </c>
      <c r="B19" s="2" t="s">
        <v>29</v>
      </c>
      <c r="C19" s="56">
        <v>712494394.77999997</v>
      </c>
      <c r="D19" s="56">
        <v>4687452</v>
      </c>
      <c r="E19" s="56">
        <v>3459004.77</v>
      </c>
      <c r="F19" s="56">
        <v>713722842.00999999</v>
      </c>
    </row>
    <row r="20" spans="1:6" x14ac:dyDescent="0.25">
      <c r="A20" s="2" t="s">
        <v>30</v>
      </c>
      <c r="B20" s="2" t="s">
        <v>25</v>
      </c>
      <c r="C20" s="56">
        <v>2995952236</v>
      </c>
      <c r="D20" s="56">
        <v>1850871642</v>
      </c>
      <c r="E20" s="56">
        <v>12924856</v>
      </c>
      <c r="F20" s="56">
        <v>4833899022</v>
      </c>
    </row>
    <row r="21" spans="1:6" x14ac:dyDescent="0.25">
      <c r="A21" s="2" t="s">
        <v>31</v>
      </c>
      <c r="B21" s="2" t="s">
        <v>32</v>
      </c>
      <c r="C21" s="56">
        <v>5914544.9800000004</v>
      </c>
      <c r="D21" s="56">
        <v>8588453.2200000007</v>
      </c>
      <c r="E21" s="56">
        <v>12121801.720000001</v>
      </c>
      <c r="F21" s="56">
        <v>2381196.48</v>
      </c>
    </row>
    <row r="22" spans="1:6" x14ac:dyDescent="0.25">
      <c r="A22" s="2" t="s">
        <v>33</v>
      </c>
      <c r="B22" s="2" t="s">
        <v>34</v>
      </c>
      <c r="C22" s="56">
        <v>5914544.9800000004</v>
      </c>
      <c r="D22" s="56">
        <v>8588453.2200000007</v>
      </c>
      <c r="E22" s="56">
        <v>12121801.720000001</v>
      </c>
      <c r="F22" s="56">
        <v>2381196.48</v>
      </c>
    </row>
    <row r="23" spans="1:6" x14ac:dyDescent="0.25">
      <c r="A23" s="2" t="s">
        <v>35</v>
      </c>
      <c r="B23" s="2" t="s">
        <v>34</v>
      </c>
      <c r="C23" s="56">
        <v>5914544.9800000004</v>
      </c>
      <c r="D23" s="56">
        <v>8588453.2200000007</v>
      </c>
      <c r="E23" s="56">
        <v>12121801.720000001</v>
      </c>
      <c r="F23" s="56">
        <v>2381196.48</v>
      </c>
    </row>
    <row r="24" spans="1:6" x14ac:dyDescent="0.25">
      <c r="A24" s="2" t="s">
        <v>36</v>
      </c>
      <c r="B24" s="2" t="s">
        <v>37</v>
      </c>
      <c r="C24" s="56">
        <v>64967609</v>
      </c>
      <c r="D24" s="56">
        <v>342482371.10000002</v>
      </c>
      <c r="E24" s="56">
        <v>222002347</v>
      </c>
      <c r="F24" s="56">
        <v>185447633.09999999</v>
      </c>
    </row>
    <row r="25" spans="1:6" x14ac:dyDescent="0.25">
      <c r="A25" s="2" t="s">
        <v>38</v>
      </c>
      <c r="B25" s="2" t="s">
        <v>39</v>
      </c>
      <c r="C25" s="56">
        <v>64967609</v>
      </c>
      <c r="D25" s="56">
        <v>342482371.10000002</v>
      </c>
      <c r="E25" s="56">
        <v>222002347</v>
      </c>
      <c r="F25" s="56">
        <v>185447633.09999999</v>
      </c>
    </row>
    <row r="26" spans="1:6" x14ac:dyDescent="0.25">
      <c r="A26" s="2" t="s">
        <v>40</v>
      </c>
      <c r="B26" s="2" t="s">
        <v>39</v>
      </c>
      <c r="C26" s="56">
        <v>64967609</v>
      </c>
      <c r="D26" s="56">
        <v>342482371.10000002</v>
      </c>
      <c r="E26" s="56">
        <v>222002347</v>
      </c>
      <c r="F26" s="56">
        <v>185447633.09999999</v>
      </c>
    </row>
    <row r="27" spans="1:6" x14ac:dyDescent="0.25">
      <c r="A27" s="2" t="s">
        <v>41</v>
      </c>
      <c r="B27" s="2" t="s">
        <v>42</v>
      </c>
      <c r="C27" s="56">
        <v>14316558837.959999</v>
      </c>
      <c r="D27" s="56">
        <v>50852487279.900002</v>
      </c>
      <c r="E27" s="56">
        <v>53158335491.68</v>
      </c>
      <c r="F27" s="56">
        <v>12010710626.18</v>
      </c>
    </row>
    <row r="28" spans="1:6" x14ac:dyDescent="0.25">
      <c r="A28" s="2" t="s">
        <v>43</v>
      </c>
      <c r="B28" s="2" t="s">
        <v>44</v>
      </c>
      <c r="C28" s="56">
        <v>4871392</v>
      </c>
      <c r="D28" s="56">
        <v>77053760</v>
      </c>
      <c r="E28" s="56">
        <v>7037290</v>
      </c>
      <c r="F28" s="56">
        <v>74887862</v>
      </c>
    </row>
    <row r="29" spans="1:6" x14ac:dyDescent="0.25">
      <c r="A29" s="2" t="s">
        <v>45</v>
      </c>
      <c r="B29" s="2" t="s">
        <v>44</v>
      </c>
      <c r="C29" s="56">
        <v>4871392</v>
      </c>
      <c r="D29" s="56">
        <v>77053760</v>
      </c>
      <c r="E29" s="56">
        <v>7037290</v>
      </c>
      <c r="F29" s="56">
        <v>74887862</v>
      </c>
    </row>
    <row r="30" spans="1:6" x14ac:dyDescent="0.25">
      <c r="A30" s="2" t="s">
        <v>46</v>
      </c>
      <c r="B30" s="2" t="s">
        <v>47</v>
      </c>
      <c r="C30" s="56">
        <v>45602073</v>
      </c>
      <c r="D30" s="56">
        <v>354053498</v>
      </c>
      <c r="E30" s="56">
        <v>299821576</v>
      </c>
      <c r="F30" s="56">
        <v>99833995</v>
      </c>
    </row>
    <row r="31" spans="1:6" x14ac:dyDescent="0.25">
      <c r="A31" s="2" t="s">
        <v>48</v>
      </c>
      <c r="B31" s="2" t="s">
        <v>47</v>
      </c>
      <c r="C31" s="56">
        <v>45602073</v>
      </c>
      <c r="D31" s="56">
        <v>354053498</v>
      </c>
      <c r="E31" s="56">
        <v>299821576</v>
      </c>
      <c r="F31" s="56">
        <v>99833995</v>
      </c>
    </row>
    <row r="32" spans="1:6" x14ac:dyDescent="0.25">
      <c r="A32" s="2" t="s">
        <v>1064</v>
      </c>
      <c r="B32" s="2" t="s">
        <v>1065</v>
      </c>
      <c r="C32" s="56">
        <v>0</v>
      </c>
      <c r="D32" s="56">
        <v>14953693</v>
      </c>
      <c r="E32" s="56">
        <v>14953693</v>
      </c>
      <c r="F32" s="56">
        <v>0</v>
      </c>
    </row>
    <row r="33" spans="1:6" x14ac:dyDescent="0.25">
      <c r="A33" s="2" t="s">
        <v>1066</v>
      </c>
      <c r="B33" s="2" t="s">
        <v>1065</v>
      </c>
      <c r="C33" s="56">
        <v>0</v>
      </c>
      <c r="D33" s="56">
        <v>14953693</v>
      </c>
      <c r="E33" s="56">
        <v>14953693</v>
      </c>
      <c r="F33" s="56">
        <v>0</v>
      </c>
    </row>
    <row r="34" spans="1:6" x14ac:dyDescent="0.25">
      <c r="A34" s="2" t="s">
        <v>49</v>
      </c>
      <c r="B34" s="2" t="s">
        <v>50</v>
      </c>
      <c r="C34" s="56">
        <v>0</v>
      </c>
      <c r="D34" s="56">
        <v>1294606020</v>
      </c>
      <c r="E34" s="56">
        <v>1294606020</v>
      </c>
      <c r="F34" s="56">
        <v>0</v>
      </c>
    </row>
    <row r="35" spans="1:6" x14ac:dyDescent="0.25">
      <c r="A35" s="2" t="s">
        <v>51</v>
      </c>
      <c r="B35" s="2" t="s">
        <v>50</v>
      </c>
      <c r="C35" s="56">
        <v>0</v>
      </c>
      <c r="D35" s="56">
        <v>1294606020</v>
      </c>
      <c r="E35" s="56">
        <v>1294606020</v>
      </c>
      <c r="F35" s="56">
        <v>0</v>
      </c>
    </row>
    <row r="36" spans="1:6" x14ac:dyDescent="0.25">
      <c r="A36" s="2" t="s">
        <v>52</v>
      </c>
      <c r="B36" s="2" t="s">
        <v>53</v>
      </c>
      <c r="C36" s="56">
        <v>14266085372.959999</v>
      </c>
      <c r="D36" s="56">
        <v>49111820308.900002</v>
      </c>
      <c r="E36" s="56">
        <v>51541916912.68</v>
      </c>
      <c r="F36" s="56">
        <v>11835988769.18</v>
      </c>
    </row>
    <row r="37" spans="1:6" x14ac:dyDescent="0.25">
      <c r="A37" s="2" t="s">
        <v>54</v>
      </c>
      <c r="B37" s="2" t="s">
        <v>53</v>
      </c>
      <c r="C37" s="56">
        <v>14266085372.959999</v>
      </c>
      <c r="D37" s="56">
        <v>48942988181.900002</v>
      </c>
      <c r="E37" s="56">
        <v>51381958708.68</v>
      </c>
      <c r="F37" s="56">
        <v>11827114846.18</v>
      </c>
    </row>
    <row r="38" spans="1:6" x14ac:dyDescent="0.25">
      <c r="A38" s="2" t="s">
        <v>55</v>
      </c>
      <c r="B38" s="2" t="s">
        <v>56</v>
      </c>
      <c r="C38" s="56">
        <v>0</v>
      </c>
      <c r="D38" s="56">
        <v>168832127</v>
      </c>
      <c r="E38" s="56">
        <v>159958204</v>
      </c>
      <c r="F38" s="56">
        <v>8873923</v>
      </c>
    </row>
    <row r="39" spans="1:6" x14ac:dyDescent="0.25">
      <c r="A39" s="2" t="s">
        <v>57</v>
      </c>
      <c r="B39" s="2" t="s">
        <v>58</v>
      </c>
      <c r="C39" s="56">
        <v>1036673710.63</v>
      </c>
      <c r="D39" s="56">
        <v>147843263.09</v>
      </c>
      <c r="E39" s="56">
        <v>99594938.769999996</v>
      </c>
      <c r="F39" s="56">
        <v>1084922034.95</v>
      </c>
    </row>
    <row r="40" spans="1:6" x14ac:dyDescent="0.25">
      <c r="A40" s="2" t="s">
        <v>59</v>
      </c>
      <c r="B40" s="2" t="s">
        <v>60</v>
      </c>
      <c r="C40" s="56">
        <v>793437297.83000004</v>
      </c>
      <c r="D40" s="56">
        <v>147843263.09</v>
      </c>
      <c r="E40" s="56">
        <v>99594938.769999996</v>
      </c>
      <c r="F40" s="56">
        <v>841685622.14999998</v>
      </c>
    </row>
    <row r="41" spans="1:6" x14ac:dyDescent="0.25">
      <c r="A41" s="2" t="s">
        <v>61</v>
      </c>
      <c r="B41" s="2" t="s">
        <v>34</v>
      </c>
      <c r="C41" s="56">
        <v>793437297.83000004</v>
      </c>
      <c r="D41" s="56">
        <v>147843263.09</v>
      </c>
      <c r="E41" s="56">
        <v>99594938.769999996</v>
      </c>
      <c r="F41" s="56">
        <v>841685622.14999998</v>
      </c>
    </row>
    <row r="42" spans="1:6" x14ac:dyDescent="0.25">
      <c r="A42" s="2" t="s">
        <v>62</v>
      </c>
      <c r="B42" s="2" t="s">
        <v>63</v>
      </c>
      <c r="C42" s="56">
        <v>16108750</v>
      </c>
      <c r="D42" s="56">
        <v>0</v>
      </c>
      <c r="E42" s="56">
        <v>0</v>
      </c>
      <c r="F42" s="56">
        <v>16108750</v>
      </c>
    </row>
    <row r="43" spans="1:6" x14ac:dyDescent="0.25">
      <c r="A43" s="2" t="s">
        <v>64</v>
      </c>
      <c r="B43" s="2" t="s">
        <v>63</v>
      </c>
      <c r="C43" s="56">
        <v>16108750</v>
      </c>
      <c r="D43" s="56">
        <v>0</v>
      </c>
      <c r="E43" s="56">
        <v>0</v>
      </c>
      <c r="F43" s="56">
        <v>16108750</v>
      </c>
    </row>
    <row r="44" spans="1:6" x14ac:dyDescent="0.25">
      <c r="A44" s="2" t="s">
        <v>65</v>
      </c>
      <c r="B44" s="2" t="s">
        <v>66</v>
      </c>
      <c r="C44" s="56">
        <v>227127662.80000001</v>
      </c>
      <c r="D44" s="56">
        <v>0</v>
      </c>
      <c r="E44" s="56">
        <v>0</v>
      </c>
      <c r="F44" s="56">
        <v>227127662.80000001</v>
      </c>
    </row>
    <row r="45" spans="1:6" x14ac:dyDescent="0.25">
      <c r="A45" s="2" t="s">
        <v>67</v>
      </c>
      <c r="B45" s="2" t="s">
        <v>66</v>
      </c>
      <c r="C45" s="56">
        <v>227127662.80000001</v>
      </c>
      <c r="D45" s="56">
        <v>0</v>
      </c>
      <c r="E45" s="56">
        <v>0</v>
      </c>
      <c r="F45" s="56">
        <v>227127662.80000001</v>
      </c>
    </row>
    <row r="46" spans="1:6" ht="30" x14ac:dyDescent="0.25">
      <c r="A46" s="2" t="s">
        <v>68</v>
      </c>
      <c r="B46" s="2" t="s">
        <v>69</v>
      </c>
      <c r="C46" s="56">
        <v>-3002517439</v>
      </c>
      <c r="D46" s="56">
        <v>61923752.619999997</v>
      </c>
      <c r="E46" s="56">
        <v>106214519</v>
      </c>
      <c r="F46" s="56">
        <v>-3046808205.3800001</v>
      </c>
    </row>
    <row r="47" spans="1:6" x14ac:dyDescent="0.25">
      <c r="A47" s="2" t="s">
        <v>70</v>
      </c>
      <c r="B47" s="2" t="s">
        <v>60</v>
      </c>
      <c r="C47" s="56">
        <v>-793437302</v>
      </c>
      <c r="D47" s="56">
        <v>57966198.850000001</v>
      </c>
      <c r="E47" s="56">
        <v>106214519</v>
      </c>
      <c r="F47" s="56">
        <v>-841685622.14999998</v>
      </c>
    </row>
    <row r="48" spans="1:6" x14ac:dyDescent="0.25">
      <c r="A48" s="2" t="s">
        <v>71</v>
      </c>
      <c r="B48" s="2" t="s">
        <v>34</v>
      </c>
      <c r="C48" s="56">
        <v>-710173925</v>
      </c>
      <c r="D48" s="56">
        <v>57966198.850000001</v>
      </c>
      <c r="E48" s="56">
        <v>106214519</v>
      </c>
      <c r="F48" s="56">
        <v>-758422245.14999998</v>
      </c>
    </row>
    <row r="49" spans="1:6" x14ac:dyDescent="0.25">
      <c r="A49" s="2" t="s">
        <v>72</v>
      </c>
      <c r="B49" s="2" t="s">
        <v>73</v>
      </c>
      <c r="C49" s="56">
        <v>-83263377</v>
      </c>
      <c r="D49" s="56">
        <v>0</v>
      </c>
      <c r="E49" s="56">
        <v>0</v>
      </c>
      <c r="F49" s="56">
        <v>-83263377</v>
      </c>
    </row>
    <row r="50" spans="1:6" x14ac:dyDescent="0.25">
      <c r="A50" s="2" t="s">
        <v>74</v>
      </c>
      <c r="B50" s="2" t="s">
        <v>63</v>
      </c>
      <c r="C50" s="56">
        <v>-2151565654</v>
      </c>
      <c r="D50" s="56">
        <v>2838853.77</v>
      </c>
      <c r="E50" s="56">
        <v>0</v>
      </c>
      <c r="F50" s="56">
        <v>-2148726800.23</v>
      </c>
    </row>
    <row r="51" spans="1:6" x14ac:dyDescent="0.25">
      <c r="A51" s="2" t="s">
        <v>75</v>
      </c>
      <c r="B51" s="2" t="s">
        <v>63</v>
      </c>
      <c r="C51" s="56">
        <v>-2151565654</v>
      </c>
      <c r="D51" s="56">
        <v>2838853.77</v>
      </c>
      <c r="E51" s="56">
        <v>0</v>
      </c>
      <c r="F51" s="56">
        <v>-2148726800.23</v>
      </c>
    </row>
    <row r="52" spans="1:6" x14ac:dyDescent="0.25">
      <c r="A52" s="2" t="s">
        <v>76</v>
      </c>
      <c r="B52" s="2" t="s">
        <v>53</v>
      </c>
      <c r="C52" s="56">
        <v>-57514483</v>
      </c>
      <c r="D52" s="56">
        <v>1118700</v>
      </c>
      <c r="E52" s="56">
        <v>0</v>
      </c>
      <c r="F52" s="56">
        <v>-56395783</v>
      </c>
    </row>
    <row r="53" spans="1:6" x14ac:dyDescent="0.25">
      <c r="A53" s="2" t="s">
        <v>77</v>
      </c>
      <c r="B53" s="2" t="s">
        <v>53</v>
      </c>
      <c r="C53" s="56">
        <v>-57514483</v>
      </c>
      <c r="D53" s="56">
        <v>1118700</v>
      </c>
      <c r="E53" s="56">
        <v>0</v>
      </c>
      <c r="F53" s="56">
        <v>-56395783</v>
      </c>
    </row>
    <row r="54" spans="1:6" x14ac:dyDescent="0.25">
      <c r="A54" s="2" t="s">
        <v>851</v>
      </c>
      <c r="B54" s="2" t="s">
        <v>850</v>
      </c>
      <c r="C54" s="56">
        <v>0</v>
      </c>
      <c r="D54" s="56">
        <v>7031178</v>
      </c>
      <c r="E54" s="56">
        <v>7031178</v>
      </c>
      <c r="F54" s="56">
        <v>0</v>
      </c>
    </row>
    <row r="55" spans="1:6" x14ac:dyDescent="0.25">
      <c r="A55" s="2" t="s">
        <v>849</v>
      </c>
      <c r="B55" s="2" t="s">
        <v>848</v>
      </c>
      <c r="C55" s="56">
        <v>0</v>
      </c>
      <c r="D55" s="56">
        <v>7031178</v>
      </c>
      <c r="E55" s="56">
        <v>7031178</v>
      </c>
      <c r="F55" s="56">
        <v>0</v>
      </c>
    </row>
    <row r="56" spans="1:6" ht="30" x14ac:dyDescent="0.25">
      <c r="A56" s="2" t="s">
        <v>910</v>
      </c>
      <c r="B56" s="2" t="s">
        <v>909</v>
      </c>
      <c r="C56" s="56">
        <v>0</v>
      </c>
      <c r="D56" s="56">
        <v>7031178</v>
      </c>
      <c r="E56" s="56">
        <v>7031178</v>
      </c>
      <c r="F56" s="56">
        <v>0</v>
      </c>
    </row>
    <row r="57" spans="1:6" ht="30" x14ac:dyDescent="0.25">
      <c r="A57" s="2" t="s">
        <v>908</v>
      </c>
      <c r="B57" s="2" t="s">
        <v>907</v>
      </c>
      <c r="C57" s="56">
        <v>0</v>
      </c>
      <c r="D57" s="56">
        <v>7031178</v>
      </c>
      <c r="E57" s="56">
        <v>7031178</v>
      </c>
      <c r="F57" s="56">
        <v>0</v>
      </c>
    </row>
    <row r="58" spans="1:6" x14ac:dyDescent="0.25">
      <c r="A58" s="2" t="s">
        <v>78</v>
      </c>
      <c r="B58" s="2" t="s">
        <v>79</v>
      </c>
      <c r="C58" s="56">
        <v>800989968.5</v>
      </c>
      <c r="D58" s="56">
        <v>127059543.44</v>
      </c>
      <c r="E58" s="56">
        <v>242521300.47</v>
      </c>
      <c r="F58" s="56">
        <v>685528211.47000003</v>
      </c>
    </row>
    <row r="59" spans="1:6" x14ac:dyDescent="0.25">
      <c r="A59" s="2" t="s">
        <v>80</v>
      </c>
      <c r="B59" s="2" t="s">
        <v>81</v>
      </c>
      <c r="C59" s="56">
        <v>825560468.46000004</v>
      </c>
      <c r="D59" s="56">
        <v>127059543.44</v>
      </c>
      <c r="E59" s="56">
        <v>242521300.47</v>
      </c>
      <c r="F59" s="56">
        <v>710098711.42999995</v>
      </c>
    </row>
    <row r="60" spans="1:6" x14ac:dyDescent="0.25">
      <c r="A60" s="2" t="s">
        <v>82</v>
      </c>
      <c r="B60" s="2" t="s">
        <v>83</v>
      </c>
      <c r="C60" s="56">
        <v>766132153.65999997</v>
      </c>
      <c r="D60" s="56">
        <v>0</v>
      </c>
      <c r="E60" s="56">
        <v>111383908.95</v>
      </c>
      <c r="F60" s="56">
        <v>654748244.71000004</v>
      </c>
    </row>
    <row r="61" spans="1:6" x14ac:dyDescent="0.25">
      <c r="A61" s="2" t="s">
        <v>84</v>
      </c>
      <c r="B61" s="2" t="s">
        <v>83</v>
      </c>
      <c r="C61" s="56">
        <v>766132153.65999997</v>
      </c>
      <c r="D61" s="56">
        <v>0</v>
      </c>
      <c r="E61" s="56">
        <v>111383908.95</v>
      </c>
      <c r="F61" s="56">
        <v>654748244.71000004</v>
      </c>
    </row>
    <row r="62" spans="1:6" x14ac:dyDescent="0.25">
      <c r="A62" s="2" t="s">
        <v>85</v>
      </c>
      <c r="B62" s="2" t="s">
        <v>86</v>
      </c>
      <c r="C62" s="56">
        <v>25794548.609999999</v>
      </c>
      <c r="D62" s="56">
        <v>558998.93000000005</v>
      </c>
      <c r="E62" s="56">
        <v>3128789.01</v>
      </c>
      <c r="F62" s="56">
        <v>23224758.530000001</v>
      </c>
    </row>
    <row r="63" spans="1:6" x14ac:dyDescent="0.25">
      <c r="A63" s="2" t="s">
        <v>87</v>
      </c>
      <c r="B63" s="2" t="s">
        <v>86</v>
      </c>
      <c r="C63" s="56">
        <v>25794548.609999999</v>
      </c>
      <c r="D63" s="56">
        <v>558998.93000000005</v>
      </c>
      <c r="E63" s="56">
        <v>3128789.01</v>
      </c>
      <c r="F63" s="56">
        <v>23224758.530000001</v>
      </c>
    </row>
    <row r="64" spans="1:6" x14ac:dyDescent="0.25">
      <c r="A64" s="2" t="s">
        <v>88</v>
      </c>
      <c r="B64" s="2" t="s">
        <v>89</v>
      </c>
      <c r="C64" s="56">
        <v>33633766.189999998</v>
      </c>
      <c r="D64" s="56">
        <v>126500544.51000001</v>
      </c>
      <c r="E64" s="56">
        <v>128008602.51000001</v>
      </c>
      <c r="F64" s="56">
        <v>32125708.190000001</v>
      </c>
    </row>
    <row r="65" spans="1:6" x14ac:dyDescent="0.25">
      <c r="A65" s="2" t="s">
        <v>90</v>
      </c>
      <c r="B65" s="2" t="s">
        <v>89</v>
      </c>
      <c r="C65" s="56">
        <v>33633766.189999998</v>
      </c>
      <c r="D65" s="56">
        <v>126500544.51000001</v>
      </c>
      <c r="E65" s="56">
        <v>128008602.51000001</v>
      </c>
      <c r="F65" s="56">
        <v>32125708.190000001</v>
      </c>
    </row>
    <row r="66" spans="1:6" x14ac:dyDescent="0.25">
      <c r="A66" s="2" t="s">
        <v>91</v>
      </c>
      <c r="B66" s="2" t="s">
        <v>92</v>
      </c>
      <c r="C66" s="56">
        <v>-24570499.960000001</v>
      </c>
      <c r="D66" s="56">
        <v>0</v>
      </c>
      <c r="E66" s="56">
        <v>0</v>
      </c>
      <c r="F66" s="56">
        <v>-24570499.960000001</v>
      </c>
    </row>
    <row r="67" spans="1:6" x14ac:dyDescent="0.25">
      <c r="A67" s="2" t="s">
        <v>93</v>
      </c>
      <c r="B67" s="2" t="s">
        <v>94</v>
      </c>
      <c r="C67" s="56">
        <v>-24570499.960000001</v>
      </c>
      <c r="D67" s="56">
        <v>0</v>
      </c>
      <c r="E67" s="56">
        <v>0</v>
      </c>
      <c r="F67" s="56">
        <v>-24570499.960000001</v>
      </c>
    </row>
    <row r="68" spans="1:6" x14ac:dyDescent="0.25">
      <c r="A68" s="2" t="s">
        <v>95</v>
      </c>
      <c r="B68" s="2" t="s">
        <v>83</v>
      </c>
      <c r="C68" s="56">
        <v>-23067537.949999999</v>
      </c>
      <c r="D68" s="56">
        <v>0</v>
      </c>
      <c r="E68" s="56">
        <v>0</v>
      </c>
      <c r="F68" s="56">
        <v>-23067537.949999999</v>
      </c>
    </row>
    <row r="69" spans="1:6" x14ac:dyDescent="0.25">
      <c r="A69" s="2" t="s">
        <v>96</v>
      </c>
      <c r="B69" s="2" t="s">
        <v>86</v>
      </c>
      <c r="C69" s="56">
        <v>-933950.01</v>
      </c>
      <c r="D69" s="56">
        <v>0</v>
      </c>
      <c r="E69" s="56">
        <v>0</v>
      </c>
      <c r="F69" s="56">
        <v>-933950.01</v>
      </c>
    </row>
    <row r="70" spans="1:6" x14ac:dyDescent="0.25">
      <c r="A70" s="2" t="s">
        <v>97</v>
      </c>
      <c r="B70" s="2" t="s">
        <v>89</v>
      </c>
      <c r="C70" s="56">
        <v>-569012</v>
      </c>
      <c r="D70" s="56">
        <v>0</v>
      </c>
      <c r="E70" s="56">
        <v>0</v>
      </c>
      <c r="F70" s="56">
        <v>-569012</v>
      </c>
    </row>
    <row r="71" spans="1:6" x14ac:dyDescent="0.25">
      <c r="A71" s="2" t="s">
        <v>98</v>
      </c>
      <c r="B71" s="2" t="s">
        <v>99</v>
      </c>
      <c r="C71" s="56">
        <v>114022167531.39</v>
      </c>
      <c r="D71" s="56">
        <v>9483139232.4500008</v>
      </c>
      <c r="E71" s="56">
        <v>9138831886.5900002</v>
      </c>
      <c r="F71" s="56">
        <v>114366474877.25</v>
      </c>
    </row>
    <row r="72" spans="1:6" x14ac:dyDescent="0.25">
      <c r="A72" s="2" t="s">
        <v>100</v>
      </c>
      <c r="B72" s="2" t="s">
        <v>101</v>
      </c>
      <c r="C72" s="56">
        <v>28310678550</v>
      </c>
      <c r="D72" s="56">
        <v>0</v>
      </c>
      <c r="E72" s="56">
        <v>0</v>
      </c>
      <c r="F72" s="56">
        <v>28310678550</v>
      </c>
    </row>
    <row r="73" spans="1:6" x14ac:dyDescent="0.25">
      <c r="A73" s="2" t="s">
        <v>102</v>
      </c>
      <c r="B73" s="2" t="s">
        <v>103</v>
      </c>
      <c r="C73" s="56">
        <v>28310678550</v>
      </c>
      <c r="D73" s="56">
        <v>0</v>
      </c>
      <c r="E73" s="56">
        <v>0</v>
      </c>
      <c r="F73" s="56">
        <v>28310678550</v>
      </c>
    </row>
    <row r="74" spans="1:6" x14ac:dyDescent="0.25">
      <c r="A74" s="2" t="s">
        <v>104</v>
      </c>
      <c r="B74" s="2" t="s">
        <v>103</v>
      </c>
      <c r="C74" s="56">
        <v>28310678550</v>
      </c>
      <c r="D74" s="56">
        <v>0</v>
      </c>
      <c r="E74" s="56">
        <v>0</v>
      </c>
      <c r="F74" s="56">
        <v>28310678550</v>
      </c>
    </row>
    <row r="75" spans="1:6" x14ac:dyDescent="0.25">
      <c r="A75" s="2" t="s">
        <v>105</v>
      </c>
      <c r="B75" s="2" t="s">
        <v>106</v>
      </c>
      <c r="C75" s="56">
        <v>64495913.32</v>
      </c>
      <c r="D75" s="56">
        <v>3550443035</v>
      </c>
      <c r="E75" s="56">
        <v>3540106736.3699999</v>
      </c>
      <c r="F75" s="56">
        <v>74832211.950000003</v>
      </c>
    </row>
    <row r="76" spans="1:6" x14ac:dyDescent="0.25">
      <c r="A76" s="2" t="s">
        <v>107</v>
      </c>
      <c r="B76" s="2" t="s">
        <v>108</v>
      </c>
      <c r="C76" s="56">
        <v>12163760</v>
      </c>
      <c r="D76" s="56">
        <v>3490380844.9400001</v>
      </c>
      <c r="E76" s="56">
        <v>3489138937.1399999</v>
      </c>
      <c r="F76" s="56">
        <v>13405667.800000001</v>
      </c>
    </row>
    <row r="77" spans="1:6" x14ac:dyDescent="0.25">
      <c r="A77" s="2" t="s">
        <v>1067</v>
      </c>
      <c r="B77" s="2" t="s">
        <v>1042</v>
      </c>
      <c r="C77" s="56">
        <v>0</v>
      </c>
      <c r="D77" s="56">
        <v>1241907.8</v>
      </c>
      <c r="E77" s="56">
        <v>0</v>
      </c>
      <c r="F77" s="56">
        <v>1241907.8</v>
      </c>
    </row>
    <row r="78" spans="1:6" x14ac:dyDescent="0.25">
      <c r="A78" s="2" t="s">
        <v>109</v>
      </c>
      <c r="B78" s="2" t="s">
        <v>110</v>
      </c>
      <c r="C78" s="56">
        <v>12163760</v>
      </c>
      <c r="D78" s="56">
        <v>3489138937.1399999</v>
      </c>
      <c r="E78" s="56">
        <v>3489138937.1399999</v>
      </c>
      <c r="F78" s="56">
        <v>12163760</v>
      </c>
    </row>
    <row r="79" spans="1:6" x14ac:dyDescent="0.25">
      <c r="A79" s="2" t="s">
        <v>905</v>
      </c>
      <c r="B79" s="2" t="s">
        <v>124</v>
      </c>
      <c r="C79" s="56">
        <v>0</v>
      </c>
      <c r="D79" s="56">
        <v>6673869</v>
      </c>
      <c r="E79" s="56">
        <v>6673869</v>
      </c>
      <c r="F79" s="56">
        <v>0</v>
      </c>
    </row>
    <row r="80" spans="1:6" x14ac:dyDescent="0.25">
      <c r="A80" s="2" t="s">
        <v>904</v>
      </c>
      <c r="B80" s="2" t="s">
        <v>128</v>
      </c>
      <c r="C80" s="56">
        <v>0</v>
      </c>
      <c r="D80" s="56">
        <v>6612000</v>
      </c>
      <c r="E80" s="56">
        <v>6612000</v>
      </c>
      <c r="F80" s="56">
        <v>0</v>
      </c>
    </row>
    <row r="81" spans="1:6" x14ac:dyDescent="0.25">
      <c r="A81" s="2" t="s">
        <v>1091</v>
      </c>
      <c r="B81" s="2" t="s">
        <v>1092</v>
      </c>
      <c r="C81" s="56">
        <v>0</v>
      </c>
      <c r="D81" s="56">
        <v>61869</v>
      </c>
      <c r="E81" s="56">
        <v>61869</v>
      </c>
      <c r="F81" s="56">
        <v>0</v>
      </c>
    </row>
    <row r="82" spans="1:6" x14ac:dyDescent="0.25">
      <c r="A82" s="2" t="s">
        <v>111</v>
      </c>
      <c r="B82" s="2" t="s">
        <v>112</v>
      </c>
      <c r="C82" s="56">
        <v>32280701.120000001</v>
      </c>
      <c r="D82" s="56">
        <v>1574950</v>
      </c>
      <c r="E82" s="56">
        <v>11170205.52</v>
      </c>
      <c r="F82" s="56">
        <v>22685445.600000001</v>
      </c>
    </row>
    <row r="83" spans="1:6" x14ac:dyDescent="0.25">
      <c r="A83" s="2" t="s">
        <v>113</v>
      </c>
      <c r="B83" s="2" t="s">
        <v>114</v>
      </c>
      <c r="C83" s="56">
        <v>32280701.120000001</v>
      </c>
      <c r="D83" s="56">
        <v>0</v>
      </c>
      <c r="E83" s="56">
        <v>9595255.5199999996</v>
      </c>
      <c r="F83" s="56">
        <v>22685445.600000001</v>
      </c>
    </row>
    <row r="84" spans="1:6" x14ac:dyDescent="0.25">
      <c r="A84" s="2" t="s">
        <v>1068</v>
      </c>
      <c r="B84" s="2" t="s">
        <v>1069</v>
      </c>
      <c r="C84" s="56">
        <v>0</v>
      </c>
      <c r="D84" s="56">
        <v>1574950</v>
      </c>
      <c r="E84" s="56">
        <v>1574950</v>
      </c>
      <c r="F84" s="56">
        <v>0</v>
      </c>
    </row>
    <row r="85" spans="1:6" x14ac:dyDescent="0.25">
      <c r="A85" s="2" t="s">
        <v>115</v>
      </c>
      <c r="B85" s="2" t="s">
        <v>116</v>
      </c>
      <c r="C85" s="56">
        <v>20051452.199999999</v>
      </c>
      <c r="D85" s="56">
        <v>45993231.060000002</v>
      </c>
      <c r="E85" s="56">
        <v>27303584.710000001</v>
      </c>
      <c r="F85" s="56">
        <v>38741098.549999997</v>
      </c>
    </row>
    <row r="86" spans="1:6" x14ac:dyDescent="0.25">
      <c r="A86" s="2" t="s">
        <v>903</v>
      </c>
      <c r="B86" s="2" t="s">
        <v>135</v>
      </c>
      <c r="C86" s="56">
        <v>1799899.99</v>
      </c>
      <c r="D86" s="56">
        <v>3302232.15</v>
      </c>
      <c r="E86" s="56">
        <v>5102132.1399999997</v>
      </c>
      <c r="F86" s="56">
        <v>0</v>
      </c>
    </row>
    <row r="87" spans="1:6" x14ac:dyDescent="0.25">
      <c r="A87" s="2" t="s">
        <v>117</v>
      </c>
      <c r="B87" s="2" t="s">
        <v>118</v>
      </c>
      <c r="C87" s="56">
        <v>18251552.210000001</v>
      </c>
      <c r="D87" s="56">
        <v>42690998.909999996</v>
      </c>
      <c r="E87" s="56">
        <v>22201452.57</v>
      </c>
      <c r="F87" s="56">
        <v>38741098.549999997</v>
      </c>
    </row>
    <row r="88" spans="1:6" x14ac:dyDescent="0.25">
      <c r="A88" s="2" t="s">
        <v>967</v>
      </c>
      <c r="B88" s="2" t="s">
        <v>142</v>
      </c>
      <c r="C88" s="56">
        <v>0</v>
      </c>
      <c r="D88" s="56">
        <v>3789039</v>
      </c>
      <c r="E88" s="56">
        <v>3789039</v>
      </c>
      <c r="F88" s="56">
        <v>0</v>
      </c>
    </row>
    <row r="89" spans="1:6" x14ac:dyDescent="0.25">
      <c r="A89" s="2" t="s">
        <v>966</v>
      </c>
      <c r="B89" s="2" t="s">
        <v>144</v>
      </c>
      <c r="C89" s="56">
        <v>0</v>
      </c>
      <c r="D89" s="56">
        <v>3789039</v>
      </c>
      <c r="E89" s="56">
        <v>3789039</v>
      </c>
      <c r="F89" s="56">
        <v>0</v>
      </c>
    </row>
    <row r="90" spans="1:6" x14ac:dyDescent="0.25">
      <c r="A90" s="2" t="s">
        <v>1038</v>
      </c>
      <c r="B90" s="2" t="s">
        <v>1039</v>
      </c>
      <c r="C90" s="56">
        <v>0</v>
      </c>
      <c r="D90" s="56">
        <v>2031101</v>
      </c>
      <c r="E90" s="56">
        <v>2031101</v>
      </c>
      <c r="F90" s="56">
        <v>0</v>
      </c>
    </row>
    <row r="91" spans="1:6" x14ac:dyDescent="0.25">
      <c r="A91" s="2" t="s">
        <v>1040</v>
      </c>
      <c r="B91" s="2" t="s">
        <v>1039</v>
      </c>
      <c r="C91" s="56">
        <v>0</v>
      </c>
      <c r="D91" s="56">
        <v>2031101</v>
      </c>
      <c r="E91" s="56">
        <v>2031101</v>
      </c>
      <c r="F91" s="56">
        <v>0</v>
      </c>
    </row>
    <row r="92" spans="1:6" ht="30" x14ac:dyDescent="0.25">
      <c r="A92" s="2" t="s">
        <v>119</v>
      </c>
      <c r="B92" s="2" t="s">
        <v>120</v>
      </c>
      <c r="C92" s="56">
        <v>390106359.94</v>
      </c>
      <c r="D92" s="56">
        <v>1135857681.04</v>
      </c>
      <c r="E92" s="56">
        <v>990049866.15999997</v>
      </c>
      <c r="F92" s="56">
        <v>535914174.81999999</v>
      </c>
    </row>
    <row r="93" spans="1:6" x14ac:dyDescent="0.25">
      <c r="A93" s="2" t="s">
        <v>121</v>
      </c>
      <c r="B93" s="2" t="s">
        <v>108</v>
      </c>
      <c r="C93" s="56">
        <v>87297800</v>
      </c>
      <c r="D93" s="56">
        <v>826868590.39999998</v>
      </c>
      <c r="E93" s="56">
        <v>841601556.42999995</v>
      </c>
      <c r="F93" s="56">
        <v>72564833.969999999</v>
      </c>
    </row>
    <row r="94" spans="1:6" x14ac:dyDescent="0.25">
      <c r="A94" s="2" t="s">
        <v>1041</v>
      </c>
      <c r="B94" s="2" t="s">
        <v>1042</v>
      </c>
      <c r="C94" s="56">
        <v>0</v>
      </c>
      <c r="D94" s="56">
        <v>5347600</v>
      </c>
      <c r="E94" s="56">
        <v>0</v>
      </c>
      <c r="F94" s="56">
        <v>5347600</v>
      </c>
    </row>
    <row r="95" spans="1:6" x14ac:dyDescent="0.25">
      <c r="A95" s="2" t="s">
        <v>122</v>
      </c>
      <c r="B95" s="2" t="s">
        <v>110</v>
      </c>
      <c r="C95" s="56">
        <v>87297800</v>
      </c>
      <c r="D95" s="56">
        <v>821520990.39999998</v>
      </c>
      <c r="E95" s="56">
        <v>841601556.42999995</v>
      </c>
      <c r="F95" s="56">
        <v>67217233.969999999</v>
      </c>
    </row>
    <row r="96" spans="1:6" x14ac:dyDescent="0.25">
      <c r="A96" s="2" t="s">
        <v>123</v>
      </c>
      <c r="B96" s="2" t="s">
        <v>124</v>
      </c>
      <c r="C96" s="56">
        <v>2288800</v>
      </c>
      <c r="D96" s="56">
        <v>0</v>
      </c>
      <c r="E96" s="56">
        <v>0</v>
      </c>
      <c r="F96" s="56">
        <v>2288800</v>
      </c>
    </row>
    <row r="97" spans="1:6" x14ac:dyDescent="0.25">
      <c r="A97" s="2" t="s">
        <v>125</v>
      </c>
      <c r="B97" s="2" t="s">
        <v>126</v>
      </c>
      <c r="C97" s="56">
        <v>788800</v>
      </c>
      <c r="D97" s="56">
        <v>0</v>
      </c>
      <c r="E97" s="56">
        <v>0</v>
      </c>
      <c r="F97" s="56">
        <v>788800</v>
      </c>
    </row>
    <row r="98" spans="1:6" x14ac:dyDescent="0.25">
      <c r="A98" s="2" t="s">
        <v>127</v>
      </c>
      <c r="B98" s="2" t="s">
        <v>128</v>
      </c>
      <c r="C98" s="56">
        <v>1500000</v>
      </c>
      <c r="D98" s="56">
        <v>0</v>
      </c>
      <c r="E98" s="56">
        <v>0</v>
      </c>
      <c r="F98" s="56">
        <v>1500000</v>
      </c>
    </row>
    <row r="99" spans="1:6" x14ac:dyDescent="0.25">
      <c r="A99" s="2" t="s">
        <v>129</v>
      </c>
      <c r="B99" s="2" t="s">
        <v>112</v>
      </c>
      <c r="C99" s="56">
        <v>45002262.369999997</v>
      </c>
      <c r="D99" s="56">
        <v>18469999.079999998</v>
      </c>
      <c r="E99" s="56">
        <v>0</v>
      </c>
      <c r="F99" s="56">
        <v>63472261.450000003</v>
      </c>
    </row>
    <row r="100" spans="1:6" x14ac:dyDescent="0.25">
      <c r="A100" s="2" t="s">
        <v>130</v>
      </c>
      <c r="B100" s="2" t="s">
        <v>114</v>
      </c>
      <c r="C100" s="56">
        <v>25047061.93</v>
      </c>
      <c r="D100" s="56">
        <v>18469999.079999998</v>
      </c>
      <c r="E100" s="56">
        <v>0</v>
      </c>
      <c r="F100" s="56">
        <v>43517061.009999998</v>
      </c>
    </row>
    <row r="101" spans="1:6" x14ac:dyDescent="0.25">
      <c r="A101" s="2" t="s">
        <v>131</v>
      </c>
      <c r="B101" s="2" t="s">
        <v>132</v>
      </c>
      <c r="C101" s="56">
        <v>19955200.440000001</v>
      </c>
      <c r="D101" s="56">
        <v>0</v>
      </c>
      <c r="E101" s="56">
        <v>0</v>
      </c>
      <c r="F101" s="56">
        <v>19955200.440000001</v>
      </c>
    </row>
    <row r="102" spans="1:6" x14ac:dyDescent="0.25">
      <c r="A102" s="2" t="s">
        <v>133</v>
      </c>
      <c r="B102" s="2" t="s">
        <v>116</v>
      </c>
      <c r="C102" s="56">
        <v>196729078.18000001</v>
      </c>
      <c r="D102" s="56">
        <v>103496272.67</v>
      </c>
      <c r="E102" s="56">
        <v>25508309.73</v>
      </c>
      <c r="F102" s="56">
        <v>274717041.12</v>
      </c>
    </row>
    <row r="103" spans="1:6" x14ac:dyDescent="0.25">
      <c r="A103" s="2" t="s">
        <v>134</v>
      </c>
      <c r="B103" s="2" t="s">
        <v>135</v>
      </c>
      <c r="C103" s="56">
        <v>12165235.4</v>
      </c>
      <c r="D103" s="56">
        <v>5442752.4800000004</v>
      </c>
      <c r="E103" s="56">
        <v>0</v>
      </c>
      <c r="F103" s="56">
        <v>17607987.879999999</v>
      </c>
    </row>
    <row r="104" spans="1:6" x14ac:dyDescent="0.25">
      <c r="A104" s="2" t="s">
        <v>136</v>
      </c>
      <c r="B104" s="2" t="s">
        <v>118</v>
      </c>
      <c r="C104" s="56">
        <v>184563842.78</v>
      </c>
      <c r="D104" s="56">
        <v>98053520.189999998</v>
      </c>
      <c r="E104" s="56">
        <v>25508309.73</v>
      </c>
      <c r="F104" s="56">
        <v>257109053.24000001</v>
      </c>
    </row>
    <row r="105" spans="1:6" x14ac:dyDescent="0.25">
      <c r="A105" s="2" t="s">
        <v>137</v>
      </c>
      <c r="B105" s="2" t="s">
        <v>138</v>
      </c>
      <c r="C105" s="56">
        <v>49500000</v>
      </c>
      <c r="D105" s="56">
        <v>180057584</v>
      </c>
      <c r="E105" s="56">
        <v>122940000</v>
      </c>
      <c r="F105" s="56">
        <v>106617584</v>
      </c>
    </row>
    <row r="106" spans="1:6" x14ac:dyDescent="0.25">
      <c r="A106" s="2" t="s">
        <v>139</v>
      </c>
      <c r="B106" s="2" t="s">
        <v>140</v>
      </c>
      <c r="C106" s="56">
        <v>49500000</v>
      </c>
      <c r="D106" s="56">
        <v>180057584</v>
      </c>
      <c r="E106" s="56">
        <v>122940000</v>
      </c>
      <c r="F106" s="56">
        <v>106617584</v>
      </c>
    </row>
    <row r="107" spans="1:6" x14ac:dyDescent="0.25">
      <c r="A107" s="2" t="s">
        <v>141</v>
      </c>
      <c r="B107" s="2" t="s">
        <v>142</v>
      </c>
      <c r="C107" s="56">
        <v>9288419.3900000006</v>
      </c>
      <c r="D107" s="56">
        <v>6965234.8899999997</v>
      </c>
      <c r="E107" s="56">
        <v>0</v>
      </c>
      <c r="F107" s="56">
        <v>16253654.279999999</v>
      </c>
    </row>
    <row r="108" spans="1:6" x14ac:dyDescent="0.25">
      <c r="A108" s="2" t="s">
        <v>143</v>
      </c>
      <c r="B108" s="2" t="s">
        <v>144</v>
      </c>
      <c r="C108" s="56">
        <v>9288419.3900000006</v>
      </c>
      <c r="D108" s="56">
        <v>6965234.8899999997</v>
      </c>
      <c r="E108" s="56">
        <v>0</v>
      </c>
      <c r="F108" s="56">
        <v>16253654.279999999</v>
      </c>
    </row>
    <row r="109" spans="1:6" x14ac:dyDescent="0.25">
      <c r="A109" s="2" t="s">
        <v>145</v>
      </c>
      <c r="B109" s="2" t="s">
        <v>146</v>
      </c>
      <c r="C109" s="56">
        <v>79843550851</v>
      </c>
      <c r="D109" s="56">
        <v>0</v>
      </c>
      <c r="E109" s="56">
        <v>0</v>
      </c>
      <c r="F109" s="56">
        <v>79843550851</v>
      </c>
    </row>
    <row r="110" spans="1:6" x14ac:dyDescent="0.25">
      <c r="A110" s="2" t="s">
        <v>147</v>
      </c>
      <c r="B110" s="2" t="s">
        <v>148</v>
      </c>
      <c r="C110" s="56">
        <v>5426000000</v>
      </c>
      <c r="D110" s="56">
        <v>0</v>
      </c>
      <c r="E110" s="56">
        <v>0</v>
      </c>
      <c r="F110" s="56">
        <v>5426000000</v>
      </c>
    </row>
    <row r="111" spans="1:6" x14ac:dyDescent="0.25">
      <c r="A111" s="2" t="s">
        <v>149</v>
      </c>
      <c r="B111" s="2" t="s">
        <v>148</v>
      </c>
      <c r="C111" s="56">
        <v>5426000000</v>
      </c>
      <c r="D111" s="56">
        <v>0</v>
      </c>
      <c r="E111" s="56">
        <v>0</v>
      </c>
      <c r="F111" s="56">
        <v>5426000000</v>
      </c>
    </row>
    <row r="112" spans="1:6" x14ac:dyDescent="0.25">
      <c r="A112" s="2" t="s">
        <v>150</v>
      </c>
      <c r="B112" s="2" t="s">
        <v>151</v>
      </c>
      <c r="C112" s="56">
        <v>20699276293</v>
      </c>
      <c r="D112" s="56">
        <v>0</v>
      </c>
      <c r="E112" s="56">
        <v>0</v>
      </c>
      <c r="F112" s="56">
        <v>20699276293</v>
      </c>
    </row>
    <row r="113" spans="1:6" x14ac:dyDescent="0.25">
      <c r="A113" s="2" t="s">
        <v>152</v>
      </c>
      <c r="B113" s="2" t="s">
        <v>151</v>
      </c>
      <c r="C113" s="56">
        <v>20699276293</v>
      </c>
      <c r="D113" s="56">
        <v>0</v>
      </c>
      <c r="E113" s="56">
        <v>0</v>
      </c>
      <c r="F113" s="56">
        <v>20699276293</v>
      </c>
    </row>
    <row r="114" spans="1:6" x14ac:dyDescent="0.25">
      <c r="A114" s="2" t="s">
        <v>153</v>
      </c>
      <c r="B114" s="2" t="s">
        <v>154</v>
      </c>
      <c r="C114" s="56">
        <v>1831426745</v>
      </c>
      <c r="D114" s="56">
        <v>0</v>
      </c>
      <c r="E114" s="56">
        <v>0</v>
      </c>
      <c r="F114" s="56">
        <v>1831426745</v>
      </c>
    </row>
    <row r="115" spans="1:6" x14ac:dyDescent="0.25">
      <c r="A115" s="2" t="s">
        <v>155</v>
      </c>
      <c r="B115" s="2" t="s">
        <v>154</v>
      </c>
      <c r="C115" s="56">
        <v>1831426745</v>
      </c>
      <c r="D115" s="56">
        <v>0</v>
      </c>
      <c r="E115" s="56">
        <v>0</v>
      </c>
      <c r="F115" s="56">
        <v>1831426745</v>
      </c>
    </row>
    <row r="116" spans="1:6" x14ac:dyDescent="0.25">
      <c r="A116" s="2" t="s">
        <v>156</v>
      </c>
      <c r="B116" s="2" t="s">
        <v>157</v>
      </c>
      <c r="C116" s="56">
        <v>51886847813</v>
      </c>
      <c r="D116" s="56">
        <v>0</v>
      </c>
      <c r="E116" s="56">
        <v>0</v>
      </c>
      <c r="F116" s="56">
        <v>51886847813</v>
      </c>
    </row>
    <row r="117" spans="1:6" x14ac:dyDescent="0.25">
      <c r="A117" s="2" t="s">
        <v>158</v>
      </c>
      <c r="B117" s="2" t="s">
        <v>157</v>
      </c>
      <c r="C117" s="56">
        <v>51886847813</v>
      </c>
      <c r="D117" s="56">
        <v>0</v>
      </c>
      <c r="E117" s="56">
        <v>0</v>
      </c>
      <c r="F117" s="56">
        <v>51886847813</v>
      </c>
    </row>
    <row r="118" spans="1:6" x14ac:dyDescent="0.25">
      <c r="A118" s="2" t="s">
        <v>159</v>
      </c>
      <c r="B118" s="2" t="s">
        <v>160</v>
      </c>
      <c r="C118" s="56">
        <v>2681092321.1399999</v>
      </c>
      <c r="D118" s="56">
        <v>4203647347.0599999</v>
      </c>
      <c r="E118" s="56">
        <v>826868590.39999998</v>
      </c>
      <c r="F118" s="56">
        <v>6057871077.8000002</v>
      </c>
    </row>
    <row r="119" spans="1:6" x14ac:dyDescent="0.25">
      <c r="A119" s="2" t="s">
        <v>161</v>
      </c>
      <c r="B119" s="2" t="s">
        <v>162</v>
      </c>
      <c r="C119" s="56">
        <v>90209139.629999995</v>
      </c>
      <c r="D119" s="56">
        <v>0</v>
      </c>
      <c r="E119" s="56">
        <v>5347600</v>
      </c>
      <c r="F119" s="56">
        <v>84861539.629999995</v>
      </c>
    </row>
    <row r="120" spans="1:6" x14ac:dyDescent="0.25">
      <c r="A120" s="2" t="s">
        <v>163</v>
      </c>
      <c r="B120" s="2" t="s">
        <v>162</v>
      </c>
      <c r="C120" s="56">
        <v>90209139.629999995</v>
      </c>
      <c r="D120" s="56">
        <v>0</v>
      </c>
      <c r="E120" s="56">
        <v>5347600</v>
      </c>
      <c r="F120" s="56">
        <v>84861539.629999995</v>
      </c>
    </row>
    <row r="121" spans="1:6" x14ac:dyDescent="0.25">
      <c r="A121" s="2" t="s">
        <v>164</v>
      </c>
      <c r="B121" s="2" t="s">
        <v>110</v>
      </c>
      <c r="C121" s="56">
        <v>2572927326.5500002</v>
      </c>
      <c r="D121" s="56">
        <v>4203647347.0599999</v>
      </c>
      <c r="E121" s="56">
        <v>821520990.39999998</v>
      </c>
      <c r="F121" s="56">
        <v>5955053683.21</v>
      </c>
    </row>
    <row r="122" spans="1:6" x14ac:dyDescent="0.25">
      <c r="A122" s="2" t="s">
        <v>165</v>
      </c>
      <c r="B122" s="2" t="s">
        <v>110</v>
      </c>
      <c r="C122" s="56">
        <v>2572927326.5500002</v>
      </c>
      <c r="D122" s="56">
        <v>4203647347.0599999</v>
      </c>
      <c r="E122" s="56">
        <v>821520990.39999998</v>
      </c>
      <c r="F122" s="56">
        <v>5955053683.21</v>
      </c>
    </row>
    <row r="123" spans="1:6" x14ac:dyDescent="0.25">
      <c r="A123" s="2" t="s">
        <v>166</v>
      </c>
      <c r="B123" s="2" t="s">
        <v>167</v>
      </c>
      <c r="C123" s="56">
        <v>17955854.960000001</v>
      </c>
      <c r="D123" s="56">
        <v>0</v>
      </c>
      <c r="E123" s="56">
        <v>0</v>
      </c>
      <c r="F123" s="56">
        <v>17955854.960000001</v>
      </c>
    </row>
    <row r="124" spans="1:6" x14ac:dyDescent="0.25">
      <c r="A124" s="2" t="s">
        <v>168</v>
      </c>
      <c r="B124" s="2" t="s">
        <v>167</v>
      </c>
      <c r="C124" s="56">
        <v>17955854.960000001</v>
      </c>
      <c r="D124" s="56">
        <v>0</v>
      </c>
      <c r="E124" s="56">
        <v>0</v>
      </c>
      <c r="F124" s="56">
        <v>17955854.960000001</v>
      </c>
    </row>
    <row r="125" spans="1:6" x14ac:dyDescent="0.25">
      <c r="A125" s="2" t="s">
        <v>169</v>
      </c>
      <c r="B125" s="2" t="s">
        <v>170</v>
      </c>
      <c r="C125" s="56">
        <v>11960329977.67</v>
      </c>
      <c r="D125" s="56">
        <v>6612000</v>
      </c>
      <c r="E125" s="56">
        <v>0</v>
      </c>
      <c r="F125" s="56">
        <v>11966941977.67</v>
      </c>
    </row>
    <row r="126" spans="1:6" x14ac:dyDescent="0.25">
      <c r="A126" s="2" t="s">
        <v>171</v>
      </c>
      <c r="B126" s="2" t="s">
        <v>128</v>
      </c>
      <c r="C126" s="56">
        <v>11960329977.67</v>
      </c>
      <c r="D126" s="56">
        <v>6612000</v>
      </c>
      <c r="E126" s="56">
        <v>0</v>
      </c>
      <c r="F126" s="56">
        <v>11966941977.67</v>
      </c>
    </row>
    <row r="127" spans="1:6" x14ac:dyDescent="0.25">
      <c r="A127" s="2" t="s">
        <v>172</v>
      </c>
      <c r="B127" s="2" t="s">
        <v>128</v>
      </c>
      <c r="C127" s="56">
        <v>11960329977.67</v>
      </c>
      <c r="D127" s="56">
        <v>6612000</v>
      </c>
      <c r="E127" s="56">
        <v>0</v>
      </c>
      <c r="F127" s="56">
        <v>11966941977.67</v>
      </c>
    </row>
    <row r="128" spans="1:6" x14ac:dyDescent="0.25">
      <c r="A128" s="2" t="s">
        <v>173</v>
      </c>
      <c r="B128" s="2" t="s">
        <v>174</v>
      </c>
      <c r="C128" s="56">
        <v>860355052.63999999</v>
      </c>
      <c r="D128" s="56">
        <v>7810255.5199999996</v>
      </c>
      <c r="E128" s="56">
        <v>22996759.079999998</v>
      </c>
      <c r="F128" s="56">
        <v>845168549.08000004</v>
      </c>
    </row>
    <row r="129" spans="1:6" x14ac:dyDescent="0.25">
      <c r="A129" s="2" t="s">
        <v>175</v>
      </c>
      <c r="B129" s="2" t="s">
        <v>114</v>
      </c>
      <c r="C129" s="56">
        <v>845181261.14999998</v>
      </c>
      <c r="D129" s="56">
        <v>7810255.5199999996</v>
      </c>
      <c r="E129" s="56">
        <v>22996759.079999998</v>
      </c>
      <c r="F129" s="56">
        <v>829994757.59000003</v>
      </c>
    </row>
    <row r="130" spans="1:6" x14ac:dyDescent="0.25">
      <c r="A130" s="2" t="s">
        <v>176</v>
      </c>
      <c r="B130" s="2" t="s">
        <v>114</v>
      </c>
      <c r="C130" s="56">
        <v>845181261.14999998</v>
      </c>
      <c r="D130" s="56">
        <v>7810255.5199999996</v>
      </c>
      <c r="E130" s="56">
        <v>22996759.079999998</v>
      </c>
      <c r="F130" s="56">
        <v>829994757.59000003</v>
      </c>
    </row>
    <row r="131" spans="1:6" x14ac:dyDescent="0.25">
      <c r="A131" s="2" t="s">
        <v>177</v>
      </c>
      <c r="B131" s="2" t="s">
        <v>132</v>
      </c>
      <c r="C131" s="56">
        <v>15173791.49</v>
      </c>
      <c r="D131" s="56">
        <v>0</v>
      </c>
      <c r="E131" s="56">
        <v>0</v>
      </c>
      <c r="F131" s="56">
        <v>15173791.49</v>
      </c>
    </row>
    <row r="132" spans="1:6" x14ac:dyDescent="0.25">
      <c r="A132" s="2" t="s">
        <v>178</v>
      </c>
      <c r="B132" s="2" t="s">
        <v>132</v>
      </c>
      <c r="C132" s="56">
        <v>15173791.49</v>
      </c>
      <c r="D132" s="56">
        <v>0</v>
      </c>
      <c r="E132" s="56">
        <v>0</v>
      </c>
      <c r="F132" s="56">
        <v>15173791.49</v>
      </c>
    </row>
    <row r="133" spans="1:6" x14ac:dyDescent="0.25">
      <c r="A133" s="2" t="s">
        <v>179</v>
      </c>
      <c r="B133" s="2" t="s">
        <v>180</v>
      </c>
      <c r="C133" s="56">
        <v>3959770817.5500002</v>
      </c>
      <c r="D133" s="56">
        <v>50361169.460000001</v>
      </c>
      <c r="E133" s="56">
        <v>113246074.64</v>
      </c>
      <c r="F133" s="56">
        <v>3896885912.3699999</v>
      </c>
    </row>
    <row r="134" spans="1:6" x14ac:dyDescent="0.25">
      <c r="A134" s="2" t="s">
        <v>181</v>
      </c>
      <c r="B134" s="2" t="s">
        <v>135</v>
      </c>
      <c r="C134" s="56">
        <v>462239011.94999999</v>
      </c>
      <c r="D134" s="56">
        <v>5102132.1399999997</v>
      </c>
      <c r="E134" s="56">
        <v>5442752.4800000004</v>
      </c>
      <c r="F134" s="56">
        <v>461898391.61000001</v>
      </c>
    </row>
    <row r="135" spans="1:6" x14ac:dyDescent="0.25">
      <c r="A135" s="2" t="s">
        <v>182</v>
      </c>
      <c r="B135" s="2" t="s">
        <v>135</v>
      </c>
      <c r="C135" s="56">
        <v>462239011.94999999</v>
      </c>
      <c r="D135" s="56">
        <v>5102132.1399999997</v>
      </c>
      <c r="E135" s="56">
        <v>5442752.4800000004</v>
      </c>
      <c r="F135" s="56">
        <v>461898391.61000001</v>
      </c>
    </row>
    <row r="136" spans="1:6" x14ac:dyDescent="0.25">
      <c r="A136" s="2" t="s">
        <v>183</v>
      </c>
      <c r="B136" s="2" t="s">
        <v>118</v>
      </c>
      <c r="C136" s="56">
        <v>3497531805.5999999</v>
      </c>
      <c r="D136" s="56">
        <v>45259037.32</v>
      </c>
      <c r="E136" s="56">
        <v>107803322.16</v>
      </c>
      <c r="F136" s="56">
        <v>3434987520.7600002</v>
      </c>
    </row>
    <row r="137" spans="1:6" x14ac:dyDescent="0.25">
      <c r="A137" s="2" t="s">
        <v>184</v>
      </c>
      <c r="B137" s="2" t="s">
        <v>118</v>
      </c>
      <c r="C137" s="56">
        <v>3497531805.5999999</v>
      </c>
      <c r="D137" s="56">
        <v>45259037.32</v>
      </c>
      <c r="E137" s="56">
        <v>107803322.16</v>
      </c>
      <c r="F137" s="56">
        <v>3434987520.7600002</v>
      </c>
    </row>
    <row r="138" spans="1:6" ht="30" x14ac:dyDescent="0.25">
      <c r="A138" s="2" t="s">
        <v>185</v>
      </c>
      <c r="B138" s="2" t="s">
        <v>186</v>
      </c>
      <c r="C138" s="56">
        <v>556333584.44000006</v>
      </c>
      <c r="D138" s="56">
        <v>122940000</v>
      </c>
      <c r="E138" s="56">
        <v>180057584</v>
      </c>
      <c r="F138" s="56">
        <v>499216000.44</v>
      </c>
    </row>
    <row r="139" spans="1:6" x14ac:dyDescent="0.25">
      <c r="A139" s="2" t="s">
        <v>187</v>
      </c>
      <c r="B139" s="2" t="s">
        <v>140</v>
      </c>
      <c r="C139" s="56">
        <v>556333584.44000006</v>
      </c>
      <c r="D139" s="56">
        <v>122940000</v>
      </c>
      <c r="E139" s="56">
        <v>180057584</v>
      </c>
      <c r="F139" s="56">
        <v>499216000.44</v>
      </c>
    </row>
    <row r="140" spans="1:6" x14ac:dyDescent="0.25">
      <c r="A140" s="2" t="s">
        <v>188</v>
      </c>
      <c r="B140" s="2" t="s">
        <v>140</v>
      </c>
      <c r="C140" s="56">
        <v>556333584.44000006</v>
      </c>
      <c r="D140" s="56">
        <v>122940000</v>
      </c>
      <c r="E140" s="56">
        <v>180057584</v>
      </c>
      <c r="F140" s="56">
        <v>499216000.44</v>
      </c>
    </row>
    <row r="141" spans="1:6" ht="30" x14ac:dyDescent="0.25">
      <c r="A141" s="2" t="s">
        <v>189</v>
      </c>
      <c r="B141" s="2" t="s">
        <v>190</v>
      </c>
      <c r="C141" s="56">
        <v>329039484.85000002</v>
      </c>
      <c r="D141" s="56">
        <v>3516926</v>
      </c>
      <c r="E141" s="56">
        <v>6965234.8899999997</v>
      </c>
      <c r="F141" s="56">
        <v>325591175.95999998</v>
      </c>
    </row>
    <row r="142" spans="1:6" x14ac:dyDescent="0.25">
      <c r="A142" s="2" t="s">
        <v>191</v>
      </c>
      <c r="B142" s="2" t="s">
        <v>144</v>
      </c>
      <c r="C142" s="56">
        <v>329039484.85000002</v>
      </c>
      <c r="D142" s="56">
        <v>3516926</v>
      </c>
      <c r="E142" s="56">
        <v>6965234.8899999997</v>
      </c>
      <c r="F142" s="56">
        <v>325591175.95999998</v>
      </c>
    </row>
    <row r="143" spans="1:6" x14ac:dyDescent="0.25">
      <c r="A143" s="2" t="s">
        <v>192</v>
      </c>
      <c r="B143" s="2" t="s">
        <v>144</v>
      </c>
      <c r="C143" s="56">
        <v>329039484.85000002</v>
      </c>
      <c r="D143" s="56">
        <v>3516926</v>
      </c>
      <c r="E143" s="56">
        <v>6965234.8899999997</v>
      </c>
      <c r="F143" s="56">
        <v>325591175.95999998</v>
      </c>
    </row>
    <row r="144" spans="1:6" ht="30" x14ac:dyDescent="0.25">
      <c r="A144" s="2" t="s">
        <v>193</v>
      </c>
      <c r="B144" s="2" t="s">
        <v>194</v>
      </c>
      <c r="C144" s="56">
        <v>-14933585381.16</v>
      </c>
      <c r="D144" s="56">
        <v>401950818.37</v>
      </c>
      <c r="E144" s="56">
        <v>3458541041.0500002</v>
      </c>
      <c r="F144" s="56">
        <v>-17990175603.84</v>
      </c>
    </row>
    <row r="145" spans="1:6" x14ac:dyDescent="0.25">
      <c r="A145" s="2" t="s">
        <v>195</v>
      </c>
      <c r="B145" s="2" t="s">
        <v>196</v>
      </c>
      <c r="C145" s="56">
        <v>-1368476197.02</v>
      </c>
      <c r="D145" s="56">
        <v>0</v>
      </c>
      <c r="E145" s="56">
        <v>1368476197.1199999</v>
      </c>
      <c r="F145" s="56">
        <v>-2736952394.1399999</v>
      </c>
    </row>
    <row r="146" spans="1:6" x14ac:dyDescent="0.25">
      <c r="A146" s="2" t="s">
        <v>197</v>
      </c>
      <c r="B146" s="2" t="s">
        <v>148</v>
      </c>
      <c r="C146" s="56">
        <v>-1368476197.02</v>
      </c>
      <c r="D146" s="56">
        <v>0</v>
      </c>
      <c r="E146" s="56">
        <v>1368476197.1199999</v>
      </c>
      <c r="F146" s="56">
        <v>-2736952394.1399999</v>
      </c>
    </row>
    <row r="147" spans="1:6" x14ac:dyDescent="0.25">
      <c r="A147" s="2" t="s">
        <v>198</v>
      </c>
      <c r="B147" s="2" t="s">
        <v>108</v>
      </c>
      <c r="C147" s="56">
        <v>-2100010216.5899999</v>
      </c>
      <c r="D147" s="56">
        <v>83630497.450000003</v>
      </c>
      <c r="E147" s="56">
        <v>426292880.75999999</v>
      </c>
      <c r="F147" s="56">
        <v>-2442672599.9000001</v>
      </c>
    </row>
    <row r="148" spans="1:6" x14ac:dyDescent="0.25">
      <c r="A148" s="2" t="s">
        <v>1083</v>
      </c>
      <c r="B148" s="2" t="s">
        <v>1042</v>
      </c>
      <c r="C148" s="56">
        <v>0</v>
      </c>
      <c r="D148" s="56">
        <v>20698.47</v>
      </c>
      <c r="E148" s="56">
        <v>20698.47</v>
      </c>
      <c r="F148" s="56">
        <v>0</v>
      </c>
    </row>
    <row r="149" spans="1:6" x14ac:dyDescent="0.25">
      <c r="A149" s="2" t="s">
        <v>199</v>
      </c>
      <c r="B149" s="2" t="s">
        <v>162</v>
      </c>
      <c r="C149" s="56">
        <v>-69843995.659999996</v>
      </c>
      <c r="D149" s="56">
        <v>4881627.5999999996</v>
      </c>
      <c r="E149" s="56">
        <v>5992680.79</v>
      </c>
      <c r="F149" s="56">
        <v>-70955048.849999994</v>
      </c>
    </row>
    <row r="150" spans="1:6" x14ac:dyDescent="0.25">
      <c r="A150" s="2" t="s">
        <v>200</v>
      </c>
      <c r="B150" s="2" t="s">
        <v>110</v>
      </c>
      <c r="C150" s="56">
        <v>-2018452636.6199999</v>
      </c>
      <c r="D150" s="56">
        <v>78728171.379999995</v>
      </c>
      <c r="E150" s="56">
        <v>418944245.64999998</v>
      </c>
      <c r="F150" s="56">
        <v>-2358668710.8899999</v>
      </c>
    </row>
    <row r="151" spans="1:6" x14ac:dyDescent="0.25">
      <c r="A151" s="2" t="s">
        <v>201</v>
      </c>
      <c r="B151" s="2" t="s">
        <v>167</v>
      </c>
      <c r="C151" s="56">
        <v>-11713584.310000001</v>
      </c>
      <c r="D151" s="56">
        <v>0</v>
      </c>
      <c r="E151" s="56">
        <v>1335255.8500000001</v>
      </c>
      <c r="F151" s="56">
        <v>-13048840.16</v>
      </c>
    </row>
    <row r="152" spans="1:6" x14ac:dyDescent="0.25">
      <c r="A152" s="2" t="s">
        <v>202</v>
      </c>
      <c r="B152" s="2" t="s">
        <v>124</v>
      </c>
      <c r="C152" s="56">
        <v>-7662500636.6099997</v>
      </c>
      <c r="D152" s="56">
        <v>43943.4</v>
      </c>
      <c r="E152" s="56">
        <v>816178073.97000003</v>
      </c>
      <c r="F152" s="56">
        <v>-8478634767.1800003</v>
      </c>
    </row>
    <row r="153" spans="1:6" x14ac:dyDescent="0.25">
      <c r="A153" s="2" t="s">
        <v>203</v>
      </c>
      <c r="B153" s="2" t="s">
        <v>128</v>
      </c>
      <c r="C153" s="56">
        <v>-7662500636.6099997</v>
      </c>
      <c r="D153" s="56">
        <v>43943.4</v>
      </c>
      <c r="E153" s="56">
        <v>816178073.97000003</v>
      </c>
      <c r="F153" s="56">
        <v>-8478634767.1800003</v>
      </c>
    </row>
    <row r="154" spans="1:6" x14ac:dyDescent="0.25">
      <c r="A154" s="2" t="s">
        <v>204</v>
      </c>
      <c r="B154" s="2" t="s">
        <v>112</v>
      </c>
      <c r="C154" s="56">
        <v>-279681259.27999997</v>
      </c>
      <c r="D154" s="56">
        <v>15337306.140000001</v>
      </c>
      <c r="E154" s="56">
        <v>67970748.819999993</v>
      </c>
      <c r="F154" s="56">
        <v>-332314701.95999998</v>
      </c>
    </row>
    <row r="155" spans="1:6" x14ac:dyDescent="0.25">
      <c r="A155" s="2" t="s">
        <v>205</v>
      </c>
      <c r="B155" s="2" t="s">
        <v>114</v>
      </c>
      <c r="C155" s="56">
        <v>-267130708.81</v>
      </c>
      <c r="D155" s="56">
        <v>13065991.279999999</v>
      </c>
      <c r="E155" s="56">
        <v>64796692.979999997</v>
      </c>
      <c r="F155" s="56">
        <v>-318861410.50999999</v>
      </c>
    </row>
    <row r="156" spans="1:6" x14ac:dyDescent="0.25">
      <c r="A156" s="2" t="s">
        <v>206</v>
      </c>
      <c r="B156" s="2" t="s">
        <v>132</v>
      </c>
      <c r="C156" s="56">
        <v>-12550550.470000001</v>
      </c>
      <c r="D156" s="56">
        <v>2271314.86</v>
      </c>
      <c r="E156" s="56">
        <v>3174055.84</v>
      </c>
      <c r="F156" s="56">
        <v>-13453291.449999999</v>
      </c>
    </row>
    <row r="157" spans="1:6" x14ac:dyDescent="0.25">
      <c r="A157" s="2" t="s">
        <v>207</v>
      </c>
      <c r="B157" s="2" t="s">
        <v>116</v>
      </c>
      <c r="C157" s="56">
        <v>-2707325075.0599999</v>
      </c>
      <c r="D157" s="56">
        <v>113592169.22</v>
      </c>
      <c r="E157" s="56">
        <v>430135421.70999998</v>
      </c>
      <c r="F157" s="56">
        <v>-3023868327.5500002</v>
      </c>
    </row>
    <row r="158" spans="1:6" x14ac:dyDescent="0.25">
      <c r="A158" s="2" t="s">
        <v>208</v>
      </c>
      <c r="B158" s="2" t="s">
        <v>135</v>
      </c>
      <c r="C158" s="56">
        <v>-212288578.53999999</v>
      </c>
      <c r="D158" s="56">
        <v>5379201.6399999997</v>
      </c>
      <c r="E158" s="56">
        <v>34465338.57</v>
      </c>
      <c r="F158" s="56">
        <v>-241374715.47</v>
      </c>
    </row>
    <row r="159" spans="1:6" x14ac:dyDescent="0.25">
      <c r="A159" s="2" t="s">
        <v>209</v>
      </c>
      <c r="B159" s="2" t="s">
        <v>118</v>
      </c>
      <c r="C159" s="56">
        <v>-2495036496.52</v>
      </c>
      <c r="D159" s="56">
        <v>108212967.58</v>
      </c>
      <c r="E159" s="56">
        <v>395670083.13999999</v>
      </c>
      <c r="F159" s="56">
        <v>-2782493612.0799999</v>
      </c>
    </row>
    <row r="160" spans="1:6" x14ac:dyDescent="0.25">
      <c r="A160" s="2" t="s">
        <v>210</v>
      </c>
      <c r="B160" s="2" t="s">
        <v>138</v>
      </c>
      <c r="C160" s="56">
        <v>-367934503.10000002</v>
      </c>
      <c r="D160" s="56">
        <v>61659924.880000003</v>
      </c>
      <c r="E160" s="56">
        <v>55228016.939999998</v>
      </c>
      <c r="F160" s="56">
        <v>-361502595.16000003</v>
      </c>
    </row>
    <row r="161" spans="1:6" x14ac:dyDescent="0.25">
      <c r="A161" s="2" t="s">
        <v>211</v>
      </c>
      <c r="B161" s="2" t="s">
        <v>140</v>
      </c>
      <c r="C161" s="56">
        <v>-367934503.10000002</v>
      </c>
      <c r="D161" s="56">
        <v>61659924.880000003</v>
      </c>
      <c r="E161" s="56">
        <v>55228016.939999998</v>
      </c>
      <c r="F161" s="56">
        <v>-361502595.16000003</v>
      </c>
    </row>
    <row r="162" spans="1:6" x14ac:dyDescent="0.25">
      <c r="A162" s="2" t="s">
        <v>212</v>
      </c>
      <c r="B162" s="2" t="s">
        <v>142</v>
      </c>
      <c r="C162" s="56">
        <v>-100988022.95</v>
      </c>
      <c r="D162" s="56">
        <v>4692310.66</v>
      </c>
      <c r="E162" s="56">
        <v>25766773.280000001</v>
      </c>
      <c r="F162" s="56">
        <v>-122062485.56999999</v>
      </c>
    </row>
    <row r="163" spans="1:6" x14ac:dyDescent="0.25">
      <c r="A163" s="2" t="s">
        <v>213</v>
      </c>
      <c r="B163" s="2" t="s">
        <v>144</v>
      </c>
      <c r="C163" s="56">
        <v>-100988022.95</v>
      </c>
      <c r="D163" s="56">
        <v>4692310.66</v>
      </c>
      <c r="E163" s="56">
        <v>25766773.280000001</v>
      </c>
      <c r="F163" s="56">
        <v>-122062485.56999999</v>
      </c>
    </row>
    <row r="164" spans="1:6" x14ac:dyDescent="0.25">
      <c r="A164" s="2" t="s">
        <v>214</v>
      </c>
      <c r="B164" s="2" t="s">
        <v>215</v>
      </c>
      <c r="C164" s="56">
        <v>-11800225.279999999</v>
      </c>
      <c r="D164" s="56">
        <v>16677101.65</v>
      </c>
      <c r="E164" s="56">
        <v>21278265.890000001</v>
      </c>
      <c r="F164" s="56">
        <v>-16401389.52</v>
      </c>
    </row>
    <row r="165" spans="1:6" x14ac:dyDescent="0.25">
      <c r="A165" s="2" t="s">
        <v>1084</v>
      </c>
      <c r="B165" s="2" t="s">
        <v>1085</v>
      </c>
      <c r="C165" s="56">
        <v>0</v>
      </c>
      <c r="D165" s="56">
        <v>0</v>
      </c>
      <c r="E165" s="56">
        <v>20698.47</v>
      </c>
      <c r="F165" s="56">
        <v>-20698.47</v>
      </c>
    </row>
    <row r="166" spans="1:6" ht="30" x14ac:dyDescent="0.25">
      <c r="A166" s="2" t="s">
        <v>216</v>
      </c>
      <c r="B166" s="2" t="s">
        <v>217</v>
      </c>
      <c r="C166" s="56">
        <v>-8943717.0399999991</v>
      </c>
      <c r="D166" s="56">
        <v>14877199.49</v>
      </c>
      <c r="E166" s="56">
        <v>17090979.02</v>
      </c>
      <c r="F166" s="56">
        <v>-11157496.57</v>
      </c>
    </row>
    <row r="167" spans="1:6" ht="30" x14ac:dyDescent="0.25">
      <c r="A167" s="2" t="s">
        <v>218</v>
      </c>
      <c r="B167" s="2" t="s">
        <v>219</v>
      </c>
      <c r="C167" s="56">
        <v>-2856508.24</v>
      </c>
      <c r="D167" s="56">
        <v>543726.93000000005</v>
      </c>
      <c r="E167" s="56">
        <v>2264728.21</v>
      </c>
      <c r="F167" s="56">
        <v>-4577509.5199999996</v>
      </c>
    </row>
    <row r="168" spans="1:6" ht="30" x14ac:dyDescent="0.25">
      <c r="A168" s="2" t="s">
        <v>900</v>
      </c>
      <c r="B168" s="2" t="s">
        <v>235</v>
      </c>
      <c r="C168" s="56">
        <v>0</v>
      </c>
      <c r="D168" s="56">
        <v>245066.93</v>
      </c>
      <c r="E168" s="56">
        <v>245066.93</v>
      </c>
      <c r="F168" s="56">
        <v>0</v>
      </c>
    </row>
    <row r="169" spans="1:6" ht="30" x14ac:dyDescent="0.25">
      <c r="A169" s="2" t="s">
        <v>220</v>
      </c>
      <c r="B169" s="2" t="s">
        <v>221</v>
      </c>
      <c r="C169" s="56">
        <v>0</v>
      </c>
      <c r="D169" s="56">
        <v>1011108.3</v>
      </c>
      <c r="E169" s="56">
        <v>1656793.26</v>
      </c>
      <c r="F169" s="56">
        <v>-645684.96</v>
      </c>
    </row>
    <row r="170" spans="1:6" x14ac:dyDescent="0.25">
      <c r="A170" s="2" t="s">
        <v>222</v>
      </c>
      <c r="B170" s="2" t="s">
        <v>223</v>
      </c>
      <c r="C170" s="56">
        <v>-334869245.26999998</v>
      </c>
      <c r="D170" s="56">
        <v>106317564.97</v>
      </c>
      <c r="E170" s="56">
        <v>247214662.56</v>
      </c>
      <c r="F170" s="56">
        <v>-475766342.86000001</v>
      </c>
    </row>
    <row r="171" spans="1:6" x14ac:dyDescent="0.25">
      <c r="A171" s="2" t="s">
        <v>224</v>
      </c>
      <c r="B171" s="2" t="s">
        <v>225</v>
      </c>
      <c r="C171" s="56">
        <v>0</v>
      </c>
      <c r="D171" s="56">
        <v>0</v>
      </c>
      <c r="E171" s="56">
        <v>4881627.5999999996</v>
      </c>
      <c r="F171" s="56">
        <v>-4881627.5999999996</v>
      </c>
    </row>
    <row r="172" spans="1:6" ht="30" x14ac:dyDescent="0.25">
      <c r="A172" s="2" t="s">
        <v>226</v>
      </c>
      <c r="B172" s="2" t="s">
        <v>217</v>
      </c>
      <c r="C172" s="56">
        <v>-83154214.140000001</v>
      </c>
      <c r="D172" s="56">
        <v>94532700.420000002</v>
      </c>
      <c r="E172" s="56">
        <v>61637192.359999999</v>
      </c>
      <c r="F172" s="56">
        <v>-50258706.079999998</v>
      </c>
    </row>
    <row r="173" spans="1:6" ht="30" x14ac:dyDescent="0.25">
      <c r="A173" s="2" t="s">
        <v>227</v>
      </c>
      <c r="B173" s="2" t="s">
        <v>228</v>
      </c>
      <c r="C173" s="56">
        <v>-740861.74</v>
      </c>
      <c r="D173" s="56">
        <v>0</v>
      </c>
      <c r="E173" s="56">
        <v>43943.4</v>
      </c>
      <c r="F173" s="56">
        <v>-784805.14</v>
      </c>
    </row>
    <row r="174" spans="1:6" ht="30" x14ac:dyDescent="0.25">
      <c r="A174" s="2" t="s">
        <v>229</v>
      </c>
      <c r="B174" s="2" t="s">
        <v>230</v>
      </c>
      <c r="C174" s="56">
        <v>-1500000</v>
      </c>
      <c r="D174" s="56">
        <v>0</v>
      </c>
      <c r="E174" s="56">
        <v>0</v>
      </c>
      <c r="F174" s="56">
        <v>-1500000</v>
      </c>
    </row>
    <row r="175" spans="1:6" ht="30" x14ac:dyDescent="0.25">
      <c r="A175" s="2" t="s">
        <v>231</v>
      </c>
      <c r="B175" s="2" t="s">
        <v>219</v>
      </c>
      <c r="C175" s="56">
        <v>-16413447.84</v>
      </c>
      <c r="D175" s="56">
        <v>0</v>
      </c>
      <c r="E175" s="56">
        <v>10310864.07</v>
      </c>
      <c r="F175" s="56">
        <v>-26724311.91</v>
      </c>
    </row>
    <row r="176" spans="1:6" ht="30" x14ac:dyDescent="0.25">
      <c r="A176" s="2" t="s">
        <v>232</v>
      </c>
      <c r="B176" s="2" t="s">
        <v>233</v>
      </c>
      <c r="C176" s="56">
        <v>-17477402.41</v>
      </c>
      <c r="D176" s="56">
        <v>0</v>
      </c>
      <c r="E176" s="56">
        <v>2271314.86</v>
      </c>
      <c r="F176" s="56">
        <v>-19748717.27</v>
      </c>
    </row>
    <row r="177" spans="1:6" ht="30" x14ac:dyDescent="0.25">
      <c r="A177" s="2" t="s">
        <v>234</v>
      </c>
      <c r="B177" s="2" t="s">
        <v>235</v>
      </c>
      <c r="C177" s="56">
        <v>-10233889.57</v>
      </c>
      <c r="D177" s="56">
        <v>0</v>
      </c>
      <c r="E177" s="56">
        <v>4170805.37</v>
      </c>
      <c r="F177" s="56">
        <v>-14404694.939999999</v>
      </c>
    </row>
    <row r="178" spans="1:6" ht="30" x14ac:dyDescent="0.25">
      <c r="A178" s="2" t="s">
        <v>236</v>
      </c>
      <c r="B178" s="2" t="s">
        <v>221</v>
      </c>
      <c r="C178" s="56">
        <v>-159809556.66</v>
      </c>
      <c r="D178" s="56">
        <v>11784864.550000001</v>
      </c>
      <c r="E178" s="56">
        <v>97546679.359999999</v>
      </c>
      <c r="F178" s="56">
        <v>-245571371.47</v>
      </c>
    </row>
    <row r="179" spans="1:6" ht="30" x14ac:dyDescent="0.25">
      <c r="A179" s="2" t="s">
        <v>237</v>
      </c>
      <c r="B179" s="2" t="s">
        <v>238</v>
      </c>
      <c r="C179" s="56">
        <v>-39176498.07</v>
      </c>
      <c r="D179" s="56">
        <v>0</v>
      </c>
      <c r="E179" s="56">
        <v>61659924.880000003</v>
      </c>
      <c r="F179" s="56">
        <v>-100836422.95</v>
      </c>
    </row>
    <row r="180" spans="1:6" ht="30" x14ac:dyDescent="0.25">
      <c r="A180" s="2" t="s">
        <v>239</v>
      </c>
      <c r="B180" s="2" t="s">
        <v>240</v>
      </c>
      <c r="C180" s="56">
        <v>-6363374.8399999999</v>
      </c>
      <c r="D180" s="56">
        <v>0</v>
      </c>
      <c r="E180" s="56">
        <v>4692310.66</v>
      </c>
      <c r="F180" s="56">
        <v>-11055685.5</v>
      </c>
    </row>
    <row r="181" spans="1:6" x14ac:dyDescent="0.25">
      <c r="A181" s="2" t="s">
        <v>241</v>
      </c>
      <c r="B181" s="2" t="s">
        <v>242</v>
      </c>
      <c r="C181" s="56">
        <v>73386533932.75</v>
      </c>
      <c r="D181" s="56">
        <v>317984503972.04999</v>
      </c>
      <c r="E181" s="56">
        <v>225540698109.79999</v>
      </c>
      <c r="F181" s="56">
        <v>165830339795</v>
      </c>
    </row>
    <row r="182" spans="1:6" x14ac:dyDescent="0.25">
      <c r="A182" s="2" t="s">
        <v>243</v>
      </c>
      <c r="B182" s="2" t="s">
        <v>244</v>
      </c>
      <c r="C182" s="56">
        <v>189942707</v>
      </c>
      <c r="D182" s="56">
        <v>466848230</v>
      </c>
      <c r="E182" s="56">
        <v>352713433</v>
      </c>
      <c r="F182" s="56">
        <v>304077504</v>
      </c>
    </row>
    <row r="183" spans="1:6" x14ac:dyDescent="0.25">
      <c r="A183" s="2" t="s">
        <v>245</v>
      </c>
      <c r="B183" s="2" t="s">
        <v>246</v>
      </c>
      <c r="C183" s="56">
        <v>48242119</v>
      </c>
      <c r="D183" s="56">
        <v>466848230</v>
      </c>
      <c r="E183" s="56">
        <v>352713433</v>
      </c>
      <c r="F183" s="56">
        <v>162376916</v>
      </c>
    </row>
    <row r="184" spans="1:6" x14ac:dyDescent="0.25">
      <c r="A184" s="2" t="s">
        <v>247</v>
      </c>
      <c r="B184" s="2" t="s">
        <v>246</v>
      </c>
      <c r="C184" s="56">
        <v>48242119</v>
      </c>
      <c r="D184" s="56">
        <v>466848230</v>
      </c>
      <c r="E184" s="56">
        <v>352713433</v>
      </c>
      <c r="F184" s="56">
        <v>162376916</v>
      </c>
    </row>
    <row r="185" spans="1:6" x14ac:dyDescent="0.25">
      <c r="A185" s="2" t="s">
        <v>248</v>
      </c>
      <c r="B185" s="2" t="s">
        <v>249</v>
      </c>
      <c r="C185" s="56">
        <v>141700588</v>
      </c>
      <c r="D185" s="56">
        <v>0</v>
      </c>
      <c r="E185" s="56">
        <v>0</v>
      </c>
      <c r="F185" s="56">
        <v>141700588</v>
      </c>
    </row>
    <row r="186" spans="1:6" x14ac:dyDescent="0.25">
      <c r="A186" s="2" t="s">
        <v>250</v>
      </c>
      <c r="B186" s="2" t="s">
        <v>249</v>
      </c>
      <c r="C186" s="56">
        <v>141700588</v>
      </c>
      <c r="D186" s="56">
        <v>0</v>
      </c>
      <c r="E186" s="56">
        <v>0</v>
      </c>
      <c r="F186" s="56">
        <v>141700588</v>
      </c>
    </row>
    <row r="187" spans="1:6" x14ac:dyDescent="0.25">
      <c r="A187" s="2" t="s">
        <v>251</v>
      </c>
      <c r="B187" s="2" t="s">
        <v>252</v>
      </c>
      <c r="C187" s="56">
        <v>0</v>
      </c>
      <c r="D187" s="56">
        <v>1058678405.65</v>
      </c>
      <c r="E187" s="56">
        <v>103879425.65000001</v>
      </c>
      <c r="F187" s="56">
        <v>954798980</v>
      </c>
    </row>
    <row r="188" spans="1:6" x14ac:dyDescent="0.25">
      <c r="A188" s="2" t="s">
        <v>253</v>
      </c>
      <c r="B188" s="2" t="s">
        <v>254</v>
      </c>
      <c r="C188" s="56">
        <v>0</v>
      </c>
      <c r="D188" s="56">
        <v>1058678405.65</v>
      </c>
      <c r="E188" s="56">
        <v>103879425.65000001</v>
      </c>
      <c r="F188" s="56">
        <v>954798980</v>
      </c>
    </row>
    <row r="189" spans="1:6" x14ac:dyDescent="0.25">
      <c r="A189" s="2" t="s">
        <v>255</v>
      </c>
      <c r="B189" s="2" t="s">
        <v>254</v>
      </c>
      <c r="C189" s="56">
        <v>0</v>
      </c>
      <c r="D189" s="56">
        <v>1058678405.65</v>
      </c>
      <c r="E189" s="56">
        <v>103879425.65000001</v>
      </c>
      <c r="F189" s="56">
        <v>954798980</v>
      </c>
    </row>
    <row r="190" spans="1:6" x14ac:dyDescent="0.25">
      <c r="A190" s="2" t="s">
        <v>256</v>
      </c>
      <c r="B190" s="2" t="s">
        <v>257</v>
      </c>
      <c r="C190" s="56">
        <v>48617466547.75</v>
      </c>
      <c r="D190" s="56">
        <v>16599360990</v>
      </c>
      <c r="E190" s="56">
        <v>40450474303.349998</v>
      </c>
      <c r="F190" s="56">
        <v>24766353234.400002</v>
      </c>
    </row>
    <row r="191" spans="1:6" x14ac:dyDescent="0.25">
      <c r="A191" s="2" t="s">
        <v>258</v>
      </c>
      <c r="B191" s="2" t="s">
        <v>259</v>
      </c>
      <c r="C191" s="56">
        <v>41463896353.650002</v>
      </c>
      <c r="D191" s="56">
        <v>16599360990</v>
      </c>
      <c r="E191" s="56">
        <v>39420206368.559998</v>
      </c>
      <c r="F191" s="56">
        <v>18643050975.09</v>
      </c>
    </row>
    <row r="192" spans="1:6" x14ac:dyDescent="0.25">
      <c r="A192" s="2" t="s">
        <v>260</v>
      </c>
      <c r="B192" s="2" t="s">
        <v>259</v>
      </c>
      <c r="C192" s="56">
        <v>41463896353.650002</v>
      </c>
      <c r="D192" s="56">
        <v>16599360990</v>
      </c>
      <c r="E192" s="56">
        <v>39420206368.559998</v>
      </c>
      <c r="F192" s="56">
        <v>18643050975.09</v>
      </c>
    </row>
    <row r="193" spans="1:10" ht="30" x14ac:dyDescent="0.25">
      <c r="A193" s="2" t="s">
        <v>261</v>
      </c>
      <c r="B193" s="2" t="s">
        <v>262</v>
      </c>
      <c r="C193" s="56">
        <v>7153570194.1000004</v>
      </c>
      <c r="D193" s="56">
        <v>0</v>
      </c>
      <c r="E193" s="56">
        <v>1030267934.79</v>
      </c>
      <c r="F193" s="56">
        <v>6123302259.3100004</v>
      </c>
    </row>
    <row r="194" spans="1:10" ht="30" x14ac:dyDescent="0.25">
      <c r="A194" s="2" t="s">
        <v>263</v>
      </c>
      <c r="B194" s="2" t="s">
        <v>262</v>
      </c>
      <c r="C194" s="56">
        <v>7153570194.1000004</v>
      </c>
      <c r="D194" s="56">
        <v>0</v>
      </c>
      <c r="E194" s="56">
        <v>1030267934.79</v>
      </c>
      <c r="F194" s="56">
        <v>6123302259.3100004</v>
      </c>
    </row>
    <row r="195" spans="1:10" x14ac:dyDescent="0.25">
      <c r="A195" s="2" t="s">
        <v>264</v>
      </c>
      <c r="B195" s="2" t="s">
        <v>265</v>
      </c>
      <c r="C195" s="56">
        <v>24579124678</v>
      </c>
      <c r="D195" s="56">
        <v>299859616346.40002</v>
      </c>
      <c r="E195" s="56">
        <v>184633630947.79999</v>
      </c>
      <c r="F195" s="56">
        <v>139805110076.60001</v>
      </c>
    </row>
    <row r="196" spans="1:10" x14ac:dyDescent="0.25">
      <c r="A196" s="2" t="s">
        <v>266</v>
      </c>
      <c r="B196" s="2" t="s">
        <v>267</v>
      </c>
      <c r="C196" s="56">
        <v>24168124678</v>
      </c>
      <c r="D196" s="56">
        <v>215408090186.20001</v>
      </c>
      <c r="E196" s="56">
        <v>130966511671.13</v>
      </c>
      <c r="F196" s="56">
        <v>108609703193.07001</v>
      </c>
    </row>
    <row r="197" spans="1:10" x14ac:dyDescent="0.25">
      <c r="A197" s="2" t="s">
        <v>268</v>
      </c>
      <c r="B197" s="2" t="s">
        <v>269</v>
      </c>
      <c r="C197" s="56">
        <v>24168124678</v>
      </c>
      <c r="D197" s="56">
        <v>215408090186.20001</v>
      </c>
      <c r="E197" s="56">
        <v>130966511671.13</v>
      </c>
      <c r="F197" s="56">
        <v>108609703193.07001</v>
      </c>
    </row>
    <row r="198" spans="1:10" x14ac:dyDescent="0.25">
      <c r="A198" s="2" t="s">
        <v>270</v>
      </c>
      <c r="B198" s="2" t="s">
        <v>271</v>
      </c>
      <c r="C198" s="56">
        <v>411000000</v>
      </c>
      <c r="D198" s="56">
        <v>84451526160.199997</v>
      </c>
      <c r="E198" s="56">
        <v>53667119276.669998</v>
      </c>
      <c r="F198" s="56">
        <v>31195406883.529999</v>
      </c>
    </row>
    <row r="199" spans="1:10" x14ac:dyDescent="0.25">
      <c r="A199" s="2" t="s">
        <v>272</v>
      </c>
      <c r="B199" s="2" t="s">
        <v>271</v>
      </c>
      <c r="C199" s="56">
        <v>411000000</v>
      </c>
      <c r="D199" s="56">
        <v>84451526160.199997</v>
      </c>
      <c r="E199" s="56">
        <v>53667119276.669998</v>
      </c>
      <c r="F199" s="56">
        <v>31195406883.529999</v>
      </c>
    </row>
    <row r="200" spans="1:10" x14ac:dyDescent="0.25">
      <c r="A200" s="2" t="s">
        <v>273</v>
      </c>
      <c r="B200" s="2" t="s">
        <v>274</v>
      </c>
      <c r="C200" s="56">
        <v>95964900393.229996</v>
      </c>
      <c r="D200" s="56">
        <v>338269552927.96002</v>
      </c>
      <c r="E200" s="56">
        <v>299996968108.52002</v>
      </c>
      <c r="F200" s="56">
        <v>57692315573.790001</v>
      </c>
      <c r="G200" s="65">
        <f>+Balance!N9</f>
        <v>17112088851.810001</v>
      </c>
      <c r="H200" s="65">
        <f>+Balance!N35</f>
        <v>40580226721.979996</v>
      </c>
      <c r="I200" s="65">
        <f>+G200+H200</f>
        <v>57692315573.789993</v>
      </c>
      <c r="J200" s="65">
        <f>+F200-I200</f>
        <v>0</v>
      </c>
    </row>
    <row r="201" spans="1:10" x14ac:dyDescent="0.25">
      <c r="A201" s="2" t="s">
        <v>275</v>
      </c>
      <c r="B201" s="2" t="s">
        <v>276</v>
      </c>
      <c r="C201" s="56">
        <v>45427926734</v>
      </c>
      <c r="D201" s="56">
        <v>312593825068.15002</v>
      </c>
      <c r="E201" s="56">
        <v>282632446477.96002</v>
      </c>
      <c r="F201" s="56">
        <v>15466548143.809999</v>
      </c>
    </row>
    <row r="202" spans="1:10" ht="30" x14ac:dyDescent="0.25">
      <c r="A202" s="2" t="s">
        <v>277</v>
      </c>
      <c r="B202" s="2" t="s">
        <v>278</v>
      </c>
      <c r="C202" s="56">
        <v>44541645069.860001</v>
      </c>
      <c r="D202" s="56">
        <v>289361661797.77002</v>
      </c>
      <c r="E202" s="56">
        <v>259153348947.84</v>
      </c>
      <c r="F202" s="56">
        <v>14333332219.93</v>
      </c>
    </row>
    <row r="203" spans="1:10" x14ac:dyDescent="0.25">
      <c r="A203" s="2" t="s">
        <v>279</v>
      </c>
      <c r="B203" s="2" t="s">
        <v>249</v>
      </c>
      <c r="C203" s="56">
        <v>163689288</v>
      </c>
      <c r="D203" s="56">
        <v>259601180.77000001</v>
      </c>
      <c r="E203" s="56">
        <v>146240291.69999999</v>
      </c>
      <c r="F203" s="56">
        <v>50328398.93</v>
      </c>
    </row>
    <row r="204" spans="1:10" x14ac:dyDescent="0.25">
      <c r="A204" s="2" t="s">
        <v>280</v>
      </c>
      <c r="B204" s="2" t="s">
        <v>249</v>
      </c>
      <c r="C204" s="56">
        <v>163689288</v>
      </c>
      <c r="D204" s="56">
        <v>259601180.77000001</v>
      </c>
      <c r="E204" s="56">
        <v>146240291.69999999</v>
      </c>
      <c r="F204" s="56">
        <v>50328398.93</v>
      </c>
    </row>
    <row r="205" spans="1:10" x14ac:dyDescent="0.25">
      <c r="A205" s="2" t="s">
        <v>281</v>
      </c>
      <c r="B205" s="2" t="s">
        <v>282</v>
      </c>
      <c r="C205" s="56">
        <v>44377955781.860001</v>
      </c>
      <c r="D205" s="56">
        <v>289102060617</v>
      </c>
      <c r="E205" s="56">
        <v>259007108656.14001</v>
      </c>
      <c r="F205" s="56">
        <v>14283003821</v>
      </c>
    </row>
    <row r="206" spans="1:10" x14ac:dyDescent="0.25">
      <c r="A206" s="2" t="s">
        <v>283</v>
      </c>
      <c r="B206" s="2" t="s">
        <v>284</v>
      </c>
      <c r="C206" s="56">
        <v>44377955781.860001</v>
      </c>
      <c r="D206" s="56">
        <v>289102060617</v>
      </c>
      <c r="E206" s="56">
        <v>259007108656.14001</v>
      </c>
      <c r="F206" s="56">
        <v>14283003821</v>
      </c>
    </row>
    <row r="207" spans="1:10" x14ac:dyDescent="0.25">
      <c r="A207" s="2" t="s">
        <v>285</v>
      </c>
      <c r="B207" s="2" t="s">
        <v>286</v>
      </c>
      <c r="C207" s="56">
        <v>107044764</v>
      </c>
      <c r="D207" s="56">
        <v>14610640682.99</v>
      </c>
      <c r="E207" s="56">
        <v>14695363548.99</v>
      </c>
      <c r="F207" s="56">
        <v>191767630</v>
      </c>
    </row>
    <row r="208" spans="1:10" x14ac:dyDescent="0.25">
      <c r="A208" s="2" t="s">
        <v>287</v>
      </c>
      <c r="B208" s="2" t="s">
        <v>288</v>
      </c>
      <c r="C208" s="56">
        <v>107044764</v>
      </c>
      <c r="D208" s="56">
        <v>14610640682.99</v>
      </c>
      <c r="E208" s="56">
        <v>14695363548.99</v>
      </c>
      <c r="F208" s="56">
        <v>191767630</v>
      </c>
    </row>
    <row r="209" spans="1:6" x14ac:dyDescent="0.25">
      <c r="A209" s="2" t="s">
        <v>289</v>
      </c>
      <c r="B209" s="2" t="s">
        <v>288</v>
      </c>
      <c r="C209" s="56">
        <v>107044764</v>
      </c>
      <c r="D209" s="56">
        <v>14610640682.99</v>
      </c>
      <c r="E209" s="56">
        <v>14695363548.99</v>
      </c>
      <c r="F209" s="56">
        <v>191767630</v>
      </c>
    </row>
    <row r="210" spans="1:6" x14ac:dyDescent="0.25">
      <c r="A210" s="2" t="s">
        <v>290</v>
      </c>
      <c r="B210" s="2" t="s">
        <v>291</v>
      </c>
      <c r="C210" s="56">
        <v>134969887.97</v>
      </c>
      <c r="D210" s="56">
        <v>104725020.16</v>
      </c>
      <c r="E210" s="56">
        <v>684163034.52999997</v>
      </c>
      <c r="F210" s="56">
        <v>714407902.34000003</v>
      </c>
    </row>
    <row r="211" spans="1:6" x14ac:dyDescent="0.25">
      <c r="A211" s="2" t="s">
        <v>292</v>
      </c>
      <c r="B211" s="2" t="s">
        <v>293</v>
      </c>
      <c r="C211" s="56">
        <v>8000218</v>
      </c>
      <c r="D211" s="56">
        <v>33117677</v>
      </c>
      <c r="E211" s="56">
        <v>29775772</v>
      </c>
      <c r="F211" s="56">
        <v>4658313</v>
      </c>
    </row>
    <row r="212" spans="1:6" x14ac:dyDescent="0.25">
      <c r="A212" s="2" t="s">
        <v>294</v>
      </c>
      <c r="B212" s="2" t="s">
        <v>293</v>
      </c>
      <c r="C212" s="56">
        <v>8000218</v>
      </c>
      <c r="D212" s="56">
        <v>29996972</v>
      </c>
      <c r="E212" s="56">
        <v>25531324</v>
      </c>
      <c r="F212" s="56">
        <v>3534570</v>
      </c>
    </row>
    <row r="213" spans="1:6" x14ac:dyDescent="0.25">
      <c r="A213" s="2" t="s">
        <v>295</v>
      </c>
      <c r="B213" s="2" t="s">
        <v>296</v>
      </c>
      <c r="C213" s="56">
        <v>0</v>
      </c>
      <c r="D213" s="56">
        <v>3120705</v>
      </c>
      <c r="E213" s="56">
        <v>4244448</v>
      </c>
      <c r="F213" s="56">
        <v>1123743</v>
      </c>
    </row>
    <row r="214" spans="1:6" x14ac:dyDescent="0.25">
      <c r="A214" s="2" t="s">
        <v>297</v>
      </c>
      <c r="B214" s="2" t="s">
        <v>298</v>
      </c>
      <c r="C214" s="56">
        <v>126179295.97</v>
      </c>
      <c r="D214" s="56">
        <v>67572996.280000001</v>
      </c>
      <c r="E214" s="56">
        <v>648178486.64999998</v>
      </c>
      <c r="F214" s="56">
        <v>706784786.34000003</v>
      </c>
    </row>
    <row r="215" spans="1:6" x14ac:dyDescent="0.25">
      <c r="A215" s="2" t="s">
        <v>299</v>
      </c>
      <c r="B215" s="2" t="s">
        <v>298</v>
      </c>
      <c r="C215" s="56">
        <v>126179295.97</v>
      </c>
      <c r="D215" s="56">
        <v>67572996.280000001</v>
      </c>
      <c r="E215" s="56">
        <v>648178486.64999998</v>
      </c>
      <c r="F215" s="56">
        <v>706784786.34000003</v>
      </c>
    </row>
    <row r="216" spans="1:6" x14ac:dyDescent="0.25">
      <c r="A216" s="2" t="s">
        <v>300</v>
      </c>
      <c r="B216" s="2" t="s">
        <v>301</v>
      </c>
      <c r="C216" s="56">
        <v>790374</v>
      </c>
      <c r="D216" s="56">
        <v>612374</v>
      </c>
      <c r="E216" s="56">
        <v>2786803</v>
      </c>
      <c r="F216" s="56">
        <v>2964803</v>
      </c>
    </row>
    <row r="217" spans="1:6" ht="30" x14ac:dyDescent="0.25">
      <c r="A217" s="2" t="s">
        <v>985</v>
      </c>
      <c r="B217" s="2" t="s">
        <v>986</v>
      </c>
      <c r="C217" s="56">
        <v>112374</v>
      </c>
      <c r="D217" s="56">
        <v>112374</v>
      </c>
      <c r="E217" s="56">
        <v>0</v>
      </c>
      <c r="F217" s="56">
        <v>0</v>
      </c>
    </row>
    <row r="218" spans="1:6" ht="30" x14ac:dyDescent="0.25">
      <c r="A218" s="2" t="s">
        <v>302</v>
      </c>
      <c r="B218" s="2" t="s">
        <v>303</v>
      </c>
      <c r="C218" s="56">
        <v>60000</v>
      </c>
      <c r="D218" s="56">
        <v>500000</v>
      </c>
      <c r="E218" s="56">
        <v>2786803</v>
      </c>
      <c r="F218" s="56">
        <v>2346803</v>
      </c>
    </row>
    <row r="219" spans="1:6" x14ac:dyDescent="0.25">
      <c r="A219" s="2" t="s">
        <v>304</v>
      </c>
      <c r="B219" s="2" t="s">
        <v>301</v>
      </c>
      <c r="C219" s="56">
        <v>618000</v>
      </c>
      <c r="D219" s="56">
        <v>0</v>
      </c>
      <c r="E219" s="56">
        <v>0</v>
      </c>
      <c r="F219" s="56">
        <v>618000</v>
      </c>
    </row>
    <row r="220" spans="1:6" x14ac:dyDescent="0.25">
      <c r="A220" s="2" t="s">
        <v>899</v>
      </c>
      <c r="B220" s="2" t="s">
        <v>897</v>
      </c>
      <c r="C220" s="56">
        <v>0</v>
      </c>
      <c r="D220" s="56">
        <v>3421972.88</v>
      </c>
      <c r="E220" s="56">
        <v>3421972.88</v>
      </c>
      <c r="F220" s="56">
        <v>0</v>
      </c>
    </row>
    <row r="221" spans="1:6" x14ac:dyDescent="0.25">
      <c r="A221" s="2" t="s">
        <v>898</v>
      </c>
      <c r="B221" s="2" t="s">
        <v>897</v>
      </c>
      <c r="C221" s="56">
        <v>0</v>
      </c>
      <c r="D221" s="56">
        <v>3421972.88</v>
      </c>
      <c r="E221" s="56">
        <v>3421972.88</v>
      </c>
      <c r="F221" s="56">
        <v>0</v>
      </c>
    </row>
    <row r="222" spans="1:6" x14ac:dyDescent="0.25">
      <c r="A222" s="2" t="s">
        <v>305</v>
      </c>
      <c r="B222" s="2" t="s">
        <v>306</v>
      </c>
      <c r="C222" s="56">
        <v>9623795</v>
      </c>
      <c r="D222" s="56">
        <v>1649818414.5999999</v>
      </c>
      <c r="E222" s="56">
        <v>1656407126.5999999</v>
      </c>
      <c r="F222" s="56">
        <v>16212507</v>
      </c>
    </row>
    <row r="223" spans="1:6" x14ac:dyDescent="0.25">
      <c r="A223" s="2" t="s">
        <v>307</v>
      </c>
      <c r="B223" s="2" t="s">
        <v>308</v>
      </c>
      <c r="C223" s="56">
        <v>1979400</v>
      </c>
      <c r="D223" s="56">
        <v>452713817</v>
      </c>
      <c r="E223" s="56">
        <v>453000817</v>
      </c>
      <c r="F223" s="56">
        <v>2266400</v>
      </c>
    </row>
    <row r="224" spans="1:6" x14ac:dyDescent="0.25">
      <c r="A224" s="2" t="s">
        <v>309</v>
      </c>
      <c r="B224" s="2" t="s">
        <v>308</v>
      </c>
      <c r="C224" s="56">
        <v>1979400</v>
      </c>
      <c r="D224" s="56">
        <v>452713817</v>
      </c>
      <c r="E224" s="56">
        <v>453000817</v>
      </c>
      <c r="F224" s="56">
        <v>2266400</v>
      </c>
    </row>
    <row r="225" spans="1:6" x14ac:dyDescent="0.25">
      <c r="A225" s="2" t="s">
        <v>310</v>
      </c>
      <c r="B225" s="2" t="s">
        <v>311</v>
      </c>
      <c r="C225" s="56">
        <v>741900</v>
      </c>
      <c r="D225" s="56">
        <v>393134154</v>
      </c>
      <c r="E225" s="56">
        <v>396608774</v>
      </c>
      <c r="F225" s="56">
        <v>4216520</v>
      </c>
    </row>
    <row r="226" spans="1:6" x14ac:dyDescent="0.25">
      <c r="A226" s="2" t="s">
        <v>312</v>
      </c>
      <c r="B226" s="2" t="s">
        <v>311</v>
      </c>
      <c r="C226" s="56">
        <v>741900</v>
      </c>
      <c r="D226" s="56">
        <v>393134154</v>
      </c>
      <c r="E226" s="56">
        <v>396608774</v>
      </c>
      <c r="F226" s="56">
        <v>4216520</v>
      </c>
    </row>
    <row r="227" spans="1:6" x14ac:dyDescent="0.25">
      <c r="A227" s="2" t="s">
        <v>313</v>
      </c>
      <c r="B227" s="2" t="s">
        <v>314</v>
      </c>
      <c r="C227" s="56">
        <v>0</v>
      </c>
      <c r="D227" s="56">
        <v>9650601</v>
      </c>
      <c r="E227" s="56">
        <v>9650601</v>
      </c>
      <c r="F227" s="56">
        <v>0</v>
      </c>
    </row>
    <row r="228" spans="1:6" x14ac:dyDescent="0.25">
      <c r="A228" s="2" t="s">
        <v>315</v>
      </c>
      <c r="B228" s="2" t="s">
        <v>314</v>
      </c>
      <c r="C228" s="56">
        <v>0</v>
      </c>
      <c r="D228" s="56">
        <v>9650601</v>
      </c>
      <c r="E228" s="56">
        <v>9650601</v>
      </c>
      <c r="F228" s="56">
        <v>0</v>
      </c>
    </row>
    <row r="229" spans="1:6" x14ac:dyDescent="0.25">
      <c r="A229" s="2" t="s">
        <v>316</v>
      </c>
      <c r="B229" s="2" t="s">
        <v>317</v>
      </c>
      <c r="C229" s="56">
        <v>691058</v>
      </c>
      <c r="D229" s="56">
        <v>312551653</v>
      </c>
      <c r="E229" s="56">
        <v>311860595</v>
      </c>
      <c r="F229" s="56">
        <v>0</v>
      </c>
    </row>
    <row r="230" spans="1:6" x14ac:dyDescent="0.25">
      <c r="A230" s="2" t="s">
        <v>318</v>
      </c>
      <c r="B230" s="2" t="s">
        <v>317</v>
      </c>
      <c r="C230" s="56">
        <v>691058</v>
      </c>
      <c r="D230" s="56">
        <v>312551653</v>
      </c>
      <c r="E230" s="56">
        <v>311860595</v>
      </c>
      <c r="F230" s="56">
        <v>0</v>
      </c>
    </row>
    <row r="231" spans="1:6" x14ac:dyDescent="0.25">
      <c r="A231" s="2" t="s">
        <v>319</v>
      </c>
      <c r="B231" s="2" t="s">
        <v>320</v>
      </c>
      <c r="C231" s="56">
        <v>5031000</v>
      </c>
      <c r="D231" s="56">
        <v>285207414</v>
      </c>
      <c r="E231" s="56">
        <v>280176414</v>
      </c>
      <c r="F231" s="56">
        <v>0</v>
      </c>
    </row>
    <row r="232" spans="1:6" x14ac:dyDescent="0.25">
      <c r="A232" s="2" t="s">
        <v>321</v>
      </c>
      <c r="B232" s="2" t="s">
        <v>320</v>
      </c>
      <c r="C232" s="56">
        <v>5031000</v>
      </c>
      <c r="D232" s="56">
        <v>285207414</v>
      </c>
      <c r="E232" s="56">
        <v>280176414</v>
      </c>
      <c r="F232" s="56">
        <v>0</v>
      </c>
    </row>
    <row r="233" spans="1:6" x14ac:dyDescent="0.25">
      <c r="A233" s="2" t="s">
        <v>322</v>
      </c>
      <c r="B233" s="2" t="s">
        <v>323</v>
      </c>
      <c r="C233" s="56">
        <v>1008548</v>
      </c>
      <c r="D233" s="56">
        <v>65538510</v>
      </c>
      <c r="E233" s="56">
        <v>65299402</v>
      </c>
      <c r="F233" s="56">
        <v>769440</v>
      </c>
    </row>
    <row r="234" spans="1:6" x14ac:dyDescent="0.25">
      <c r="A234" s="2" t="s">
        <v>324</v>
      </c>
      <c r="B234" s="2" t="s">
        <v>323</v>
      </c>
      <c r="C234" s="56">
        <v>1008548</v>
      </c>
      <c r="D234" s="56">
        <v>65538510</v>
      </c>
      <c r="E234" s="56">
        <v>65299402</v>
      </c>
      <c r="F234" s="56">
        <v>769440</v>
      </c>
    </row>
    <row r="235" spans="1:6" x14ac:dyDescent="0.25">
      <c r="A235" s="2" t="s">
        <v>325</v>
      </c>
      <c r="B235" s="2" t="s">
        <v>326</v>
      </c>
      <c r="C235" s="56">
        <v>0</v>
      </c>
      <c r="D235" s="56">
        <v>60531827.600000001</v>
      </c>
      <c r="E235" s="56">
        <v>60570362.600000001</v>
      </c>
      <c r="F235" s="56">
        <v>38535</v>
      </c>
    </row>
    <row r="236" spans="1:6" x14ac:dyDescent="0.25">
      <c r="A236" s="2" t="s">
        <v>327</v>
      </c>
      <c r="B236" s="2" t="s">
        <v>326</v>
      </c>
      <c r="C236" s="56">
        <v>0</v>
      </c>
      <c r="D236" s="56">
        <v>60531827.600000001</v>
      </c>
      <c r="E236" s="56">
        <v>60570362.600000001</v>
      </c>
      <c r="F236" s="56">
        <v>38535</v>
      </c>
    </row>
    <row r="237" spans="1:6" ht="30" x14ac:dyDescent="0.25">
      <c r="A237" s="2" t="s">
        <v>328</v>
      </c>
      <c r="B237" s="2" t="s">
        <v>329</v>
      </c>
      <c r="C237" s="56">
        <v>0</v>
      </c>
      <c r="D237" s="56">
        <v>55840000</v>
      </c>
      <c r="E237" s="56">
        <v>55840000</v>
      </c>
      <c r="F237" s="56">
        <v>0</v>
      </c>
    </row>
    <row r="238" spans="1:6" ht="30" x14ac:dyDescent="0.25">
      <c r="A238" s="2" t="s">
        <v>330</v>
      </c>
      <c r="B238" s="2" t="s">
        <v>329</v>
      </c>
      <c r="C238" s="56">
        <v>0</v>
      </c>
      <c r="D238" s="56">
        <v>55840000</v>
      </c>
      <c r="E238" s="56">
        <v>55840000</v>
      </c>
      <c r="F238" s="56">
        <v>0</v>
      </c>
    </row>
    <row r="239" spans="1:6" x14ac:dyDescent="0.25">
      <c r="A239" s="2" t="s">
        <v>331</v>
      </c>
      <c r="B239" s="2" t="s">
        <v>332</v>
      </c>
      <c r="C239" s="56">
        <v>171889</v>
      </c>
      <c r="D239" s="56">
        <v>14650438</v>
      </c>
      <c r="E239" s="56">
        <v>23400161</v>
      </c>
      <c r="F239" s="56">
        <v>8921612</v>
      </c>
    </row>
    <row r="240" spans="1:6" x14ac:dyDescent="0.25">
      <c r="A240" s="2" t="s">
        <v>333</v>
      </c>
      <c r="B240" s="2" t="s">
        <v>332</v>
      </c>
      <c r="C240" s="56">
        <v>171889</v>
      </c>
      <c r="D240" s="56">
        <v>14650438</v>
      </c>
      <c r="E240" s="56">
        <v>23400161</v>
      </c>
      <c r="F240" s="56">
        <v>8921612</v>
      </c>
    </row>
    <row r="241" spans="1:6" x14ac:dyDescent="0.25">
      <c r="A241" s="2" t="s">
        <v>334</v>
      </c>
      <c r="B241" s="2" t="s">
        <v>335</v>
      </c>
      <c r="C241" s="56">
        <v>477631535.54000002</v>
      </c>
      <c r="D241" s="56">
        <v>1906504929</v>
      </c>
      <c r="E241" s="56">
        <v>1628338665</v>
      </c>
      <c r="F241" s="56">
        <v>199465271.53999999</v>
      </c>
    </row>
    <row r="242" spans="1:6" x14ac:dyDescent="0.25">
      <c r="A242" s="2" t="s">
        <v>336</v>
      </c>
      <c r="B242" s="2" t="s">
        <v>337</v>
      </c>
      <c r="C242" s="56">
        <v>75289506</v>
      </c>
      <c r="D242" s="56">
        <v>219736375</v>
      </c>
      <c r="E242" s="56">
        <v>147279833</v>
      </c>
      <c r="F242" s="56">
        <v>2832964</v>
      </c>
    </row>
    <row r="243" spans="1:6" x14ac:dyDescent="0.25">
      <c r="A243" s="2" t="s">
        <v>338</v>
      </c>
      <c r="B243" s="2" t="s">
        <v>339</v>
      </c>
      <c r="C243" s="56">
        <v>75289506</v>
      </c>
      <c r="D243" s="56">
        <v>244839</v>
      </c>
      <c r="E243" s="56">
        <v>147279833</v>
      </c>
      <c r="F243" s="56">
        <v>222324500</v>
      </c>
    </row>
    <row r="244" spans="1:6" x14ac:dyDescent="0.25">
      <c r="A244" s="2" t="s">
        <v>340</v>
      </c>
      <c r="B244" s="2" t="s">
        <v>341</v>
      </c>
      <c r="C244" s="56">
        <v>0</v>
      </c>
      <c r="D244" s="56">
        <v>219491536</v>
      </c>
      <c r="E244" s="56">
        <v>0</v>
      </c>
      <c r="F244" s="56">
        <v>-219491536</v>
      </c>
    </row>
    <row r="245" spans="1:6" x14ac:dyDescent="0.25">
      <c r="A245" s="2" t="s">
        <v>342</v>
      </c>
      <c r="B245" s="2" t="s">
        <v>343</v>
      </c>
      <c r="C245" s="56">
        <v>5033307</v>
      </c>
      <c r="D245" s="56">
        <v>37721731</v>
      </c>
      <c r="E245" s="56">
        <v>35309127</v>
      </c>
      <c r="F245" s="56">
        <v>2620703</v>
      </c>
    </row>
    <row r="246" spans="1:6" x14ac:dyDescent="0.25">
      <c r="A246" s="2" t="s">
        <v>344</v>
      </c>
      <c r="B246" s="2" t="s">
        <v>339</v>
      </c>
      <c r="C246" s="56">
        <v>5033307</v>
      </c>
      <c r="D246" s="56">
        <v>415731</v>
      </c>
      <c r="E246" s="56">
        <v>35309127</v>
      </c>
      <c r="F246" s="56">
        <v>39926703</v>
      </c>
    </row>
    <row r="247" spans="1:6" x14ac:dyDescent="0.25">
      <c r="A247" s="2" t="s">
        <v>345</v>
      </c>
      <c r="B247" s="2" t="s">
        <v>341</v>
      </c>
      <c r="C247" s="56">
        <v>0</v>
      </c>
      <c r="D247" s="56">
        <v>37306000</v>
      </c>
      <c r="E247" s="56">
        <v>0</v>
      </c>
      <c r="F247" s="56">
        <v>-37306000</v>
      </c>
    </row>
    <row r="248" spans="1:6" x14ac:dyDescent="0.25">
      <c r="A248" s="2" t="s">
        <v>346</v>
      </c>
      <c r="B248" s="2" t="s">
        <v>347</v>
      </c>
      <c r="C248" s="56">
        <v>3340615</v>
      </c>
      <c r="D248" s="56">
        <v>5313784</v>
      </c>
      <c r="E248" s="56">
        <v>5672639</v>
      </c>
      <c r="F248" s="56">
        <v>3699470</v>
      </c>
    </row>
    <row r="249" spans="1:6" x14ac:dyDescent="0.25">
      <c r="A249" s="2" t="s">
        <v>348</v>
      </c>
      <c r="B249" s="2" t="s">
        <v>339</v>
      </c>
      <c r="C249" s="56">
        <v>3340615</v>
      </c>
      <c r="D249" s="56">
        <v>297784</v>
      </c>
      <c r="E249" s="56">
        <v>5672639</v>
      </c>
      <c r="F249" s="56">
        <v>8715470</v>
      </c>
    </row>
    <row r="250" spans="1:6" x14ac:dyDescent="0.25">
      <c r="A250" s="2" t="s">
        <v>349</v>
      </c>
      <c r="B250" s="2" t="s">
        <v>341</v>
      </c>
      <c r="C250" s="56">
        <v>0</v>
      </c>
      <c r="D250" s="56">
        <v>5016000</v>
      </c>
      <c r="E250" s="56">
        <v>0</v>
      </c>
      <c r="F250" s="56">
        <v>-5016000</v>
      </c>
    </row>
    <row r="251" spans="1:6" x14ac:dyDescent="0.25">
      <c r="A251" s="2" t="s">
        <v>350</v>
      </c>
      <c r="B251" s="2" t="s">
        <v>351</v>
      </c>
      <c r="C251" s="56">
        <v>161125</v>
      </c>
      <c r="D251" s="56">
        <v>175985</v>
      </c>
      <c r="E251" s="56">
        <v>14985</v>
      </c>
      <c r="F251" s="56">
        <v>125</v>
      </c>
    </row>
    <row r="252" spans="1:6" x14ac:dyDescent="0.25">
      <c r="A252" s="2" t="s">
        <v>352</v>
      </c>
      <c r="B252" s="2" t="s">
        <v>339</v>
      </c>
      <c r="C252" s="56">
        <v>161125</v>
      </c>
      <c r="D252" s="56">
        <v>14985</v>
      </c>
      <c r="E252" s="56">
        <v>14985</v>
      </c>
      <c r="F252" s="56">
        <v>161125</v>
      </c>
    </row>
    <row r="253" spans="1:6" x14ac:dyDescent="0.25">
      <c r="A253" s="2" t="s">
        <v>353</v>
      </c>
      <c r="B253" s="2" t="s">
        <v>341</v>
      </c>
      <c r="C253" s="56">
        <v>0</v>
      </c>
      <c r="D253" s="56">
        <v>161000</v>
      </c>
      <c r="E253" s="56">
        <v>0</v>
      </c>
      <c r="F253" s="56">
        <v>-161000</v>
      </c>
    </row>
    <row r="254" spans="1:6" x14ac:dyDescent="0.25">
      <c r="A254" s="2" t="s">
        <v>354</v>
      </c>
      <c r="B254" s="2" t="s">
        <v>355</v>
      </c>
      <c r="C254" s="56">
        <v>219979785.53999999</v>
      </c>
      <c r="D254" s="56">
        <v>770724045</v>
      </c>
      <c r="E254" s="56">
        <v>658748862</v>
      </c>
      <c r="F254" s="56">
        <v>108004602.54000001</v>
      </c>
    </row>
    <row r="255" spans="1:6" x14ac:dyDescent="0.25">
      <c r="A255" s="2" t="s">
        <v>356</v>
      </c>
      <c r="B255" s="2" t="s">
        <v>339</v>
      </c>
      <c r="C255" s="56">
        <v>219979785.53999999</v>
      </c>
      <c r="D255" s="56">
        <v>6703785</v>
      </c>
      <c r="E255" s="56">
        <v>658748862</v>
      </c>
      <c r="F255" s="56">
        <v>872024862.53999996</v>
      </c>
    </row>
    <row r="256" spans="1:6" x14ac:dyDescent="0.25">
      <c r="A256" s="2" t="s">
        <v>357</v>
      </c>
      <c r="B256" s="2" t="s">
        <v>341</v>
      </c>
      <c r="C256" s="56">
        <v>0</v>
      </c>
      <c r="D256" s="56">
        <v>764020260</v>
      </c>
      <c r="E256" s="56">
        <v>0</v>
      </c>
      <c r="F256" s="56">
        <v>-764020260</v>
      </c>
    </row>
    <row r="257" spans="1:6" x14ac:dyDescent="0.25">
      <c r="A257" s="2" t="s">
        <v>358</v>
      </c>
      <c r="B257" s="2" t="s">
        <v>359</v>
      </c>
      <c r="C257" s="56">
        <v>76064596</v>
      </c>
      <c r="D257" s="56">
        <v>186979743</v>
      </c>
      <c r="E257" s="56">
        <v>118563184</v>
      </c>
      <c r="F257" s="56">
        <v>7648037</v>
      </c>
    </row>
    <row r="258" spans="1:6" x14ac:dyDescent="0.25">
      <c r="A258" s="2" t="s">
        <v>360</v>
      </c>
      <c r="B258" s="2" t="s">
        <v>361</v>
      </c>
      <c r="C258" s="56">
        <v>76064596</v>
      </c>
      <c r="D258" s="56">
        <v>979980</v>
      </c>
      <c r="E258" s="56">
        <v>118563184</v>
      </c>
      <c r="F258" s="56">
        <v>193647800</v>
      </c>
    </row>
    <row r="259" spans="1:6" x14ac:dyDescent="0.25">
      <c r="A259" s="2" t="s">
        <v>362</v>
      </c>
      <c r="B259" s="2" t="s">
        <v>363</v>
      </c>
      <c r="C259" s="56">
        <v>0</v>
      </c>
      <c r="D259" s="56">
        <v>185999763</v>
      </c>
      <c r="E259" s="56">
        <v>0</v>
      </c>
      <c r="F259" s="56">
        <v>-185999763</v>
      </c>
    </row>
    <row r="260" spans="1:6" ht="30" x14ac:dyDescent="0.25">
      <c r="A260" s="2" t="s">
        <v>364</v>
      </c>
      <c r="B260" s="2" t="s">
        <v>365</v>
      </c>
      <c r="C260" s="56">
        <v>48458450</v>
      </c>
      <c r="D260" s="56">
        <v>178346325</v>
      </c>
      <c r="E260" s="56">
        <v>148176006</v>
      </c>
      <c r="F260" s="56">
        <v>18288131</v>
      </c>
    </row>
    <row r="261" spans="1:6" x14ac:dyDescent="0.25">
      <c r="A261" s="2" t="s">
        <v>366</v>
      </c>
      <c r="B261" s="2" t="s">
        <v>339</v>
      </c>
      <c r="C261" s="56">
        <v>48458450</v>
      </c>
      <c r="D261" s="56">
        <v>6344497</v>
      </c>
      <c r="E261" s="56">
        <v>148176006</v>
      </c>
      <c r="F261" s="56">
        <v>190289959</v>
      </c>
    </row>
    <row r="262" spans="1:6" x14ac:dyDescent="0.25">
      <c r="A262" s="2" t="s">
        <v>367</v>
      </c>
      <c r="B262" s="2" t="s">
        <v>341</v>
      </c>
      <c r="C262" s="56">
        <v>0</v>
      </c>
      <c r="D262" s="56">
        <v>172001828</v>
      </c>
      <c r="E262" s="56">
        <v>0</v>
      </c>
      <c r="F262" s="56">
        <v>-172001828</v>
      </c>
    </row>
    <row r="263" spans="1:6" x14ac:dyDescent="0.25">
      <c r="A263" s="2" t="s">
        <v>368</v>
      </c>
      <c r="B263" s="2" t="s">
        <v>369</v>
      </c>
      <c r="C263" s="56">
        <v>49304151</v>
      </c>
      <c r="D263" s="56">
        <v>507506941</v>
      </c>
      <c r="E263" s="56">
        <v>514574029</v>
      </c>
      <c r="F263" s="56">
        <v>56371239</v>
      </c>
    </row>
    <row r="264" spans="1:6" x14ac:dyDescent="0.25">
      <c r="A264" s="2" t="s">
        <v>370</v>
      </c>
      <c r="B264" s="2" t="s">
        <v>339</v>
      </c>
      <c r="C264" s="56">
        <v>49304151</v>
      </c>
      <c r="D264" s="56">
        <v>3909941</v>
      </c>
      <c r="E264" s="56">
        <v>514574029</v>
      </c>
      <c r="F264" s="56">
        <v>559968239</v>
      </c>
    </row>
    <row r="265" spans="1:6" x14ac:dyDescent="0.25">
      <c r="A265" s="2" t="s">
        <v>371</v>
      </c>
      <c r="B265" s="2" t="s">
        <v>341</v>
      </c>
      <c r="C265" s="56">
        <v>0</v>
      </c>
      <c r="D265" s="56">
        <v>503597000</v>
      </c>
      <c r="E265" s="56">
        <v>0</v>
      </c>
      <c r="F265" s="56">
        <v>-503597000</v>
      </c>
    </row>
    <row r="266" spans="1:6" x14ac:dyDescent="0.25">
      <c r="A266" s="2" t="s">
        <v>895</v>
      </c>
      <c r="B266" s="2" t="s">
        <v>650</v>
      </c>
      <c r="C266" s="56">
        <v>0</v>
      </c>
      <c r="D266" s="56">
        <v>417272085</v>
      </c>
      <c r="E266" s="56">
        <v>417272085</v>
      </c>
      <c r="F266" s="56">
        <v>0</v>
      </c>
    </row>
    <row r="267" spans="1:6" x14ac:dyDescent="0.25">
      <c r="A267" s="2" t="s">
        <v>894</v>
      </c>
      <c r="B267" s="2" t="s">
        <v>517</v>
      </c>
      <c r="C267" s="56">
        <v>0</v>
      </c>
      <c r="D267" s="56">
        <v>416832085</v>
      </c>
      <c r="E267" s="56">
        <v>416832085</v>
      </c>
      <c r="F267" s="56">
        <v>0</v>
      </c>
    </row>
    <row r="268" spans="1:6" x14ac:dyDescent="0.25">
      <c r="A268" s="2" t="s">
        <v>893</v>
      </c>
      <c r="B268" s="2" t="s">
        <v>517</v>
      </c>
      <c r="C268" s="56">
        <v>0</v>
      </c>
      <c r="D268" s="56">
        <v>416832085</v>
      </c>
      <c r="E268" s="56">
        <v>416832085</v>
      </c>
      <c r="F268" s="56">
        <v>0</v>
      </c>
    </row>
    <row r="269" spans="1:6" x14ac:dyDescent="0.25">
      <c r="A269" s="2" t="s">
        <v>1093</v>
      </c>
      <c r="B269" s="2" t="s">
        <v>1094</v>
      </c>
      <c r="C269" s="56">
        <v>0</v>
      </c>
      <c r="D269" s="56">
        <v>440000</v>
      </c>
      <c r="E269" s="56">
        <v>440000</v>
      </c>
      <c r="F269" s="56">
        <v>0</v>
      </c>
    </row>
    <row r="270" spans="1:6" x14ac:dyDescent="0.25">
      <c r="A270" s="2" t="s">
        <v>1095</v>
      </c>
      <c r="B270" s="2" t="s">
        <v>1094</v>
      </c>
      <c r="C270" s="56">
        <v>0</v>
      </c>
      <c r="D270" s="56">
        <v>440000</v>
      </c>
      <c r="E270" s="56">
        <v>440000</v>
      </c>
      <c r="F270" s="56">
        <v>0</v>
      </c>
    </row>
    <row r="271" spans="1:6" x14ac:dyDescent="0.25">
      <c r="A271" s="2" t="s">
        <v>372</v>
      </c>
      <c r="B271" s="2" t="s">
        <v>373</v>
      </c>
      <c r="C271" s="56">
        <v>17374219</v>
      </c>
      <c r="D271" s="56">
        <v>123566722</v>
      </c>
      <c r="E271" s="56">
        <v>117555116</v>
      </c>
      <c r="F271" s="56">
        <v>11362613</v>
      </c>
    </row>
    <row r="272" spans="1:6" x14ac:dyDescent="0.25">
      <c r="A272" s="2" t="s">
        <v>374</v>
      </c>
      <c r="B272" s="2" t="s">
        <v>375</v>
      </c>
      <c r="C272" s="56">
        <v>17374219</v>
      </c>
      <c r="D272" s="56">
        <v>123566722</v>
      </c>
      <c r="E272" s="56">
        <v>117555116</v>
      </c>
      <c r="F272" s="56">
        <v>11362613</v>
      </c>
    </row>
    <row r="273" spans="1:6" x14ac:dyDescent="0.25">
      <c r="A273" s="2" t="s">
        <v>376</v>
      </c>
      <c r="B273" s="2" t="s">
        <v>375</v>
      </c>
      <c r="C273" s="56">
        <v>17374219</v>
      </c>
      <c r="D273" s="56">
        <v>123566722</v>
      </c>
      <c r="E273" s="56">
        <v>117555116</v>
      </c>
      <c r="F273" s="56">
        <v>11362613</v>
      </c>
    </row>
    <row r="274" spans="1:6" x14ac:dyDescent="0.25">
      <c r="A274" s="2" t="s">
        <v>377</v>
      </c>
      <c r="B274" s="2" t="s">
        <v>378</v>
      </c>
      <c r="C274" s="56">
        <v>139637462.63</v>
      </c>
      <c r="D274" s="56">
        <v>4419635416.6300001</v>
      </c>
      <c r="E274" s="56">
        <v>4279997954</v>
      </c>
      <c r="F274" s="56">
        <v>0</v>
      </c>
    </row>
    <row r="275" spans="1:6" x14ac:dyDescent="0.25">
      <c r="A275" s="2" t="s">
        <v>379</v>
      </c>
      <c r="B275" s="2" t="s">
        <v>380</v>
      </c>
      <c r="C275" s="56">
        <v>5254166</v>
      </c>
      <c r="D275" s="56">
        <v>68579142.079999998</v>
      </c>
      <c r="E275" s="56">
        <v>63324976.079999998</v>
      </c>
      <c r="F275" s="56">
        <v>0</v>
      </c>
    </row>
    <row r="276" spans="1:6" x14ac:dyDescent="0.25">
      <c r="A276" s="2" t="s">
        <v>381</v>
      </c>
      <c r="B276" s="2" t="s">
        <v>380</v>
      </c>
      <c r="C276" s="56">
        <v>5254166</v>
      </c>
      <c r="D276" s="56">
        <v>68579142.079999998</v>
      </c>
      <c r="E276" s="56">
        <v>63324976.079999998</v>
      </c>
      <c r="F276" s="56">
        <v>0</v>
      </c>
    </row>
    <row r="277" spans="1:6" x14ac:dyDescent="0.25">
      <c r="A277" s="2" t="s">
        <v>1070</v>
      </c>
      <c r="B277" s="2" t="s">
        <v>1071</v>
      </c>
      <c r="C277" s="56">
        <v>0</v>
      </c>
      <c r="D277" s="56">
        <v>14953693</v>
      </c>
      <c r="E277" s="56">
        <v>14953693</v>
      </c>
      <c r="F277" s="56">
        <v>0</v>
      </c>
    </row>
    <row r="278" spans="1:6" x14ac:dyDescent="0.25">
      <c r="A278" s="2" t="s">
        <v>1072</v>
      </c>
      <c r="B278" s="2" t="s">
        <v>1071</v>
      </c>
      <c r="C278" s="56">
        <v>0</v>
      </c>
      <c r="D278" s="56">
        <v>14953693</v>
      </c>
      <c r="E278" s="56">
        <v>14953693</v>
      </c>
      <c r="F278" s="56">
        <v>0</v>
      </c>
    </row>
    <row r="279" spans="1:6" ht="30" x14ac:dyDescent="0.25">
      <c r="A279" s="2" t="s">
        <v>382</v>
      </c>
      <c r="B279" s="2" t="s">
        <v>383</v>
      </c>
      <c r="C279" s="56">
        <v>0</v>
      </c>
      <c r="D279" s="56">
        <v>144939760</v>
      </c>
      <c r="E279" s="56">
        <v>144939760</v>
      </c>
      <c r="F279" s="56">
        <v>0</v>
      </c>
    </row>
    <row r="280" spans="1:6" ht="30" x14ac:dyDescent="0.25">
      <c r="A280" s="2" t="s">
        <v>384</v>
      </c>
      <c r="B280" s="2" t="s">
        <v>385</v>
      </c>
      <c r="C280" s="56">
        <v>0</v>
      </c>
      <c r="D280" s="56">
        <v>93039160</v>
      </c>
      <c r="E280" s="56">
        <v>93039160</v>
      </c>
      <c r="F280" s="56">
        <v>0</v>
      </c>
    </row>
    <row r="281" spans="1:6" x14ac:dyDescent="0.25">
      <c r="A281" s="2" t="s">
        <v>386</v>
      </c>
      <c r="B281" s="2" t="s">
        <v>387</v>
      </c>
      <c r="C281" s="56">
        <v>0</v>
      </c>
      <c r="D281" s="56">
        <v>51900600</v>
      </c>
      <c r="E281" s="56">
        <v>51900600</v>
      </c>
      <c r="F281" s="56">
        <v>0</v>
      </c>
    </row>
    <row r="282" spans="1:6" x14ac:dyDescent="0.25">
      <c r="A282" s="2" t="s">
        <v>388</v>
      </c>
      <c r="B282" s="2" t="s">
        <v>389</v>
      </c>
      <c r="C282" s="56">
        <v>0</v>
      </c>
      <c r="D282" s="56">
        <v>329345600</v>
      </c>
      <c r="E282" s="56">
        <v>329345600</v>
      </c>
      <c r="F282" s="56">
        <v>0</v>
      </c>
    </row>
    <row r="283" spans="1:6" x14ac:dyDescent="0.25">
      <c r="A283" s="2" t="s">
        <v>844</v>
      </c>
      <c r="B283" s="2" t="s">
        <v>600</v>
      </c>
      <c r="C283" s="56">
        <v>0</v>
      </c>
      <c r="D283" s="56">
        <v>277416200</v>
      </c>
      <c r="E283" s="56">
        <v>277416200</v>
      </c>
      <c r="F283" s="56">
        <v>0</v>
      </c>
    </row>
    <row r="284" spans="1:6" x14ac:dyDescent="0.25">
      <c r="A284" s="2" t="s">
        <v>390</v>
      </c>
      <c r="B284" s="2" t="s">
        <v>391</v>
      </c>
      <c r="C284" s="56">
        <v>0</v>
      </c>
      <c r="D284" s="56">
        <v>51929400</v>
      </c>
      <c r="E284" s="56">
        <v>51929400</v>
      </c>
      <c r="F284" s="56">
        <v>0</v>
      </c>
    </row>
    <row r="285" spans="1:6" x14ac:dyDescent="0.25">
      <c r="A285" s="2" t="s">
        <v>392</v>
      </c>
      <c r="B285" s="2" t="s">
        <v>337</v>
      </c>
      <c r="C285" s="56">
        <v>31427000</v>
      </c>
      <c r="D285" s="56">
        <v>232714595</v>
      </c>
      <c r="E285" s="56">
        <v>201287595</v>
      </c>
      <c r="F285" s="56">
        <v>0</v>
      </c>
    </row>
    <row r="286" spans="1:6" x14ac:dyDescent="0.25">
      <c r="A286" s="2" t="s">
        <v>393</v>
      </c>
      <c r="B286" s="2" t="s">
        <v>337</v>
      </c>
      <c r="C286" s="56">
        <v>31427000</v>
      </c>
      <c r="D286" s="56">
        <v>232714595</v>
      </c>
      <c r="E286" s="56">
        <v>201287595</v>
      </c>
      <c r="F286" s="56">
        <v>0</v>
      </c>
    </row>
    <row r="287" spans="1:6" x14ac:dyDescent="0.25">
      <c r="A287" s="2" t="s">
        <v>394</v>
      </c>
      <c r="B287" s="2" t="s">
        <v>343</v>
      </c>
      <c r="C287" s="56">
        <v>99835591.629999995</v>
      </c>
      <c r="D287" s="56">
        <v>3625981921.5500002</v>
      </c>
      <c r="E287" s="56">
        <v>3526146329.9200001</v>
      </c>
      <c r="F287" s="56">
        <v>0</v>
      </c>
    </row>
    <row r="288" spans="1:6" x14ac:dyDescent="0.25">
      <c r="A288" s="2" t="s">
        <v>395</v>
      </c>
      <c r="B288" s="2" t="s">
        <v>343</v>
      </c>
      <c r="C288" s="56">
        <v>99835591.629999995</v>
      </c>
      <c r="D288" s="56">
        <v>3625981921.5500002</v>
      </c>
      <c r="E288" s="56">
        <v>3526146329.9200001</v>
      </c>
      <c r="F288" s="56">
        <v>0</v>
      </c>
    </row>
    <row r="289" spans="1:6" x14ac:dyDescent="0.25">
      <c r="A289" s="2" t="s">
        <v>841</v>
      </c>
      <c r="B289" s="2" t="s">
        <v>839</v>
      </c>
      <c r="C289" s="56">
        <v>3120705</v>
      </c>
      <c r="D289" s="56">
        <v>3120705</v>
      </c>
      <c r="E289" s="56">
        <v>0</v>
      </c>
      <c r="F289" s="56">
        <v>0</v>
      </c>
    </row>
    <row r="290" spans="1:6" x14ac:dyDescent="0.25">
      <c r="A290" s="2" t="s">
        <v>840</v>
      </c>
      <c r="B290" s="2" t="s">
        <v>839</v>
      </c>
      <c r="C290" s="56">
        <v>3120705</v>
      </c>
      <c r="D290" s="56">
        <v>3120705</v>
      </c>
      <c r="E290" s="56">
        <v>0</v>
      </c>
      <c r="F290" s="56">
        <v>0</v>
      </c>
    </row>
    <row r="291" spans="1:6" x14ac:dyDescent="0.25">
      <c r="A291" s="2" t="s">
        <v>396</v>
      </c>
      <c r="B291" s="2" t="s">
        <v>397</v>
      </c>
      <c r="C291" s="56">
        <v>21234093648.259998</v>
      </c>
      <c r="D291" s="56">
        <v>14082893600.219999</v>
      </c>
      <c r="E291" s="56">
        <v>13874617026.209999</v>
      </c>
      <c r="F291" s="56">
        <v>21025817074.25</v>
      </c>
    </row>
    <row r="292" spans="1:6" x14ac:dyDescent="0.25">
      <c r="A292" s="2" t="s">
        <v>398</v>
      </c>
      <c r="B292" s="2" t="s">
        <v>399</v>
      </c>
      <c r="C292" s="56">
        <v>1102617237</v>
      </c>
      <c r="D292" s="56">
        <v>12601780273</v>
      </c>
      <c r="E292" s="56">
        <v>13144703744</v>
      </c>
      <c r="F292" s="56">
        <v>1645540708</v>
      </c>
    </row>
    <row r="293" spans="1:6" x14ac:dyDescent="0.25">
      <c r="A293" s="2" t="s">
        <v>400</v>
      </c>
      <c r="B293" s="2" t="s">
        <v>401</v>
      </c>
      <c r="C293" s="56">
        <v>0</v>
      </c>
      <c r="D293" s="56">
        <v>6539946114.9799995</v>
      </c>
      <c r="E293" s="56">
        <v>6539946114.9799995</v>
      </c>
      <c r="F293" s="56">
        <v>0</v>
      </c>
    </row>
    <row r="294" spans="1:6" x14ac:dyDescent="0.25">
      <c r="A294" s="2" t="s">
        <v>402</v>
      </c>
      <c r="B294" s="2" t="s">
        <v>401</v>
      </c>
      <c r="C294" s="56">
        <v>0</v>
      </c>
      <c r="D294" s="56">
        <v>6539946114.9799995</v>
      </c>
      <c r="E294" s="56">
        <v>6539946114.9799995</v>
      </c>
      <c r="F294" s="56">
        <v>0</v>
      </c>
    </row>
    <row r="295" spans="1:6" x14ac:dyDescent="0.25">
      <c r="A295" s="2" t="s">
        <v>838</v>
      </c>
      <c r="B295" s="2" t="s">
        <v>613</v>
      </c>
      <c r="C295" s="56">
        <v>0</v>
      </c>
      <c r="D295" s="56">
        <v>696813843</v>
      </c>
      <c r="E295" s="56">
        <v>696813843</v>
      </c>
      <c r="F295" s="56">
        <v>0</v>
      </c>
    </row>
    <row r="296" spans="1:6" x14ac:dyDescent="0.25">
      <c r="A296" s="2" t="s">
        <v>837</v>
      </c>
      <c r="B296" s="2" t="s">
        <v>613</v>
      </c>
      <c r="C296" s="56">
        <v>0</v>
      </c>
      <c r="D296" s="56">
        <v>696813843</v>
      </c>
      <c r="E296" s="56">
        <v>696813843</v>
      </c>
      <c r="F296" s="56">
        <v>0</v>
      </c>
    </row>
    <row r="297" spans="1:6" x14ac:dyDescent="0.25">
      <c r="A297" s="2" t="s">
        <v>403</v>
      </c>
      <c r="B297" s="2" t="s">
        <v>404</v>
      </c>
      <c r="C297" s="56">
        <v>549727316</v>
      </c>
      <c r="D297" s="56">
        <v>548229104</v>
      </c>
      <c r="E297" s="56">
        <v>386969640</v>
      </c>
      <c r="F297" s="56">
        <v>388467852</v>
      </c>
    </row>
    <row r="298" spans="1:6" x14ac:dyDescent="0.25">
      <c r="A298" s="2" t="s">
        <v>405</v>
      </c>
      <c r="B298" s="2" t="s">
        <v>404</v>
      </c>
      <c r="C298" s="56">
        <v>549727316</v>
      </c>
      <c r="D298" s="56">
        <v>548229104</v>
      </c>
      <c r="E298" s="56">
        <v>386969640</v>
      </c>
      <c r="F298" s="56">
        <v>388467852</v>
      </c>
    </row>
    <row r="299" spans="1:6" x14ac:dyDescent="0.25">
      <c r="A299" s="2" t="s">
        <v>406</v>
      </c>
      <c r="B299" s="2" t="s">
        <v>407</v>
      </c>
      <c r="C299" s="56">
        <v>392662368</v>
      </c>
      <c r="D299" s="56">
        <v>366955005</v>
      </c>
      <c r="E299" s="56">
        <v>381180234</v>
      </c>
      <c r="F299" s="56">
        <v>406887597</v>
      </c>
    </row>
    <row r="300" spans="1:6" x14ac:dyDescent="0.25">
      <c r="A300" s="2" t="s">
        <v>408</v>
      </c>
      <c r="B300" s="2" t="s">
        <v>407</v>
      </c>
      <c r="C300" s="56">
        <v>392662368</v>
      </c>
      <c r="D300" s="56">
        <v>366955005</v>
      </c>
      <c r="E300" s="56">
        <v>381180234</v>
      </c>
      <c r="F300" s="56">
        <v>406887597</v>
      </c>
    </row>
    <row r="301" spans="1:6" x14ac:dyDescent="0.25">
      <c r="A301" s="2" t="s">
        <v>409</v>
      </c>
      <c r="B301" s="2" t="s">
        <v>410</v>
      </c>
      <c r="C301" s="56">
        <v>0</v>
      </c>
      <c r="D301" s="56">
        <v>412813274</v>
      </c>
      <c r="E301" s="56">
        <v>551939540</v>
      </c>
      <c r="F301" s="56">
        <v>139126266</v>
      </c>
    </row>
    <row r="302" spans="1:6" x14ac:dyDescent="0.25">
      <c r="A302" s="2" t="s">
        <v>411</v>
      </c>
      <c r="B302" s="2" t="s">
        <v>410</v>
      </c>
      <c r="C302" s="56">
        <v>0</v>
      </c>
      <c r="D302" s="56">
        <v>412813274</v>
      </c>
      <c r="E302" s="56">
        <v>551939540</v>
      </c>
      <c r="F302" s="56">
        <v>139126266</v>
      </c>
    </row>
    <row r="303" spans="1:6" x14ac:dyDescent="0.25">
      <c r="A303" s="2" t="s">
        <v>412</v>
      </c>
      <c r="B303" s="2" t="s">
        <v>413</v>
      </c>
      <c r="C303" s="56">
        <v>0</v>
      </c>
      <c r="D303" s="56">
        <v>126997051</v>
      </c>
      <c r="E303" s="56">
        <v>787618259</v>
      </c>
      <c r="F303" s="56">
        <v>660621208</v>
      </c>
    </row>
    <row r="304" spans="1:6" x14ac:dyDescent="0.25">
      <c r="A304" s="2" t="s">
        <v>414</v>
      </c>
      <c r="B304" s="2" t="s">
        <v>413</v>
      </c>
      <c r="C304" s="56">
        <v>0</v>
      </c>
      <c r="D304" s="56">
        <v>126997051</v>
      </c>
      <c r="E304" s="56">
        <v>787618259</v>
      </c>
      <c r="F304" s="56">
        <v>660621208</v>
      </c>
    </row>
    <row r="305" spans="1:6" x14ac:dyDescent="0.25">
      <c r="A305" s="2" t="s">
        <v>415</v>
      </c>
      <c r="B305" s="2" t="s">
        <v>416</v>
      </c>
      <c r="C305" s="56">
        <v>159371553</v>
      </c>
      <c r="D305" s="56">
        <v>485933096</v>
      </c>
      <c r="E305" s="56">
        <v>376999328</v>
      </c>
      <c r="F305" s="56">
        <v>50437785</v>
      </c>
    </row>
    <row r="306" spans="1:6" x14ac:dyDescent="0.25">
      <c r="A306" s="2" t="s">
        <v>417</v>
      </c>
      <c r="B306" s="2" t="s">
        <v>416</v>
      </c>
      <c r="C306" s="56">
        <v>112413487</v>
      </c>
      <c r="D306" s="56">
        <v>445179972</v>
      </c>
      <c r="E306" s="56">
        <v>332766485</v>
      </c>
      <c r="F306" s="56">
        <v>0</v>
      </c>
    </row>
    <row r="307" spans="1:6" x14ac:dyDescent="0.25">
      <c r="A307" s="2" t="s">
        <v>418</v>
      </c>
      <c r="B307" s="2" t="s">
        <v>419</v>
      </c>
      <c r="C307" s="56">
        <v>46958066</v>
      </c>
      <c r="D307" s="56">
        <v>40753124</v>
      </c>
      <c r="E307" s="56">
        <v>44232843</v>
      </c>
      <c r="F307" s="56">
        <v>50437785</v>
      </c>
    </row>
    <row r="308" spans="1:6" x14ac:dyDescent="0.25">
      <c r="A308" s="2" t="s">
        <v>420</v>
      </c>
      <c r="B308" s="2" t="s">
        <v>421</v>
      </c>
      <c r="C308" s="56">
        <v>0</v>
      </c>
      <c r="D308" s="56">
        <v>618994056.46000004</v>
      </c>
      <c r="E308" s="56">
        <v>618994056.46000004</v>
      </c>
      <c r="F308" s="56">
        <v>0</v>
      </c>
    </row>
    <row r="309" spans="1:6" x14ac:dyDescent="0.25">
      <c r="A309" s="2" t="s">
        <v>422</v>
      </c>
      <c r="B309" s="2" t="s">
        <v>421</v>
      </c>
      <c r="C309" s="56">
        <v>0</v>
      </c>
      <c r="D309" s="56">
        <v>618994056.46000004</v>
      </c>
      <c r="E309" s="56">
        <v>618994056.46000004</v>
      </c>
      <c r="F309" s="56">
        <v>0</v>
      </c>
    </row>
    <row r="310" spans="1:6" x14ac:dyDescent="0.25">
      <c r="A310" s="2" t="s">
        <v>423</v>
      </c>
      <c r="B310" s="2" t="s">
        <v>424</v>
      </c>
      <c r="C310" s="56">
        <v>0</v>
      </c>
      <c r="D310" s="56">
        <v>57560800</v>
      </c>
      <c r="E310" s="56">
        <v>57560800</v>
      </c>
      <c r="F310" s="56">
        <v>0</v>
      </c>
    </row>
    <row r="311" spans="1:6" x14ac:dyDescent="0.25">
      <c r="A311" s="2" t="s">
        <v>425</v>
      </c>
      <c r="B311" s="2" t="s">
        <v>424</v>
      </c>
      <c r="C311" s="56">
        <v>0</v>
      </c>
      <c r="D311" s="56">
        <v>57560800</v>
      </c>
      <c r="E311" s="56">
        <v>57560800</v>
      </c>
      <c r="F311" s="56">
        <v>0</v>
      </c>
    </row>
    <row r="312" spans="1:6" x14ac:dyDescent="0.25">
      <c r="A312" s="2" t="s">
        <v>836</v>
      </c>
      <c r="B312" s="2" t="s">
        <v>632</v>
      </c>
      <c r="C312" s="56">
        <v>856000</v>
      </c>
      <c r="D312" s="56">
        <v>856000</v>
      </c>
      <c r="E312" s="56">
        <v>0</v>
      </c>
      <c r="F312" s="56">
        <v>0</v>
      </c>
    </row>
    <row r="313" spans="1:6" x14ac:dyDescent="0.25">
      <c r="A313" s="2" t="s">
        <v>835</v>
      </c>
      <c r="B313" s="2" t="s">
        <v>632</v>
      </c>
      <c r="C313" s="56">
        <v>856000</v>
      </c>
      <c r="D313" s="56">
        <v>856000</v>
      </c>
      <c r="E313" s="56">
        <v>0</v>
      </c>
      <c r="F313" s="56">
        <v>0</v>
      </c>
    </row>
    <row r="314" spans="1:6" x14ac:dyDescent="0.25">
      <c r="A314" s="2" t="s">
        <v>426</v>
      </c>
      <c r="B314" s="2" t="s">
        <v>427</v>
      </c>
      <c r="C314" s="56">
        <v>0</v>
      </c>
      <c r="D314" s="56">
        <v>1312619200</v>
      </c>
      <c r="E314" s="56">
        <v>1312619200</v>
      </c>
      <c r="F314" s="56">
        <v>0</v>
      </c>
    </row>
    <row r="315" spans="1:6" x14ac:dyDescent="0.25">
      <c r="A315" s="2" t="s">
        <v>428</v>
      </c>
      <c r="B315" s="2" t="s">
        <v>427</v>
      </c>
      <c r="C315" s="56">
        <v>0</v>
      </c>
      <c r="D315" s="56">
        <v>1312619200</v>
      </c>
      <c r="E315" s="56">
        <v>1312619200</v>
      </c>
      <c r="F315" s="56">
        <v>0</v>
      </c>
    </row>
    <row r="316" spans="1:6" x14ac:dyDescent="0.25">
      <c r="A316" s="2" t="s">
        <v>429</v>
      </c>
      <c r="B316" s="2" t="s">
        <v>430</v>
      </c>
      <c r="C316" s="56">
        <v>0</v>
      </c>
      <c r="D316" s="56">
        <v>883292494</v>
      </c>
      <c r="E316" s="56">
        <v>883292494</v>
      </c>
      <c r="F316" s="56">
        <v>0</v>
      </c>
    </row>
    <row r="317" spans="1:6" x14ac:dyDescent="0.25">
      <c r="A317" s="2" t="s">
        <v>431</v>
      </c>
      <c r="B317" s="2" t="s">
        <v>430</v>
      </c>
      <c r="C317" s="56">
        <v>0</v>
      </c>
      <c r="D317" s="56">
        <v>883292494</v>
      </c>
      <c r="E317" s="56">
        <v>883292494</v>
      </c>
      <c r="F317" s="56">
        <v>0</v>
      </c>
    </row>
    <row r="318" spans="1:6" x14ac:dyDescent="0.25">
      <c r="A318" s="2" t="s">
        <v>432</v>
      </c>
      <c r="B318" s="2" t="s">
        <v>433</v>
      </c>
      <c r="C318" s="56">
        <v>0</v>
      </c>
      <c r="D318" s="56">
        <v>451712400</v>
      </c>
      <c r="E318" s="56">
        <v>451712400</v>
      </c>
      <c r="F318" s="56">
        <v>0</v>
      </c>
    </row>
    <row r="319" spans="1:6" x14ac:dyDescent="0.25">
      <c r="A319" s="2" t="s">
        <v>434</v>
      </c>
      <c r="B319" s="2" t="s">
        <v>433</v>
      </c>
      <c r="C319" s="56">
        <v>0</v>
      </c>
      <c r="D319" s="56">
        <v>451712400</v>
      </c>
      <c r="E319" s="56">
        <v>451712400</v>
      </c>
      <c r="F319" s="56">
        <v>0</v>
      </c>
    </row>
    <row r="320" spans="1:6" x14ac:dyDescent="0.25">
      <c r="A320" s="2" t="s">
        <v>435</v>
      </c>
      <c r="B320" s="2" t="s">
        <v>436</v>
      </c>
      <c r="C320" s="56">
        <v>0</v>
      </c>
      <c r="D320" s="56">
        <v>99057834.560000002</v>
      </c>
      <c r="E320" s="56">
        <v>99057834.560000002</v>
      </c>
      <c r="F320" s="56">
        <v>0</v>
      </c>
    </row>
    <row r="321" spans="1:6" x14ac:dyDescent="0.25">
      <c r="A321" s="2" t="s">
        <v>437</v>
      </c>
      <c r="B321" s="2" t="s">
        <v>436</v>
      </c>
      <c r="C321" s="56">
        <v>0</v>
      </c>
      <c r="D321" s="56">
        <v>99057834.560000002</v>
      </c>
      <c r="E321" s="56">
        <v>99057834.560000002</v>
      </c>
      <c r="F321" s="56">
        <v>0</v>
      </c>
    </row>
    <row r="322" spans="1:6" x14ac:dyDescent="0.25">
      <c r="A322" s="2" t="s">
        <v>438</v>
      </c>
      <c r="B322" s="2" t="s">
        <v>439</v>
      </c>
      <c r="C322" s="56">
        <v>20131476411.259998</v>
      </c>
      <c r="D322" s="56">
        <v>1481113327.22</v>
      </c>
      <c r="E322" s="56">
        <v>729913282.21000004</v>
      </c>
      <c r="F322" s="56">
        <v>19380276366.25</v>
      </c>
    </row>
    <row r="323" spans="1:6" x14ac:dyDescent="0.25">
      <c r="A323" s="2" t="s">
        <v>440</v>
      </c>
      <c r="B323" s="2" t="s">
        <v>441</v>
      </c>
      <c r="C323" s="56">
        <v>0</v>
      </c>
      <c r="D323" s="56">
        <v>729017679.61000001</v>
      </c>
      <c r="E323" s="56">
        <v>729017679.61000001</v>
      </c>
      <c r="F323" s="56">
        <v>0</v>
      </c>
    </row>
    <row r="324" spans="1:6" x14ac:dyDescent="0.25">
      <c r="A324" s="2" t="s">
        <v>442</v>
      </c>
      <c r="B324" s="2" t="s">
        <v>441</v>
      </c>
      <c r="C324" s="56">
        <v>0</v>
      </c>
      <c r="D324" s="56">
        <v>729017679.61000001</v>
      </c>
      <c r="E324" s="56">
        <v>729017679.61000001</v>
      </c>
      <c r="F324" s="56">
        <v>0</v>
      </c>
    </row>
    <row r="325" spans="1:6" x14ac:dyDescent="0.25">
      <c r="A325" s="2" t="s">
        <v>443</v>
      </c>
      <c r="B325" s="2" t="s">
        <v>444</v>
      </c>
      <c r="C325" s="56">
        <v>3601755134.6999998</v>
      </c>
      <c r="D325" s="56">
        <v>752095647.61000001</v>
      </c>
      <c r="E325" s="56">
        <v>895602.6</v>
      </c>
      <c r="F325" s="56">
        <v>2850555089.6900001</v>
      </c>
    </row>
    <row r="326" spans="1:6" x14ac:dyDescent="0.25">
      <c r="A326" s="2" t="s">
        <v>445</v>
      </c>
      <c r="B326" s="2" t="s">
        <v>444</v>
      </c>
      <c r="C326" s="56">
        <v>3601755134.6999998</v>
      </c>
      <c r="D326" s="56">
        <v>752095647.61000001</v>
      </c>
      <c r="E326" s="56">
        <v>895602.6</v>
      </c>
      <c r="F326" s="56">
        <v>2850555089.6900001</v>
      </c>
    </row>
    <row r="327" spans="1:6" x14ac:dyDescent="0.25">
      <c r="A327" s="2" t="s">
        <v>446</v>
      </c>
      <c r="B327" s="2" t="s">
        <v>447</v>
      </c>
      <c r="C327" s="56">
        <v>16529721276.559999</v>
      </c>
      <c r="D327" s="56">
        <v>0</v>
      </c>
      <c r="E327" s="56">
        <v>0</v>
      </c>
      <c r="F327" s="56">
        <v>16529721276.559999</v>
      </c>
    </row>
    <row r="328" spans="1:6" x14ac:dyDescent="0.25">
      <c r="A328" s="2" t="s">
        <v>448</v>
      </c>
      <c r="B328" s="2" t="s">
        <v>447</v>
      </c>
      <c r="C328" s="56">
        <v>16529721276.559999</v>
      </c>
      <c r="D328" s="56">
        <v>0</v>
      </c>
      <c r="E328" s="56">
        <v>0</v>
      </c>
      <c r="F328" s="56">
        <v>16529721276.559999</v>
      </c>
    </row>
    <row r="329" spans="1:6" x14ac:dyDescent="0.25">
      <c r="A329" s="2" t="s">
        <v>449</v>
      </c>
      <c r="B329" s="2" t="s">
        <v>450</v>
      </c>
      <c r="C329" s="56">
        <v>29286207591.970001</v>
      </c>
      <c r="D329" s="56">
        <v>11576161840.59</v>
      </c>
      <c r="E329" s="56">
        <v>3489904604.3499999</v>
      </c>
      <c r="F329" s="56">
        <v>21199950355.73</v>
      </c>
    </row>
    <row r="330" spans="1:6" x14ac:dyDescent="0.25">
      <c r="A330" s="2" t="s">
        <v>451</v>
      </c>
      <c r="B330" s="2" t="s">
        <v>452</v>
      </c>
      <c r="C330" s="56">
        <v>29286207591.970001</v>
      </c>
      <c r="D330" s="56">
        <v>11576161840.59</v>
      </c>
      <c r="E330" s="56">
        <v>3489904604.3499999</v>
      </c>
      <c r="F330" s="56">
        <v>21199950355.73</v>
      </c>
    </row>
    <row r="331" spans="1:6" x14ac:dyDescent="0.25">
      <c r="A331" s="2" t="s">
        <v>453</v>
      </c>
      <c r="B331" s="2" t="s">
        <v>454</v>
      </c>
      <c r="C331" s="56">
        <v>28456127947.59</v>
      </c>
      <c r="D331" s="56">
        <v>11552794107.389999</v>
      </c>
      <c r="E331" s="56">
        <v>3400003848.5900002</v>
      </c>
      <c r="F331" s="56">
        <v>20303337688.790001</v>
      </c>
    </row>
    <row r="332" spans="1:6" x14ac:dyDescent="0.25">
      <c r="A332" s="2" t="s">
        <v>455</v>
      </c>
      <c r="B332" s="2" t="s">
        <v>454</v>
      </c>
      <c r="C332" s="56">
        <v>28456127947.59</v>
      </c>
      <c r="D332" s="56">
        <v>11552794107.389999</v>
      </c>
      <c r="E332" s="56">
        <v>3400003848.5900002</v>
      </c>
      <c r="F332" s="56">
        <v>20303337688.790001</v>
      </c>
    </row>
    <row r="333" spans="1:6" x14ac:dyDescent="0.25">
      <c r="A333" s="2" t="s">
        <v>456</v>
      </c>
      <c r="B333" s="2" t="s">
        <v>457</v>
      </c>
      <c r="C333" s="56">
        <v>830079644.38</v>
      </c>
      <c r="D333" s="56">
        <v>23367733.199999999</v>
      </c>
      <c r="E333" s="56">
        <v>89900755.760000005</v>
      </c>
      <c r="F333" s="56">
        <v>896612666.94000006</v>
      </c>
    </row>
    <row r="334" spans="1:6" x14ac:dyDescent="0.25">
      <c r="A334" s="2" t="s">
        <v>458</v>
      </c>
      <c r="B334" s="2" t="s">
        <v>457</v>
      </c>
      <c r="C334" s="56">
        <v>830079644.38</v>
      </c>
      <c r="D334" s="56">
        <v>23367733.199999999</v>
      </c>
      <c r="E334" s="56">
        <v>89900755.760000005</v>
      </c>
      <c r="F334" s="56">
        <v>896612666.94000006</v>
      </c>
    </row>
    <row r="335" spans="1:6" x14ac:dyDescent="0.25">
      <c r="A335" s="2" t="s">
        <v>832</v>
      </c>
      <c r="B335" s="2" t="s">
        <v>831</v>
      </c>
      <c r="C335" s="56">
        <v>16672419</v>
      </c>
      <c r="D335" s="56">
        <v>16672419</v>
      </c>
      <c r="E335" s="56">
        <v>0</v>
      </c>
      <c r="F335" s="56">
        <v>0</v>
      </c>
    </row>
    <row r="336" spans="1:6" x14ac:dyDescent="0.25">
      <c r="A336" s="2" t="s">
        <v>830</v>
      </c>
      <c r="B336" s="2" t="s">
        <v>829</v>
      </c>
      <c r="C336" s="56">
        <v>16672419</v>
      </c>
      <c r="D336" s="56">
        <v>16672419</v>
      </c>
      <c r="E336" s="56">
        <v>0</v>
      </c>
      <c r="F336" s="56">
        <v>0</v>
      </c>
    </row>
    <row r="337" spans="1:10" x14ac:dyDescent="0.25">
      <c r="A337" s="2" t="s">
        <v>828</v>
      </c>
      <c r="B337" s="2" t="s">
        <v>827</v>
      </c>
      <c r="C337" s="56">
        <v>16672419</v>
      </c>
      <c r="D337" s="56">
        <v>16672419</v>
      </c>
      <c r="E337" s="56">
        <v>0</v>
      </c>
      <c r="F337" s="56">
        <v>0</v>
      </c>
    </row>
    <row r="338" spans="1:10" x14ac:dyDescent="0.25">
      <c r="A338" s="2" t="s">
        <v>826</v>
      </c>
      <c r="B338" s="2" t="s">
        <v>825</v>
      </c>
      <c r="C338" s="56">
        <v>16672419</v>
      </c>
      <c r="D338" s="56">
        <v>16672419</v>
      </c>
      <c r="E338" s="56">
        <v>0</v>
      </c>
      <c r="F338" s="56">
        <v>0</v>
      </c>
    </row>
    <row r="339" spans="1:10" x14ac:dyDescent="0.25">
      <c r="A339" s="2" t="s">
        <v>459</v>
      </c>
      <c r="B339" s="2" t="s">
        <v>460</v>
      </c>
      <c r="C339" s="56">
        <v>108425540161.56</v>
      </c>
      <c r="D339" s="56">
        <v>176928049849.20001</v>
      </c>
      <c r="E339" s="56">
        <v>180524829490.82999</v>
      </c>
      <c r="F339" s="56">
        <v>112022319803.19</v>
      </c>
      <c r="G339" s="65">
        <f>+Balance!N44</f>
        <v>239118040512.26996</v>
      </c>
      <c r="H339" s="65">
        <f>+Resultados!I67</f>
        <v>127095720709.07996</v>
      </c>
      <c r="I339" s="65">
        <f>+G339-H339</f>
        <v>112022319803.19</v>
      </c>
      <c r="J339" s="65">
        <f>+F339-I339</f>
        <v>0</v>
      </c>
    </row>
    <row r="340" spans="1:10" x14ac:dyDescent="0.25">
      <c r="A340" s="2" t="s">
        <v>461</v>
      </c>
      <c r="B340" s="2" t="s">
        <v>462</v>
      </c>
      <c r="C340" s="56">
        <v>108425540161.56</v>
      </c>
      <c r="D340" s="56">
        <v>176928049849.20001</v>
      </c>
      <c r="E340" s="56">
        <v>180524829490.82999</v>
      </c>
      <c r="F340" s="56">
        <v>112022319803.19</v>
      </c>
    </row>
    <row r="341" spans="1:10" x14ac:dyDescent="0.25">
      <c r="A341" s="2" t="s">
        <v>463</v>
      </c>
      <c r="B341" s="2" t="s">
        <v>464</v>
      </c>
      <c r="C341" s="56">
        <v>11244084300.33</v>
      </c>
      <c r="D341" s="56">
        <v>0</v>
      </c>
      <c r="E341" s="56">
        <v>0</v>
      </c>
      <c r="F341" s="56">
        <v>11244084300.33</v>
      </c>
    </row>
    <row r="342" spans="1:10" x14ac:dyDescent="0.25">
      <c r="A342" s="2" t="s">
        <v>465</v>
      </c>
      <c r="B342" s="2" t="s">
        <v>466</v>
      </c>
      <c r="C342" s="56">
        <v>11244084300.33</v>
      </c>
      <c r="D342" s="56">
        <v>0</v>
      </c>
      <c r="E342" s="56">
        <v>0</v>
      </c>
      <c r="F342" s="56">
        <v>11244084300.33</v>
      </c>
    </row>
    <row r="343" spans="1:10" x14ac:dyDescent="0.25">
      <c r="A343" s="2" t="s">
        <v>467</v>
      </c>
      <c r="B343" s="2" t="s">
        <v>468</v>
      </c>
      <c r="C343" s="56">
        <v>11244084300.33</v>
      </c>
      <c r="D343" s="56">
        <v>0</v>
      </c>
      <c r="E343" s="56">
        <v>0</v>
      </c>
      <c r="F343" s="56">
        <v>11244084300.33</v>
      </c>
    </row>
    <row r="344" spans="1:10" x14ac:dyDescent="0.25">
      <c r="A344" s="2" t="s">
        <v>469</v>
      </c>
      <c r="B344" s="2" t="s">
        <v>470</v>
      </c>
      <c r="C344" s="56">
        <v>8461931395.5500002</v>
      </c>
      <c r="D344" s="56">
        <v>47875070199.639999</v>
      </c>
      <c r="E344" s="56">
        <v>139041163612.95001</v>
      </c>
      <c r="F344" s="56">
        <v>99628024808.860001</v>
      </c>
    </row>
    <row r="345" spans="1:10" x14ac:dyDescent="0.25">
      <c r="A345" s="2" t="s">
        <v>471</v>
      </c>
      <c r="B345" s="2" t="s">
        <v>472</v>
      </c>
      <c r="C345" s="56">
        <v>8461931395.5500002</v>
      </c>
      <c r="D345" s="56">
        <v>47874685585.639999</v>
      </c>
      <c r="E345" s="56">
        <v>139040778998.95001</v>
      </c>
      <c r="F345" s="56">
        <v>99628024808.860001</v>
      </c>
    </row>
    <row r="346" spans="1:10" x14ac:dyDescent="0.25">
      <c r="A346" s="2" t="s">
        <v>473</v>
      </c>
      <c r="B346" s="2" t="s">
        <v>472</v>
      </c>
      <c r="C346" s="56">
        <v>0</v>
      </c>
      <c r="D346" s="56">
        <v>671529347.63999999</v>
      </c>
      <c r="E346" s="56">
        <v>88240843119.320007</v>
      </c>
      <c r="F346" s="56">
        <v>87569313771.679993</v>
      </c>
    </row>
    <row r="347" spans="1:10" ht="30" x14ac:dyDescent="0.25">
      <c r="A347" s="2" t="s">
        <v>474</v>
      </c>
      <c r="B347" s="2" t="s">
        <v>475</v>
      </c>
      <c r="C347" s="56">
        <v>8461931395.5500002</v>
      </c>
      <c r="D347" s="56">
        <v>47203156238</v>
      </c>
      <c r="E347" s="56">
        <v>50799935879.629997</v>
      </c>
      <c r="F347" s="56">
        <v>12058711037.18</v>
      </c>
    </row>
    <row r="348" spans="1:10" x14ac:dyDescent="0.25">
      <c r="A348" s="2" t="s">
        <v>824</v>
      </c>
      <c r="B348" s="2" t="s">
        <v>822</v>
      </c>
      <c r="C348" s="56">
        <v>0</v>
      </c>
      <c r="D348" s="56">
        <v>384614</v>
      </c>
      <c r="E348" s="56">
        <v>384614</v>
      </c>
      <c r="F348" s="56">
        <v>0</v>
      </c>
    </row>
    <row r="349" spans="1:10" ht="30" x14ac:dyDescent="0.25">
      <c r="A349" s="2" t="s">
        <v>1086</v>
      </c>
      <c r="B349" s="2" t="s">
        <v>475</v>
      </c>
      <c r="C349" s="56">
        <v>0</v>
      </c>
      <c r="D349" s="56">
        <v>384614</v>
      </c>
      <c r="E349" s="56">
        <v>384614</v>
      </c>
      <c r="F349" s="56">
        <v>0</v>
      </c>
    </row>
    <row r="350" spans="1:10" x14ac:dyDescent="0.25">
      <c r="A350" s="2" t="s">
        <v>869</v>
      </c>
      <c r="B350" s="2" t="s">
        <v>881</v>
      </c>
      <c r="C350" s="56">
        <v>33443169994.959999</v>
      </c>
      <c r="D350" s="56">
        <v>34114699342.599998</v>
      </c>
      <c r="E350" s="56">
        <v>671529347.63999999</v>
      </c>
      <c r="F350" s="56">
        <v>0</v>
      </c>
    </row>
    <row r="351" spans="1:10" x14ac:dyDescent="0.25">
      <c r="A351" s="2" t="s">
        <v>889</v>
      </c>
      <c r="B351" s="2" t="s">
        <v>888</v>
      </c>
      <c r="C351" s="56">
        <v>33443169994.959999</v>
      </c>
      <c r="D351" s="56">
        <v>34114699342.599998</v>
      </c>
      <c r="E351" s="56">
        <v>671529347.63999999</v>
      </c>
      <c r="F351" s="56">
        <v>0</v>
      </c>
    </row>
    <row r="352" spans="1:10" x14ac:dyDescent="0.25">
      <c r="A352" s="2" t="s">
        <v>887</v>
      </c>
      <c r="B352" s="2" t="s">
        <v>886</v>
      </c>
      <c r="C352" s="56">
        <v>33443169994.959999</v>
      </c>
      <c r="D352" s="56">
        <v>34114699342.599998</v>
      </c>
      <c r="E352" s="56">
        <v>671529347.63999999</v>
      </c>
      <c r="F352" s="56">
        <v>0</v>
      </c>
    </row>
    <row r="353" spans="1:6" ht="30" x14ac:dyDescent="0.25">
      <c r="A353" s="2" t="s">
        <v>821</v>
      </c>
      <c r="B353" s="2" t="s">
        <v>820</v>
      </c>
      <c r="C353" s="56">
        <v>54126143776.720001</v>
      </c>
      <c r="D353" s="56">
        <v>94938280306.960007</v>
      </c>
      <c r="E353" s="56">
        <v>40812136530.239998</v>
      </c>
      <c r="F353" s="56">
        <v>0</v>
      </c>
    </row>
    <row r="354" spans="1:6" x14ac:dyDescent="0.25">
      <c r="A354" s="2" t="s">
        <v>819</v>
      </c>
      <c r="B354" s="2" t="s">
        <v>535</v>
      </c>
      <c r="C354" s="56">
        <v>-1132044817.9200001</v>
      </c>
      <c r="D354" s="56">
        <v>1476759925.0799999</v>
      </c>
      <c r="E354" s="56">
        <v>2608804743</v>
      </c>
      <c r="F354" s="56">
        <v>0</v>
      </c>
    </row>
    <row r="355" spans="1:6" x14ac:dyDescent="0.25">
      <c r="A355" s="2" t="s">
        <v>818</v>
      </c>
      <c r="B355" s="2" t="s">
        <v>817</v>
      </c>
      <c r="C355" s="56">
        <v>1465435142.6400001</v>
      </c>
      <c r="D355" s="56">
        <v>1465435142.6400001</v>
      </c>
      <c r="E355" s="56">
        <v>0</v>
      </c>
      <c r="F355" s="56">
        <v>0</v>
      </c>
    </row>
    <row r="356" spans="1:6" x14ac:dyDescent="0.25">
      <c r="A356" s="2" t="s">
        <v>816</v>
      </c>
      <c r="B356" s="2" t="s">
        <v>815</v>
      </c>
      <c r="C356" s="56">
        <v>-2608804743</v>
      </c>
      <c r="D356" s="56">
        <v>0</v>
      </c>
      <c r="E356" s="56">
        <v>2608804743</v>
      </c>
      <c r="F356" s="56">
        <v>0</v>
      </c>
    </row>
    <row r="357" spans="1:6" x14ac:dyDescent="0.25">
      <c r="A357" s="2" t="s">
        <v>814</v>
      </c>
      <c r="B357" s="2" t="s">
        <v>813</v>
      </c>
      <c r="C357" s="56">
        <v>11324782.439999999</v>
      </c>
      <c r="D357" s="56">
        <v>11324782.439999999</v>
      </c>
      <c r="E357" s="56">
        <v>0</v>
      </c>
      <c r="F357" s="56">
        <v>0</v>
      </c>
    </row>
    <row r="358" spans="1:6" x14ac:dyDescent="0.25">
      <c r="A358" s="2" t="s">
        <v>812</v>
      </c>
      <c r="B358" s="2" t="s">
        <v>811</v>
      </c>
      <c r="C358" s="56">
        <v>-19584105.960000001</v>
      </c>
      <c r="D358" s="56">
        <v>0</v>
      </c>
      <c r="E358" s="56">
        <v>19584105.960000001</v>
      </c>
      <c r="F358" s="56">
        <v>0</v>
      </c>
    </row>
    <row r="359" spans="1:6" x14ac:dyDescent="0.25">
      <c r="A359" s="2" t="s">
        <v>810</v>
      </c>
      <c r="B359" s="2" t="s">
        <v>809</v>
      </c>
      <c r="C359" s="56">
        <v>-3.39</v>
      </c>
      <c r="D359" s="56">
        <v>0</v>
      </c>
      <c r="E359" s="56">
        <v>3.39</v>
      </c>
      <c r="F359" s="56">
        <v>0</v>
      </c>
    </row>
    <row r="360" spans="1:6" x14ac:dyDescent="0.25">
      <c r="A360" s="2" t="s">
        <v>808</v>
      </c>
      <c r="B360" s="2" t="s">
        <v>807</v>
      </c>
      <c r="C360" s="56">
        <v>-19584102.57</v>
      </c>
      <c r="D360" s="56">
        <v>0</v>
      </c>
      <c r="E360" s="56">
        <v>19584102.57</v>
      </c>
      <c r="F360" s="56">
        <v>0</v>
      </c>
    </row>
    <row r="361" spans="1:6" x14ac:dyDescent="0.25">
      <c r="A361" s="2" t="s">
        <v>806</v>
      </c>
      <c r="B361" s="2" t="s">
        <v>729</v>
      </c>
      <c r="C361" s="56">
        <v>25841471419.580002</v>
      </c>
      <c r="D361" s="56">
        <v>25841471419.580002</v>
      </c>
      <c r="E361" s="56">
        <v>0</v>
      </c>
      <c r="F361" s="56">
        <v>0</v>
      </c>
    </row>
    <row r="362" spans="1:6" x14ac:dyDescent="0.25">
      <c r="A362" s="2" t="s">
        <v>805</v>
      </c>
      <c r="B362" s="2" t="s">
        <v>804</v>
      </c>
      <c r="C362" s="56">
        <v>5467910150.25</v>
      </c>
      <c r="D362" s="56">
        <v>5467910150.25</v>
      </c>
      <c r="E362" s="56">
        <v>0</v>
      </c>
      <c r="F362" s="56">
        <v>0</v>
      </c>
    </row>
    <row r="363" spans="1:6" x14ac:dyDescent="0.25">
      <c r="A363" s="2" t="s">
        <v>803</v>
      </c>
      <c r="B363" s="2" t="s">
        <v>802</v>
      </c>
      <c r="C363" s="56">
        <v>5426000000</v>
      </c>
      <c r="D363" s="56">
        <v>5426000000</v>
      </c>
      <c r="E363" s="56">
        <v>0</v>
      </c>
      <c r="F363" s="56">
        <v>0</v>
      </c>
    </row>
    <row r="364" spans="1:6" ht="30" x14ac:dyDescent="0.25">
      <c r="A364" s="2" t="s">
        <v>801</v>
      </c>
      <c r="B364" s="2" t="s">
        <v>800</v>
      </c>
      <c r="C364" s="56">
        <v>14947561269.33</v>
      </c>
      <c r="D364" s="56">
        <v>14947561269.33</v>
      </c>
      <c r="E364" s="56">
        <v>0</v>
      </c>
      <c r="F364" s="56">
        <v>0</v>
      </c>
    </row>
    <row r="365" spans="1:6" x14ac:dyDescent="0.25">
      <c r="A365" s="2" t="s">
        <v>799</v>
      </c>
      <c r="B365" s="2" t="s">
        <v>798</v>
      </c>
      <c r="C365" s="56">
        <v>-256534159.28</v>
      </c>
      <c r="D365" s="56">
        <v>16806398762</v>
      </c>
      <c r="E365" s="56">
        <v>17062932921.280001</v>
      </c>
      <c r="F365" s="56">
        <v>0</v>
      </c>
    </row>
    <row r="366" spans="1:6" x14ac:dyDescent="0.25">
      <c r="A366" s="2" t="s">
        <v>797</v>
      </c>
      <c r="B366" s="2" t="s">
        <v>796</v>
      </c>
      <c r="C366" s="56">
        <v>-17062932921.280001</v>
      </c>
      <c r="D366" s="56">
        <v>0</v>
      </c>
      <c r="E366" s="56">
        <v>17062932921.280001</v>
      </c>
      <c r="F366" s="56">
        <v>0</v>
      </c>
    </row>
    <row r="367" spans="1:6" x14ac:dyDescent="0.25">
      <c r="A367" s="2" t="s">
        <v>795</v>
      </c>
      <c r="B367" s="2" t="s">
        <v>794</v>
      </c>
      <c r="C367" s="56">
        <v>16806398762</v>
      </c>
      <c r="D367" s="56">
        <v>16806398762</v>
      </c>
      <c r="E367" s="56">
        <v>0</v>
      </c>
      <c r="F367" s="56">
        <v>0</v>
      </c>
    </row>
    <row r="368" spans="1:6" x14ac:dyDescent="0.25">
      <c r="A368" s="2" t="s">
        <v>793</v>
      </c>
      <c r="B368" s="2" t="s">
        <v>792</v>
      </c>
      <c r="C368" s="56">
        <v>-21118761833</v>
      </c>
      <c r="D368" s="56">
        <v>2052927</v>
      </c>
      <c r="E368" s="56">
        <v>21120814760</v>
      </c>
      <c r="F368" s="56">
        <v>0</v>
      </c>
    </row>
    <row r="369" spans="1:6" x14ac:dyDescent="0.25">
      <c r="A369" s="2" t="s">
        <v>791</v>
      </c>
      <c r="B369" s="2" t="s">
        <v>790</v>
      </c>
      <c r="C369" s="56">
        <v>2052927</v>
      </c>
      <c r="D369" s="56">
        <v>2052927</v>
      </c>
      <c r="E369" s="56">
        <v>0</v>
      </c>
      <c r="F369" s="56">
        <v>0</v>
      </c>
    </row>
    <row r="370" spans="1:6" x14ac:dyDescent="0.25">
      <c r="A370" s="2" t="s">
        <v>789</v>
      </c>
      <c r="B370" s="2" t="s">
        <v>788</v>
      </c>
      <c r="C370" s="56">
        <v>-21120814760</v>
      </c>
      <c r="D370" s="56">
        <v>0</v>
      </c>
      <c r="E370" s="56">
        <v>21120814760</v>
      </c>
      <c r="F370" s="56">
        <v>0</v>
      </c>
    </row>
    <row r="371" spans="1:6" x14ac:dyDescent="0.25">
      <c r="A371" s="2" t="s">
        <v>787</v>
      </c>
      <c r="B371" s="2" t="s">
        <v>786</v>
      </c>
      <c r="C371" s="56">
        <v>50811597273.300003</v>
      </c>
      <c r="D371" s="56">
        <v>50811597273.300003</v>
      </c>
      <c r="E371" s="56">
        <v>0</v>
      </c>
      <c r="F371" s="56">
        <v>0</v>
      </c>
    </row>
    <row r="372" spans="1:6" x14ac:dyDescent="0.25">
      <c r="A372" s="2" t="s">
        <v>785</v>
      </c>
      <c r="B372" s="2" t="s">
        <v>784</v>
      </c>
      <c r="C372" s="56">
        <v>50811597273.300003</v>
      </c>
      <c r="D372" s="56">
        <v>50811597273.300003</v>
      </c>
      <c r="E372" s="56">
        <v>0</v>
      </c>
      <c r="F372" s="56">
        <v>0</v>
      </c>
    </row>
    <row r="373" spans="1:6" ht="30" x14ac:dyDescent="0.25">
      <c r="A373" s="2" t="s">
        <v>476</v>
      </c>
      <c r="B373" s="2" t="s">
        <v>477</v>
      </c>
      <c r="C373" s="56">
        <v>1150210694</v>
      </c>
      <c r="D373" s="56">
        <v>0</v>
      </c>
      <c r="E373" s="56">
        <v>0</v>
      </c>
      <c r="F373" s="56">
        <v>1150210694</v>
      </c>
    </row>
    <row r="374" spans="1:6" ht="30" x14ac:dyDescent="0.25">
      <c r="A374" s="2" t="s">
        <v>478</v>
      </c>
      <c r="B374" s="2" t="s">
        <v>479</v>
      </c>
      <c r="C374" s="56">
        <v>1150210694</v>
      </c>
      <c r="D374" s="56">
        <v>0</v>
      </c>
      <c r="E374" s="56">
        <v>0</v>
      </c>
      <c r="F374" s="56">
        <v>1150210694</v>
      </c>
    </row>
    <row r="375" spans="1:6" ht="30" x14ac:dyDescent="0.25">
      <c r="A375" s="2" t="s">
        <v>480</v>
      </c>
      <c r="B375" s="2" t="s">
        <v>481</v>
      </c>
      <c r="C375" s="56">
        <v>1150210694</v>
      </c>
      <c r="D375" s="56">
        <v>0</v>
      </c>
      <c r="E375" s="56">
        <v>0</v>
      </c>
      <c r="F375" s="56">
        <v>1150210694</v>
      </c>
    </row>
    <row r="376" spans="1:6" x14ac:dyDescent="0.25">
      <c r="A376" s="2" t="s">
        <v>482</v>
      </c>
      <c r="B376" s="2" t="s">
        <v>483</v>
      </c>
      <c r="C376" s="56">
        <v>0</v>
      </c>
      <c r="D376" s="56">
        <v>6727796428.0299997</v>
      </c>
      <c r="E376" s="56">
        <v>380123877157.64001</v>
      </c>
      <c r="F376" s="56">
        <v>373396080729.60999</v>
      </c>
    </row>
    <row r="377" spans="1:6" x14ac:dyDescent="0.25">
      <c r="A377" s="2" t="s">
        <v>484</v>
      </c>
      <c r="B377" s="2" t="s">
        <v>485</v>
      </c>
      <c r="C377" s="56">
        <v>0</v>
      </c>
      <c r="D377" s="56">
        <v>40112642.909999996</v>
      </c>
      <c r="E377" s="56">
        <v>1895012681.9100001</v>
      </c>
      <c r="F377" s="56">
        <v>1854900039</v>
      </c>
    </row>
    <row r="378" spans="1:6" x14ac:dyDescent="0.25">
      <c r="A378" s="2" t="s">
        <v>486</v>
      </c>
      <c r="B378" s="2" t="s">
        <v>487</v>
      </c>
      <c r="C378" s="56">
        <v>0</v>
      </c>
      <c r="D378" s="56">
        <v>40112642.909999996</v>
      </c>
      <c r="E378" s="56">
        <v>1895012681.9100001</v>
      </c>
      <c r="F378" s="56">
        <v>1854900039</v>
      </c>
    </row>
    <row r="379" spans="1:6" x14ac:dyDescent="0.25">
      <c r="A379" s="2" t="s">
        <v>488</v>
      </c>
      <c r="B379" s="2" t="s">
        <v>489</v>
      </c>
      <c r="C379" s="56">
        <v>0</v>
      </c>
      <c r="D379" s="56">
        <v>0</v>
      </c>
      <c r="E379" s="56">
        <v>1372026</v>
      </c>
      <c r="F379" s="56">
        <v>1372026</v>
      </c>
    </row>
    <row r="380" spans="1:6" x14ac:dyDescent="0.25">
      <c r="A380" s="2" t="s">
        <v>490</v>
      </c>
      <c r="B380" s="2" t="s">
        <v>489</v>
      </c>
      <c r="C380" s="56">
        <v>0</v>
      </c>
      <c r="D380" s="56">
        <v>0</v>
      </c>
      <c r="E380" s="56">
        <v>1372026</v>
      </c>
      <c r="F380" s="56">
        <v>1372026</v>
      </c>
    </row>
    <row r="381" spans="1:6" x14ac:dyDescent="0.25">
      <c r="A381" s="2" t="s">
        <v>491</v>
      </c>
      <c r="B381" s="2" t="s">
        <v>25</v>
      </c>
      <c r="C381" s="56">
        <v>0</v>
      </c>
      <c r="D381" s="56">
        <v>40112642.909999996</v>
      </c>
      <c r="E381" s="56">
        <v>1893640655.9100001</v>
      </c>
      <c r="F381" s="56">
        <v>1853528013</v>
      </c>
    </row>
    <row r="382" spans="1:6" x14ac:dyDescent="0.25">
      <c r="A382" s="2" t="s">
        <v>492</v>
      </c>
      <c r="B382" s="2" t="s">
        <v>27</v>
      </c>
      <c r="C382" s="56">
        <v>0</v>
      </c>
      <c r="D382" s="56">
        <v>40112642.909999996</v>
      </c>
      <c r="E382" s="56">
        <v>40112642.909999996</v>
      </c>
      <c r="F382" s="56">
        <v>0</v>
      </c>
    </row>
    <row r="383" spans="1:6" x14ac:dyDescent="0.25">
      <c r="A383" s="2" t="s">
        <v>1024</v>
      </c>
      <c r="B383" s="2" t="s">
        <v>29</v>
      </c>
      <c r="C383" s="56">
        <v>0</v>
      </c>
      <c r="D383" s="56">
        <v>0</v>
      </c>
      <c r="E383" s="56">
        <v>4687452</v>
      </c>
      <c r="F383" s="56">
        <v>4687452</v>
      </c>
    </row>
    <row r="384" spans="1:6" x14ac:dyDescent="0.25">
      <c r="A384" s="2" t="s">
        <v>493</v>
      </c>
      <c r="B384" s="2" t="s">
        <v>25</v>
      </c>
      <c r="C384" s="56">
        <v>0</v>
      </c>
      <c r="D384" s="56">
        <v>0</v>
      </c>
      <c r="E384" s="56">
        <v>1848840561</v>
      </c>
      <c r="F384" s="56">
        <v>1848840561</v>
      </c>
    </row>
    <row r="385" spans="1:6" x14ac:dyDescent="0.25">
      <c r="A385" s="2" t="s">
        <v>494</v>
      </c>
      <c r="B385" s="2" t="s">
        <v>495</v>
      </c>
      <c r="C385" s="56">
        <v>0</v>
      </c>
      <c r="D385" s="56">
        <v>7103620.7999999998</v>
      </c>
      <c r="E385" s="56">
        <v>7173894.2999999998</v>
      </c>
      <c r="F385" s="56">
        <v>70273.5</v>
      </c>
    </row>
    <row r="386" spans="1:6" x14ac:dyDescent="0.25">
      <c r="A386" s="2" t="s">
        <v>496</v>
      </c>
      <c r="B386" s="2" t="s">
        <v>497</v>
      </c>
      <c r="C386" s="56">
        <v>0</v>
      </c>
      <c r="D386" s="56">
        <v>7103620.7999999998</v>
      </c>
      <c r="E386" s="56">
        <v>7173894.2999999998</v>
      </c>
      <c r="F386" s="56">
        <v>70273.5</v>
      </c>
    </row>
    <row r="387" spans="1:6" x14ac:dyDescent="0.25">
      <c r="A387" s="2" t="s">
        <v>498</v>
      </c>
      <c r="B387" s="2" t="s">
        <v>34</v>
      </c>
      <c r="C387" s="56">
        <v>0</v>
      </c>
      <c r="D387" s="56">
        <v>7103620.7999999998</v>
      </c>
      <c r="E387" s="56">
        <v>7173894.2999999998</v>
      </c>
      <c r="F387" s="56">
        <v>70273.5</v>
      </c>
    </row>
    <row r="388" spans="1:6" x14ac:dyDescent="0.25">
      <c r="A388" s="2" t="s">
        <v>499</v>
      </c>
      <c r="B388" s="2" t="s">
        <v>34</v>
      </c>
      <c r="C388" s="56">
        <v>0</v>
      </c>
      <c r="D388" s="56">
        <v>7103620.7999999998</v>
      </c>
      <c r="E388" s="56">
        <v>7173894.2999999998</v>
      </c>
      <c r="F388" s="56">
        <v>70273.5</v>
      </c>
    </row>
    <row r="389" spans="1:6" x14ac:dyDescent="0.25">
      <c r="A389" s="2" t="s">
        <v>500</v>
      </c>
      <c r="B389" s="2" t="s">
        <v>501</v>
      </c>
      <c r="C389" s="56">
        <v>0</v>
      </c>
      <c r="D389" s="56">
        <v>0</v>
      </c>
      <c r="E389" s="56">
        <v>342482371.10000002</v>
      </c>
      <c r="F389" s="56">
        <v>342482371.10000002</v>
      </c>
    </row>
    <row r="390" spans="1:6" x14ac:dyDescent="0.25">
      <c r="A390" s="2" t="s">
        <v>502</v>
      </c>
      <c r="B390" s="2" t="s">
        <v>503</v>
      </c>
      <c r="C390" s="56">
        <v>0</v>
      </c>
      <c r="D390" s="56">
        <v>0</v>
      </c>
      <c r="E390" s="56">
        <v>342482371.10000002</v>
      </c>
      <c r="F390" s="56">
        <v>342482371.10000002</v>
      </c>
    </row>
    <row r="391" spans="1:6" ht="30" x14ac:dyDescent="0.25">
      <c r="A391" s="2" t="s">
        <v>982</v>
      </c>
      <c r="B391" s="2" t="s">
        <v>983</v>
      </c>
      <c r="C391" s="56">
        <v>0</v>
      </c>
      <c r="D391" s="56">
        <v>0</v>
      </c>
      <c r="E391" s="56">
        <v>342482371.10000002</v>
      </c>
      <c r="F391" s="56">
        <v>342482371.10000002</v>
      </c>
    </row>
    <row r="392" spans="1:6" ht="30" x14ac:dyDescent="0.25">
      <c r="A392" s="2" t="s">
        <v>984</v>
      </c>
      <c r="B392" s="2" t="s">
        <v>983</v>
      </c>
      <c r="C392" s="56">
        <v>0</v>
      </c>
      <c r="D392" s="56">
        <v>0</v>
      </c>
      <c r="E392" s="56">
        <v>342482371.10000002</v>
      </c>
      <c r="F392" s="56">
        <v>342482371.10000002</v>
      </c>
    </row>
    <row r="393" spans="1:6" x14ac:dyDescent="0.25">
      <c r="A393" s="2" t="s">
        <v>504</v>
      </c>
      <c r="B393" s="2" t="s">
        <v>505</v>
      </c>
      <c r="C393" s="56">
        <v>0</v>
      </c>
      <c r="D393" s="56">
        <v>1155679195.3499999</v>
      </c>
      <c r="E393" s="56">
        <v>330105031903.90002</v>
      </c>
      <c r="F393" s="56">
        <v>328949352708.54999</v>
      </c>
    </row>
    <row r="394" spans="1:6" x14ac:dyDescent="0.25">
      <c r="A394" s="2" t="s">
        <v>506</v>
      </c>
      <c r="B394" s="2" t="s">
        <v>507</v>
      </c>
      <c r="C394" s="56">
        <v>0</v>
      </c>
      <c r="D394" s="56">
        <v>1155679195.3499999</v>
      </c>
      <c r="E394" s="56">
        <v>328011460818.90002</v>
      </c>
      <c r="F394" s="56">
        <v>326855781623.54999</v>
      </c>
    </row>
    <row r="395" spans="1:6" x14ac:dyDescent="0.25">
      <c r="A395" s="2" t="s">
        <v>508</v>
      </c>
      <c r="B395" s="2" t="s">
        <v>509</v>
      </c>
      <c r="C395" s="56">
        <v>0</v>
      </c>
      <c r="D395" s="56">
        <v>164737135</v>
      </c>
      <c r="E395" s="56">
        <v>31342779523.169998</v>
      </c>
      <c r="F395" s="56">
        <v>31178042388.169998</v>
      </c>
    </row>
    <row r="396" spans="1:6" x14ac:dyDescent="0.25">
      <c r="A396" s="2" t="s">
        <v>510</v>
      </c>
      <c r="B396" s="2" t="s">
        <v>511</v>
      </c>
      <c r="C396" s="56">
        <v>0</v>
      </c>
      <c r="D396" s="56">
        <v>990942060.35000002</v>
      </c>
      <c r="E396" s="56">
        <v>296668681295.72998</v>
      </c>
      <c r="F396" s="56">
        <v>295677739235.38</v>
      </c>
    </row>
    <row r="397" spans="1:6" x14ac:dyDescent="0.25">
      <c r="A397" s="2" t="s">
        <v>512</v>
      </c>
      <c r="B397" s="2" t="s">
        <v>513</v>
      </c>
      <c r="C397" s="56">
        <v>0</v>
      </c>
      <c r="D397" s="56">
        <v>0</v>
      </c>
      <c r="E397" s="56">
        <v>2093571085</v>
      </c>
      <c r="F397" s="56">
        <v>2093571085</v>
      </c>
    </row>
    <row r="398" spans="1:6" x14ac:dyDescent="0.25">
      <c r="A398" s="2" t="s">
        <v>514</v>
      </c>
      <c r="B398" s="2" t="s">
        <v>515</v>
      </c>
      <c r="C398" s="56">
        <v>0</v>
      </c>
      <c r="D398" s="56">
        <v>0</v>
      </c>
      <c r="E398" s="56">
        <v>1676739000</v>
      </c>
      <c r="F398" s="56">
        <v>1676739000</v>
      </c>
    </row>
    <row r="399" spans="1:6" x14ac:dyDescent="0.25">
      <c r="A399" s="2" t="s">
        <v>516</v>
      </c>
      <c r="B399" s="2" t="s">
        <v>517</v>
      </c>
      <c r="C399" s="56">
        <v>0</v>
      </c>
      <c r="D399" s="56">
        <v>0</v>
      </c>
      <c r="E399" s="56">
        <v>416832085</v>
      </c>
      <c r="F399" s="56">
        <v>416832085</v>
      </c>
    </row>
    <row r="400" spans="1:6" x14ac:dyDescent="0.25">
      <c r="A400" s="2" t="s">
        <v>518</v>
      </c>
      <c r="B400" s="2" t="s">
        <v>519</v>
      </c>
      <c r="C400" s="56">
        <v>0</v>
      </c>
      <c r="D400" s="56">
        <v>5524900968.9700003</v>
      </c>
      <c r="E400" s="56">
        <v>47774176306.43</v>
      </c>
      <c r="F400" s="56">
        <v>42249275337.459999</v>
      </c>
    </row>
    <row r="401" spans="1:6" x14ac:dyDescent="0.25">
      <c r="A401" s="2" t="s">
        <v>520</v>
      </c>
      <c r="B401" s="2" t="s">
        <v>521</v>
      </c>
      <c r="C401" s="56">
        <v>0</v>
      </c>
      <c r="D401" s="56">
        <v>4887706494.1199999</v>
      </c>
      <c r="E401" s="56">
        <v>9666748898.3899994</v>
      </c>
      <c r="F401" s="56">
        <v>4779042404.2700005</v>
      </c>
    </row>
    <row r="402" spans="1:6" ht="30" x14ac:dyDescent="0.25">
      <c r="A402" s="2" t="s">
        <v>522</v>
      </c>
      <c r="B402" s="2" t="s">
        <v>523</v>
      </c>
      <c r="C402" s="56">
        <v>0</v>
      </c>
      <c r="D402" s="56">
        <v>4857889718.1199999</v>
      </c>
      <c r="E402" s="56">
        <v>4857889718.1199999</v>
      </c>
      <c r="F402" s="56">
        <v>0</v>
      </c>
    </row>
    <row r="403" spans="1:6" ht="30" x14ac:dyDescent="0.25">
      <c r="A403" s="2" t="s">
        <v>524</v>
      </c>
      <c r="B403" s="2" t="s">
        <v>523</v>
      </c>
      <c r="C403" s="56">
        <v>0</v>
      </c>
      <c r="D403" s="56">
        <v>4857889718.1199999</v>
      </c>
      <c r="E403" s="56">
        <v>4857889718.1199999</v>
      </c>
      <c r="F403" s="56">
        <v>0</v>
      </c>
    </row>
    <row r="404" spans="1:6" ht="30" x14ac:dyDescent="0.25">
      <c r="A404" s="2" t="s">
        <v>525</v>
      </c>
      <c r="B404" s="2" t="s">
        <v>526</v>
      </c>
      <c r="C404" s="56">
        <v>0</v>
      </c>
      <c r="D404" s="56">
        <v>29816776</v>
      </c>
      <c r="E404" s="56">
        <v>4807792964.2700005</v>
      </c>
      <c r="F404" s="56">
        <v>4777976188.2700005</v>
      </c>
    </row>
    <row r="405" spans="1:6" ht="30" x14ac:dyDescent="0.25">
      <c r="A405" s="2" t="s">
        <v>527</v>
      </c>
      <c r="B405" s="2" t="s">
        <v>526</v>
      </c>
      <c r="C405" s="56">
        <v>0</v>
      </c>
      <c r="D405" s="56">
        <v>29816776</v>
      </c>
      <c r="E405" s="56">
        <v>4807792964.2700005</v>
      </c>
      <c r="F405" s="56">
        <v>4777976188.2700005</v>
      </c>
    </row>
    <row r="406" spans="1:6" x14ac:dyDescent="0.25">
      <c r="A406" s="2" t="s">
        <v>528</v>
      </c>
      <c r="B406" s="2" t="s">
        <v>529</v>
      </c>
      <c r="C406" s="56">
        <v>0</v>
      </c>
      <c r="D406" s="56">
        <v>0</v>
      </c>
      <c r="E406" s="56">
        <v>1066216</v>
      </c>
      <c r="F406" s="56">
        <v>1066216</v>
      </c>
    </row>
    <row r="407" spans="1:6" x14ac:dyDescent="0.25">
      <c r="A407" s="2" t="s">
        <v>530</v>
      </c>
      <c r="B407" s="2" t="s">
        <v>531</v>
      </c>
      <c r="C407" s="56">
        <v>0</v>
      </c>
      <c r="D407" s="56">
        <v>0</v>
      </c>
      <c r="E407" s="56">
        <v>1066216</v>
      </c>
      <c r="F407" s="56">
        <v>1066216</v>
      </c>
    </row>
    <row r="408" spans="1:6" x14ac:dyDescent="0.25">
      <c r="A408" s="2" t="s">
        <v>532</v>
      </c>
      <c r="B408" s="2" t="s">
        <v>533</v>
      </c>
      <c r="C408" s="56">
        <v>0</v>
      </c>
      <c r="D408" s="56">
        <v>39958619.670000002</v>
      </c>
      <c r="E408" s="56">
        <v>98611699.310000002</v>
      </c>
      <c r="F408" s="56">
        <v>58653079.640000001</v>
      </c>
    </row>
    <row r="409" spans="1:6" x14ac:dyDescent="0.25">
      <c r="A409" s="2" t="s">
        <v>534</v>
      </c>
      <c r="B409" s="2" t="s">
        <v>535</v>
      </c>
      <c r="C409" s="56">
        <v>0</v>
      </c>
      <c r="D409" s="56">
        <v>39958619.670000002</v>
      </c>
      <c r="E409" s="56">
        <v>98611699.310000002</v>
      </c>
      <c r="F409" s="56">
        <v>58653079.640000001</v>
      </c>
    </row>
    <row r="410" spans="1:6" x14ac:dyDescent="0.25">
      <c r="A410" s="2" t="s">
        <v>536</v>
      </c>
      <c r="B410" s="2" t="s">
        <v>535</v>
      </c>
      <c r="C410" s="56">
        <v>0</v>
      </c>
      <c r="D410" s="56">
        <v>39958619.670000002</v>
      </c>
      <c r="E410" s="56">
        <v>98611699.310000002</v>
      </c>
      <c r="F410" s="56">
        <v>58653079.640000001</v>
      </c>
    </row>
    <row r="411" spans="1:6" x14ac:dyDescent="0.25">
      <c r="A411" s="2" t="s">
        <v>537</v>
      </c>
      <c r="B411" s="2" t="s">
        <v>538</v>
      </c>
      <c r="C411" s="56">
        <v>0</v>
      </c>
      <c r="D411" s="56">
        <v>566775495</v>
      </c>
      <c r="E411" s="56">
        <v>37966273564.779999</v>
      </c>
      <c r="F411" s="56">
        <v>37399498069.779999</v>
      </c>
    </row>
    <row r="412" spans="1:6" x14ac:dyDescent="0.25">
      <c r="A412" s="2" t="s">
        <v>539</v>
      </c>
      <c r="B412" s="2" t="s">
        <v>50</v>
      </c>
      <c r="C412" s="56">
        <v>0</v>
      </c>
      <c r="D412" s="56">
        <v>559767605</v>
      </c>
      <c r="E412" s="56">
        <v>1177285441</v>
      </c>
      <c r="F412" s="56">
        <v>617517836</v>
      </c>
    </row>
    <row r="413" spans="1:6" x14ac:dyDescent="0.25">
      <c r="A413" s="2" t="s">
        <v>540</v>
      </c>
      <c r="B413" s="2" t="s">
        <v>541</v>
      </c>
      <c r="C413" s="56">
        <v>0</v>
      </c>
      <c r="D413" s="56">
        <v>559767605</v>
      </c>
      <c r="E413" s="56">
        <v>1177285441</v>
      </c>
      <c r="F413" s="56">
        <v>617517836</v>
      </c>
    </row>
    <row r="414" spans="1:6" x14ac:dyDescent="0.25">
      <c r="A414" s="2" t="s">
        <v>1008</v>
      </c>
      <c r="B414" s="2" t="s">
        <v>1009</v>
      </c>
      <c r="C414" s="56">
        <v>0</v>
      </c>
      <c r="D414" s="56">
        <v>584955</v>
      </c>
      <c r="E414" s="56">
        <v>9594556</v>
      </c>
      <c r="F414" s="56">
        <v>9009601</v>
      </c>
    </row>
    <row r="415" spans="1:6" x14ac:dyDescent="0.25">
      <c r="A415" s="2" t="s">
        <v>1010</v>
      </c>
      <c r="B415" s="2" t="s">
        <v>1009</v>
      </c>
      <c r="C415" s="56">
        <v>0</v>
      </c>
      <c r="D415" s="56">
        <v>584955</v>
      </c>
      <c r="E415" s="56">
        <v>9594556</v>
      </c>
      <c r="F415" s="56">
        <v>9009601</v>
      </c>
    </row>
    <row r="416" spans="1:6" x14ac:dyDescent="0.25">
      <c r="A416" s="2" t="s">
        <v>542</v>
      </c>
      <c r="B416" s="2" t="s">
        <v>543</v>
      </c>
      <c r="C416" s="56">
        <v>0</v>
      </c>
      <c r="D416" s="56">
        <v>6241410</v>
      </c>
      <c r="E416" s="56">
        <v>36769234840.540001</v>
      </c>
      <c r="F416" s="56">
        <v>36762993430.540001</v>
      </c>
    </row>
    <row r="417" spans="1:6" x14ac:dyDescent="0.25">
      <c r="A417" s="2" t="s">
        <v>544</v>
      </c>
      <c r="B417" s="2" t="s">
        <v>543</v>
      </c>
      <c r="C417" s="56">
        <v>0</v>
      </c>
      <c r="D417" s="56">
        <v>6241410</v>
      </c>
      <c r="E417" s="56">
        <v>36769234840.540001</v>
      </c>
      <c r="F417" s="56">
        <v>36762993430.540001</v>
      </c>
    </row>
    <row r="418" spans="1:6" x14ac:dyDescent="0.25">
      <c r="A418" s="2" t="s">
        <v>935</v>
      </c>
      <c r="B418" s="2" t="s">
        <v>933</v>
      </c>
      <c r="C418" s="56">
        <v>0</v>
      </c>
      <c r="D418" s="56">
        <v>1278</v>
      </c>
      <c r="E418" s="56">
        <v>1048804.24</v>
      </c>
      <c r="F418" s="56">
        <v>1047526.24</v>
      </c>
    </row>
    <row r="419" spans="1:6" x14ac:dyDescent="0.25">
      <c r="A419" s="2" t="s">
        <v>934</v>
      </c>
      <c r="B419" s="2" t="s">
        <v>933</v>
      </c>
      <c r="C419" s="56">
        <v>0</v>
      </c>
      <c r="D419" s="56">
        <v>1278</v>
      </c>
      <c r="E419" s="56">
        <v>1048804.24</v>
      </c>
      <c r="F419" s="56">
        <v>1047526.24</v>
      </c>
    </row>
    <row r="420" spans="1:6" x14ac:dyDescent="0.25">
      <c r="A420" s="2" t="s">
        <v>957</v>
      </c>
      <c r="B420" s="2" t="s">
        <v>955</v>
      </c>
      <c r="C420" s="56">
        <v>0</v>
      </c>
      <c r="D420" s="56">
        <v>0</v>
      </c>
      <c r="E420" s="56">
        <v>8350000</v>
      </c>
      <c r="F420" s="56">
        <v>8350000</v>
      </c>
    </row>
    <row r="421" spans="1:6" x14ac:dyDescent="0.25">
      <c r="A421" s="2" t="s">
        <v>956</v>
      </c>
      <c r="B421" s="2" t="s">
        <v>955</v>
      </c>
      <c r="C421" s="56">
        <v>0</v>
      </c>
      <c r="D421" s="56">
        <v>0</v>
      </c>
      <c r="E421" s="56">
        <v>8350000</v>
      </c>
      <c r="F421" s="56">
        <v>8350000</v>
      </c>
    </row>
    <row r="422" spans="1:6" x14ac:dyDescent="0.25">
      <c r="A422" s="2" t="s">
        <v>545</v>
      </c>
      <c r="B422" s="2" t="s">
        <v>546</v>
      </c>
      <c r="C422" s="56">
        <v>0</v>
      </c>
      <c r="D422" s="56">
        <v>180247</v>
      </c>
      <c r="E422" s="56">
        <v>759923</v>
      </c>
      <c r="F422" s="56">
        <v>579676</v>
      </c>
    </row>
    <row r="423" spans="1:6" x14ac:dyDescent="0.25">
      <c r="A423" s="2" t="s">
        <v>547</v>
      </c>
      <c r="B423" s="2" t="s">
        <v>546</v>
      </c>
      <c r="C423" s="56">
        <v>0</v>
      </c>
      <c r="D423" s="56">
        <v>180247</v>
      </c>
      <c r="E423" s="56">
        <v>759922</v>
      </c>
      <c r="F423" s="56">
        <v>579675</v>
      </c>
    </row>
    <row r="424" spans="1:6" x14ac:dyDescent="0.25">
      <c r="A424" s="2" t="s">
        <v>954</v>
      </c>
      <c r="B424" s="2" t="s">
        <v>953</v>
      </c>
      <c r="C424" s="56">
        <v>0</v>
      </c>
      <c r="D424" s="56">
        <v>0</v>
      </c>
      <c r="E424" s="56">
        <v>1</v>
      </c>
      <c r="F424" s="56">
        <v>1</v>
      </c>
    </row>
    <row r="425" spans="1:6" ht="30" x14ac:dyDescent="0.25">
      <c r="A425" s="2" t="s">
        <v>548</v>
      </c>
      <c r="B425" s="2" t="s">
        <v>549</v>
      </c>
      <c r="C425" s="56">
        <v>0</v>
      </c>
      <c r="D425" s="56">
        <v>30460360.18</v>
      </c>
      <c r="E425" s="56">
        <v>42542143.950000003</v>
      </c>
      <c r="F425" s="56">
        <v>12081783.77</v>
      </c>
    </row>
    <row r="426" spans="1:6" x14ac:dyDescent="0.25">
      <c r="A426" s="2" t="s">
        <v>1027</v>
      </c>
      <c r="B426" s="2" t="s">
        <v>535</v>
      </c>
      <c r="C426" s="56">
        <v>0</v>
      </c>
      <c r="D426" s="56">
        <v>30460360.18</v>
      </c>
      <c r="E426" s="56">
        <v>42542143.950000003</v>
      </c>
      <c r="F426" s="56">
        <v>12081783.77</v>
      </c>
    </row>
    <row r="427" spans="1:6" x14ac:dyDescent="0.25">
      <c r="A427" s="2" t="s">
        <v>1028</v>
      </c>
      <c r="B427" s="2" t="s">
        <v>60</v>
      </c>
      <c r="C427" s="56">
        <v>0</v>
      </c>
      <c r="D427" s="56">
        <v>30460360.18</v>
      </c>
      <c r="E427" s="56">
        <v>41628497.18</v>
      </c>
      <c r="F427" s="56">
        <v>11168137</v>
      </c>
    </row>
    <row r="428" spans="1:6" x14ac:dyDescent="0.25">
      <c r="A428" s="2" t="s">
        <v>1046</v>
      </c>
      <c r="B428" s="2" t="s">
        <v>1047</v>
      </c>
      <c r="C428" s="56">
        <v>0</v>
      </c>
      <c r="D428" s="56">
        <v>0</v>
      </c>
      <c r="E428" s="56">
        <v>15262.77</v>
      </c>
      <c r="F428" s="56">
        <v>15262.77</v>
      </c>
    </row>
    <row r="429" spans="1:6" x14ac:dyDescent="0.25">
      <c r="A429" s="2" t="s">
        <v>1073</v>
      </c>
      <c r="B429" s="2" t="s">
        <v>53</v>
      </c>
      <c r="C429" s="56">
        <v>0</v>
      </c>
      <c r="D429" s="56">
        <v>0</v>
      </c>
      <c r="E429" s="56">
        <v>898384</v>
      </c>
      <c r="F429" s="56">
        <v>898384</v>
      </c>
    </row>
    <row r="430" spans="1:6" x14ac:dyDescent="0.25">
      <c r="A430" s="2" t="s">
        <v>550</v>
      </c>
      <c r="B430" s="2" t="s">
        <v>551</v>
      </c>
      <c r="C430" s="56">
        <v>0</v>
      </c>
      <c r="D430" s="56">
        <v>279113177339.27002</v>
      </c>
      <c r="E430" s="56">
        <v>32812817318.740002</v>
      </c>
      <c r="F430" s="56">
        <v>246300360020.53</v>
      </c>
    </row>
    <row r="431" spans="1:6" x14ac:dyDescent="0.25">
      <c r="A431" s="2" t="s">
        <v>552</v>
      </c>
      <c r="B431" s="2" t="s">
        <v>553</v>
      </c>
      <c r="C431" s="56">
        <v>0</v>
      </c>
      <c r="D431" s="56">
        <v>19863422336.43</v>
      </c>
      <c r="E431" s="56">
        <v>837502562.38999999</v>
      </c>
      <c r="F431" s="56">
        <v>19025919774.040001</v>
      </c>
    </row>
    <row r="432" spans="1:6" x14ac:dyDescent="0.25">
      <c r="A432" s="2" t="s">
        <v>554</v>
      </c>
      <c r="B432" s="2" t="s">
        <v>555</v>
      </c>
      <c r="C432" s="56">
        <v>0</v>
      </c>
      <c r="D432" s="56">
        <v>8902587294</v>
      </c>
      <c r="E432" s="56">
        <v>63427914</v>
      </c>
      <c r="F432" s="56">
        <v>8839159380</v>
      </c>
    </row>
    <row r="433" spans="1:6" x14ac:dyDescent="0.25">
      <c r="A433" s="2" t="s">
        <v>556</v>
      </c>
      <c r="B433" s="2" t="s">
        <v>557</v>
      </c>
      <c r="C433" s="56">
        <v>0</v>
      </c>
      <c r="D433" s="56">
        <v>7833345664</v>
      </c>
      <c r="E433" s="56">
        <v>58812297</v>
      </c>
      <c r="F433" s="56">
        <v>7774533367</v>
      </c>
    </row>
    <row r="434" spans="1:6" x14ac:dyDescent="0.25">
      <c r="A434" s="2" t="s">
        <v>558</v>
      </c>
      <c r="B434" s="2" t="s">
        <v>557</v>
      </c>
      <c r="C434" s="56">
        <v>0</v>
      </c>
      <c r="D434" s="56">
        <v>7833345664</v>
      </c>
      <c r="E434" s="56">
        <v>58812297</v>
      </c>
      <c r="F434" s="56">
        <v>7774533367</v>
      </c>
    </row>
    <row r="435" spans="1:6" x14ac:dyDescent="0.25">
      <c r="A435" s="2" t="s">
        <v>559</v>
      </c>
      <c r="B435" s="2" t="s">
        <v>560</v>
      </c>
      <c r="C435" s="56">
        <v>0</v>
      </c>
      <c r="D435" s="56">
        <v>79934877</v>
      </c>
      <c r="E435" s="56">
        <v>0</v>
      </c>
      <c r="F435" s="56">
        <v>79934877</v>
      </c>
    </row>
    <row r="436" spans="1:6" x14ac:dyDescent="0.25">
      <c r="A436" s="2" t="s">
        <v>561</v>
      </c>
      <c r="B436" s="2" t="s">
        <v>560</v>
      </c>
      <c r="C436" s="56">
        <v>0</v>
      </c>
      <c r="D436" s="56">
        <v>79934877</v>
      </c>
      <c r="E436" s="56">
        <v>0</v>
      </c>
      <c r="F436" s="56">
        <v>79934877</v>
      </c>
    </row>
    <row r="437" spans="1:6" x14ac:dyDescent="0.25">
      <c r="A437" s="2" t="s">
        <v>562</v>
      </c>
      <c r="B437" s="2" t="s">
        <v>563</v>
      </c>
      <c r="C437" s="56">
        <v>0</v>
      </c>
      <c r="D437" s="56">
        <v>156385814</v>
      </c>
      <c r="E437" s="56">
        <v>0</v>
      </c>
      <c r="F437" s="56">
        <v>156385814</v>
      </c>
    </row>
    <row r="438" spans="1:6" x14ac:dyDescent="0.25">
      <c r="A438" s="2" t="s">
        <v>564</v>
      </c>
      <c r="B438" s="2" t="s">
        <v>563</v>
      </c>
      <c r="C438" s="56">
        <v>0</v>
      </c>
      <c r="D438" s="56">
        <v>156385814</v>
      </c>
      <c r="E438" s="56">
        <v>0</v>
      </c>
      <c r="F438" s="56">
        <v>156385814</v>
      </c>
    </row>
    <row r="439" spans="1:6" x14ac:dyDescent="0.25">
      <c r="A439" s="2" t="s">
        <v>565</v>
      </c>
      <c r="B439" s="2" t="s">
        <v>566</v>
      </c>
      <c r="C439" s="56">
        <v>0</v>
      </c>
      <c r="D439" s="56">
        <v>493679556</v>
      </c>
      <c r="E439" s="56">
        <v>4615617</v>
      </c>
      <c r="F439" s="56">
        <v>489063939</v>
      </c>
    </row>
    <row r="440" spans="1:6" x14ac:dyDescent="0.25">
      <c r="A440" s="2" t="s">
        <v>567</v>
      </c>
      <c r="B440" s="2" t="s">
        <v>566</v>
      </c>
      <c r="C440" s="56">
        <v>0</v>
      </c>
      <c r="D440" s="56">
        <v>493679556</v>
      </c>
      <c r="E440" s="56">
        <v>4615617</v>
      </c>
      <c r="F440" s="56">
        <v>489063939</v>
      </c>
    </row>
    <row r="441" spans="1:6" x14ac:dyDescent="0.25">
      <c r="A441" s="2" t="s">
        <v>568</v>
      </c>
      <c r="B441" s="2" t="s">
        <v>416</v>
      </c>
      <c r="C441" s="56">
        <v>0</v>
      </c>
      <c r="D441" s="56">
        <v>332766485</v>
      </c>
      <c r="E441" s="56">
        <v>0</v>
      </c>
      <c r="F441" s="56">
        <v>332766485</v>
      </c>
    </row>
    <row r="442" spans="1:6" x14ac:dyDescent="0.25">
      <c r="A442" s="2" t="s">
        <v>569</v>
      </c>
      <c r="B442" s="2" t="s">
        <v>570</v>
      </c>
      <c r="C442" s="56">
        <v>0</v>
      </c>
      <c r="D442" s="56">
        <v>173344628</v>
      </c>
      <c r="E442" s="56">
        <v>0</v>
      </c>
      <c r="F442" s="56">
        <v>173344628</v>
      </c>
    </row>
    <row r="443" spans="1:6" x14ac:dyDescent="0.25">
      <c r="A443" s="2" t="s">
        <v>1025</v>
      </c>
      <c r="B443" s="2" t="s">
        <v>1026</v>
      </c>
      <c r="C443" s="56">
        <v>0</v>
      </c>
      <c r="D443" s="56">
        <v>159421857</v>
      </c>
      <c r="E443" s="56">
        <v>0</v>
      </c>
      <c r="F443" s="56">
        <v>159421857</v>
      </c>
    </row>
    <row r="444" spans="1:6" x14ac:dyDescent="0.25">
      <c r="A444" s="2" t="s">
        <v>571</v>
      </c>
      <c r="B444" s="2" t="s">
        <v>572</v>
      </c>
      <c r="C444" s="56">
        <v>0</v>
      </c>
      <c r="D444" s="56">
        <v>996196</v>
      </c>
      <c r="E444" s="56">
        <v>0</v>
      </c>
      <c r="F444" s="56">
        <v>996196</v>
      </c>
    </row>
    <row r="445" spans="1:6" x14ac:dyDescent="0.25">
      <c r="A445" s="2" t="s">
        <v>573</v>
      </c>
      <c r="B445" s="2" t="s">
        <v>572</v>
      </c>
      <c r="C445" s="56">
        <v>0</v>
      </c>
      <c r="D445" s="56">
        <v>996196</v>
      </c>
      <c r="E445" s="56">
        <v>0</v>
      </c>
      <c r="F445" s="56">
        <v>996196</v>
      </c>
    </row>
    <row r="446" spans="1:6" x14ac:dyDescent="0.25">
      <c r="A446" s="2" t="s">
        <v>574</v>
      </c>
      <c r="B446" s="2" t="s">
        <v>575</v>
      </c>
      <c r="C446" s="56">
        <v>0</v>
      </c>
      <c r="D446" s="56">
        <v>5478702</v>
      </c>
      <c r="E446" s="56">
        <v>0</v>
      </c>
      <c r="F446" s="56">
        <v>5478702</v>
      </c>
    </row>
    <row r="447" spans="1:6" x14ac:dyDescent="0.25">
      <c r="A447" s="2" t="s">
        <v>576</v>
      </c>
      <c r="B447" s="2" t="s">
        <v>575</v>
      </c>
      <c r="C447" s="56">
        <v>0</v>
      </c>
      <c r="D447" s="56">
        <v>5478702</v>
      </c>
      <c r="E447" s="56">
        <v>0</v>
      </c>
      <c r="F447" s="56">
        <v>5478702</v>
      </c>
    </row>
    <row r="448" spans="1:6" x14ac:dyDescent="0.25">
      <c r="A448" s="2" t="s">
        <v>577</v>
      </c>
      <c r="B448" s="2" t="s">
        <v>578</v>
      </c>
      <c r="C448" s="56">
        <v>0</v>
      </c>
      <c r="D448" s="56">
        <v>17936052</v>
      </c>
      <c r="E448" s="56">
        <v>1641645</v>
      </c>
      <c r="F448" s="56">
        <v>16294407</v>
      </c>
    </row>
    <row r="449" spans="1:6" x14ac:dyDescent="0.25">
      <c r="A449" s="2" t="s">
        <v>579</v>
      </c>
      <c r="B449" s="2" t="s">
        <v>436</v>
      </c>
      <c r="C449" s="56">
        <v>0</v>
      </c>
      <c r="D449" s="56">
        <v>17936052</v>
      </c>
      <c r="E449" s="56">
        <v>1641645</v>
      </c>
      <c r="F449" s="56">
        <v>16294407</v>
      </c>
    </row>
    <row r="450" spans="1:6" x14ac:dyDescent="0.25">
      <c r="A450" s="2" t="s">
        <v>580</v>
      </c>
      <c r="B450" s="2" t="s">
        <v>436</v>
      </c>
      <c r="C450" s="56">
        <v>0</v>
      </c>
      <c r="D450" s="56">
        <v>17936052</v>
      </c>
      <c r="E450" s="56">
        <v>1641645</v>
      </c>
      <c r="F450" s="56">
        <v>16294407</v>
      </c>
    </row>
    <row r="451" spans="1:6" x14ac:dyDescent="0.25">
      <c r="A451" s="2" t="s">
        <v>581</v>
      </c>
      <c r="B451" s="2" t="s">
        <v>582</v>
      </c>
      <c r="C451" s="56">
        <v>0</v>
      </c>
      <c r="D451" s="56">
        <v>2333913200</v>
      </c>
      <c r="E451" s="56">
        <v>35191244</v>
      </c>
      <c r="F451" s="56">
        <v>2298721956</v>
      </c>
    </row>
    <row r="452" spans="1:6" x14ac:dyDescent="0.25">
      <c r="A452" s="2" t="s">
        <v>583</v>
      </c>
      <c r="B452" s="2" t="s">
        <v>433</v>
      </c>
      <c r="C452" s="56">
        <v>0</v>
      </c>
      <c r="D452" s="56">
        <v>404224500</v>
      </c>
      <c r="E452" s="56">
        <v>2443600</v>
      </c>
      <c r="F452" s="56">
        <v>401780900</v>
      </c>
    </row>
    <row r="453" spans="1:6" x14ac:dyDescent="0.25">
      <c r="A453" s="2" t="s">
        <v>584</v>
      </c>
      <c r="B453" s="2" t="s">
        <v>433</v>
      </c>
      <c r="C453" s="56">
        <v>0</v>
      </c>
      <c r="D453" s="56">
        <v>404224500</v>
      </c>
      <c r="E453" s="56">
        <v>2443600</v>
      </c>
      <c r="F453" s="56">
        <v>401780900</v>
      </c>
    </row>
    <row r="454" spans="1:6" x14ac:dyDescent="0.25">
      <c r="A454" s="2" t="s">
        <v>585</v>
      </c>
      <c r="B454" s="2" t="s">
        <v>586</v>
      </c>
      <c r="C454" s="56">
        <v>0</v>
      </c>
      <c r="D454" s="56">
        <v>780632200</v>
      </c>
      <c r="E454" s="56">
        <v>8455344</v>
      </c>
      <c r="F454" s="56">
        <v>772176856</v>
      </c>
    </row>
    <row r="455" spans="1:6" x14ac:dyDescent="0.25">
      <c r="A455" s="2" t="s">
        <v>587</v>
      </c>
      <c r="B455" s="2" t="s">
        <v>586</v>
      </c>
      <c r="C455" s="56">
        <v>0</v>
      </c>
      <c r="D455" s="56">
        <v>780632200</v>
      </c>
      <c r="E455" s="56">
        <v>8455344</v>
      </c>
      <c r="F455" s="56">
        <v>772176856</v>
      </c>
    </row>
    <row r="456" spans="1:6" x14ac:dyDescent="0.25">
      <c r="A456" s="2" t="s">
        <v>588</v>
      </c>
      <c r="B456" s="2" t="s">
        <v>589</v>
      </c>
      <c r="C456" s="56">
        <v>0</v>
      </c>
      <c r="D456" s="56">
        <v>53779100</v>
      </c>
      <c r="E456" s="56">
        <v>5985800</v>
      </c>
      <c r="F456" s="56">
        <v>47793300</v>
      </c>
    </row>
    <row r="457" spans="1:6" x14ac:dyDescent="0.25">
      <c r="A457" s="2" t="s">
        <v>590</v>
      </c>
      <c r="B457" s="2" t="s">
        <v>589</v>
      </c>
      <c r="C457" s="56">
        <v>0</v>
      </c>
      <c r="D457" s="56">
        <v>53779100</v>
      </c>
      <c r="E457" s="56">
        <v>5985800</v>
      </c>
      <c r="F457" s="56">
        <v>47793300</v>
      </c>
    </row>
    <row r="458" spans="1:6" ht="30" x14ac:dyDescent="0.25">
      <c r="A458" s="2" t="s">
        <v>591</v>
      </c>
      <c r="B458" s="2" t="s">
        <v>592</v>
      </c>
      <c r="C458" s="56">
        <v>0</v>
      </c>
      <c r="D458" s="56">
        <v>607401500</v>
      </c>
      <c r="E458" s="56">
        <v>0</v>
      </c>
      <c r="F458" s="56">
        <v>607401500</v>
      </c>
    </row>
    <row r="459" spans="1:6" ht="30" x14ac:dyDescent="0.25">
      <c r="A459" s="2" t="s">
        <v>593</v>
      </c>
      <c r="B459" s="2" t="s">
        <v>592</v>
      </c>
      <c r="C459" s="56">
        <v>0</v>
      </c>
      <c r="D459" s="56">
        <v>607401500</v>
      </c>
      <c r="E459" s="56">
        <v>0</v>
      </c>
      <c r="F459" s="56">
        <v>607401500</v>
      </c>
    </row>
    <row r="460" spans="1:6" ht="30" x14ac:dyDescent="0.25">
      <c r="A460" s="2" t="s">
        <v>594</v>
      </c>
      <c r="B460" s="2" t="s">
        <v>595</v>
      </c>
      <c r="C460" s="56">
        <v>0</v>
      </c>
      <c r="D460" s="56">
        <v>487825900</v>
      </c>
      <c r="E460" s="56">
        <v>18306500</v>
      </c>
      <c r="F460" s="56">
        <v>469519400</v>
      </c>
    </row>
    <row r="461" spans="1:6" ht="30" x14ac:dyDescent="0.25">
      <c r="A461" s="2" t="s">
        <v>596</v>
      </c>
      <c r="B461" s="2" t="s">
        <v>595</v>
      </c>
      <c r="C461" s="56">
        <v>0</v>
      </c>
      <c r="D461" s="56">
        <v>487825900</v>
      </c>
      <c r="E461" s="56">
        <v>18306500</v>
      </c>
      <c r="F461" s="56">
        <v>469519400</v>
      </c>
    </row>
    <row r="462" spans="1:6" x14ac:dyDescent="0.25">
      <c r="A462" s="2" t="s">
        <v>1125</v>
      </c>
      <c r="B462" s="2" t="s">
        <v>1126</v>
      </c>
      <c r="C462" s="56">
        <v>0</v>
      </c>
      <c r="D462" s="56">
        <v>50000</v>
      </c>
      <c r="E462" s="56">
        <v>0</v>
      </c>
      <c r="F462" s="56">
        <v>50000</v>
      </c>
    </row>
    <row r="463" spans="1:6" x14ac:dyDescent="0.25">
      <c r="A463" s="2" t="s">
        <v>1127</v>
      </c>
      <c r="B463" s="2" t="s">
        <v>1126</v>
      </c>
      <c r="C463" s="56">
        <v>0</v>
      </c>
      <c r="D463" s="56">
        <v>50000</v>
      </c>
      <c r="E463" s="56">
        <v>0</v>
      </c>
      <c r="F463" s="56">
        <v>50000</v>
      </c>
    </row>
    <row r="464" spans="1:6" x14ac:dyDescent="0.25">
      <c r="A464" s="2" t="s">
        <v>597</v>
      </c>
      <c r="B464" s="2" t="s">
        <v>598</v>
      </c>
      <c r="C464" s="56">
        <v>0</v>
      </c>
      <c r="D464" s="56">
        <v>474285360</v>
      </c>
      <c r="E464" s="56">
        <v>3253100</v>
      </c>
      <c r="F464" s="56">
        <v>471032260</v>
      </c>
    </row>
    <row r="465" spans="1:6" x14ac:dyDescent="0.25">
      <c r="A465" s="2" t="s">
        <v>599</v>
      </c>
      <c r="B465" s="2" t="s">
        <v>600</v>
      </c>
      <c r="C465" s="56">
        <v>0</v>
      </c>
      <c r="D465" s="56">
        <v>277416200</v>
      </c>
      <c r="E465" s="56">
        <v>1996300</v>
      </c>
      <c r="F465" s="56">
        <v>275419900</v>
      </c>
    </row>
    <row r="466" spans="1:6" x14ac:dyDescent="0.25">
      <c r="A466" s="2" t="s">
        <v>601</v>
      </c>
      <c r="B466" s="2" t="s">
        <v>600</v>
      </c>
      <c r="C466" s="56">
        <v>0</v>
      </c>
      <c r="D466" s="56">
        <v>277416200</v>
      </c>
      <c r="E466" s="56">
        <v>1996300</v>
      </c>
      <c r="F466" s="56">
        <v>275419900</v>
      </c>
    </row>
    <row r="467" spans="1:6" x14ac:dyDescent="0.25">
      <c r="A467" s="2" t="s">
        <v>602</v>
      </c>
      <c r="B467" s="2" t="s">
        <v>391</v>
      </c>
      <c r="C467" s="56">
        <v>0</v>
      </c>
      <c r="D467" s="56">
        <v>51929400</v>
      </c>
      <c r="E467" s="56">
        <v>316300</v>
      </c>
      <c r="F467" s="56">
        <v>51613100</v>
      </c>
    </row>
    <row r="468" spans="1:6" x14ac:dyDescent="0.25">
      <c r="A468" s="2" t="s">
        <v>603</v>
      </c>
      <c r="B468" s="2" t="s">
        <v>391</v>
      </c>
      <c r="C468" s="56">
        <v>0</v>
      </c>
      <c r="D468" s="56">
        <v>51929400</v>
      </c>
      <c r="E468" s="56">
        <v>316300</v>
      </c>
      <c r="F468" s="56">
        <v>51613100</v>
      </c>
    </row>
    <row r="469" spans="1:6" x14ac:dyDescent="0.25">
      <c r="A469" s="2" t="s">
        <v>604</v>
      </c>
      <c r="B469" s="2" t="s">
        <v>387</v>
      </c>
      <c r="C469" s="56">
        <v>0</v>
      </c>
      <c r="D469" s="56">
        <v>51900600</v>
      </c>
      <c r="E469" s="56">
        <v>318100</v>
      </c>
      <c r="F469" s="56">
        <v>51582500</v>
      </c>
    </row>
    <row r="470" spans="1:6" x14ac:dyDescent="0.25">
      <c r="A470" s="2" t="s">
        <v>605</v>
      </c>
      <c r="B470" s="2" t="s">
        <v>387</v>
      </c>
      <c r="C470" s="56">
        <v>0</v>
      </c>
      <c r="D470" s="56">
        <v>51900600</v>
      </c>
      <c r="E470" s="56">
        <v>318100</v>
      </c>
      <c r="F470" s="56">
        <v>51582500</v>
      </c>
    </row>
    <row r="471" spans="1:6" ht="30" x14ac:dyDescent="0.25">
      <c r="A471" s="2" t="s">
        <v>606</v>
      </c>
      <c r="B471" s="2" t="s">
        <v>385</v>
      </c>
      <c r="C471" s="56">
        <v>0</v>
      </c>
      <c r="D471" s="56">
        <v>93039160</v>
      </c>
      <c r="E471" s="56">
        <v>622400</v>
      </c>
      <c r="F471" s="56">
        <v>92416760</v>
      </c>
    </row>
    <row r="472" spans="1:6" ht="30" x14ac:dyDescent="0.25">
      <c r="A472" s="2" t="s">
        <v>607</v>
      </c>
      <c r="B472" s="2" t="s">
        <v>385</v>
      </c>
      <c r="C472" s="56">
        <v>0</v>
      </c>
      <c r="D472" s="56">
        <v>93039160</v>
      </c>
      <c r="E472" s="56">
        <v>622400</v>
      </c>
      <c r="F472" s="56">
        <v>92416760</v>
      </c>
    </row>
    <row r="473" spans="1:6" x14ac:dyDescent="0.25">
      <c r="A473" s="2" t="s">
        <v>608</v>
      </c>
      <c r="B473" s="2" t="s">
        <v>609</v>
      </c>
      <c r="C473" s="56">
        <v>0</v>
      </c>
      <c r="D473" s="56">
        <v>3277952173</v>
      </c>
      <c r="E473" s="56">
        <v>169114850</v>
      </c>
      <c r="F473" s="56">
        <v>3108837323</v>
      </c>
    </row>
    <row r="474" spans="1:6" x14ac:dyDescent="0.25">
      <c r="A474" s="2" t="s">
        <v>610</v>
      </c>
      <c r="B474" s="2" t="s">
        <v>404</v>
      </c>
      <c r="C474" s="56">
        <v>0</v>
      </c>
      <c r="D474" s="56">
        <v>380504343</v>
      </c>
      <c r="E474" s="56">
        <v>0</v>
      </c>
      <c r="F474" s="56">
        <v>380504343</v>
      </c>
    </row>
    <row r="475" spans="1:6" x14ac:dyDescent="0.25">
      <c r="A475" s="2" t="s">
        <v>611</v>
      </c>
      <c r="B475" s="2" t="s">
        <v>404</v>
      </c>
      <c r="C475" s="56">
        <v>0</v>
      </c>
      <c r="D475" s="56">
        <v>380504343</v>
      </c>
      <c r="E475" s="56">
        <v>0</v>
      </c>
      <c r="F475" s="56">
        <v>380504343</v>
      </c>
    </row>
    <row r="476" spans="1:6" x14ac:dyDescent="0.25">
      <c r="A476" s="2" t="s">
        <v>612</v>
      </c>
      <c r="B476" s="2" t="s">
        <v>613</v>
      </c>
      <c r="C476" s="56">
        <v>0</v>
      </c>
      <c r="D476" s="56">
        <v>856772047</v>
      </c>
      <c r="E476" s="56">
        <v>168832127</v>
      </c>
      <c r="F476" s="56">
        <v>687939920</v>
      </c>
    </row>
    <row r="477" spans="1:6" x14ac:dyDescent="0.25">
      <c r="A477" s="2" t="s">
        <v>614</v>
      </c>
      <c r="B477" s="2" t="s">
        <v>613</v>
      </c>
      <c r="C477" s="56">
        <v>0</v>
      </c>
      <c r="D477" s="56">
        <v>856772047</v>
      </c>
      <c r="E477" s="56">
        <v>168832127</v>
      </c>
      <c r="F477" s="56">
        <v>687939920</v>
      </c>
    </row>
    <row r="478" spans="1:6" x14ac:dyDescent="0.25">
      <c r="A478" s="2" t="s">
        <v>615</v>
      </c>
      <c r="B478" s="2" t="s">
        <v>407</v>
      </c>
      <c r="C478" s="56">
        <v>0</v>
      </c>
      <c r="D478" s="56">
        <v>380504343</v>
      </c>
      <c r="E478" s="56">
        <v>0</v>
      </c>
      <c r="F478" s="56">
        <v>380504343</v>
      </c>
    </row>
    <row r="479" spans="1:6" x14ac:dyDescent="0.25">
      <c r="A479" s="2" t="s">
        <v>616</v>
      </c>
      <c r="B479" s="2" t="s">
        <v>407</v>
      </c>
      <c r="C479" s="56">
        <v>0</v>
      </c>
      <c r="D479" s="56">
        <v>380504343</v>
      </c>
      <c r="E479" s="56">
        <v>0</v>
      </c>
      <c r="F479" s="56">
        <v>380504343</v>
      </c>
    </row>
    <row r="480" spans="1:6" x14ac:dyDescent="0.25">
      <c r="A480" s="2" t="s">
        <v>617</v>
      </c>
      <c r="B480" s="2" t="s">
        <v>413</v>
      </c>
      <c r="C480" s="56">
        <v>0</v>
      </c>
      <c r="D480" s="56">
        <v>787618259</v>
      </c>
      <c r="E480" s="56">
        <v>0</v>
      </c>
      <c r="F480" s="56">
        <v>787618259</v>
      </c>
    </row>
    <row r="481" spans="1:6" x14ac:dyDescent="0.25">
      <c r="A481" s="2" t="s">
        <v>618</v>
      </c>
      <c r="B481" s="2" t="s">
        <v>413</v>
      </c>
      <c r="C481" s="56">
        <v>0</v>
      </c>
      <c r="D481" s="56">
        <v>787618259</v>
      </c>
      <c r="E481" s="56">
        <v>0</v>
      </c>
      <c r="F481" s="56">
        <v>787618259</v>
      </c>
    </row>
    <row r="482" spans="1:6" x14ac:dyDescent="0.25">
      <c r="A482" s="2" t="s">
        <v>619</v>
      </c>
      <c r="B482" s="2" t="s">
        <v>410</v>
      </c>
      <c r="C482" s="56">
        <v>0</v>
      </c>
      <c r="D482" s="56">
        <v>551939540</v>
      </c>
      <c r="E482" s="56">
        <v>0</v>
      </c>
      <c r="F482" s="56">
        <v>551939540</v>
      </c>
    </row>
    <row r="483" spans="1:6" x14ac:dyDescent="0.25">
      <c r="A483" s="2" t="s">
        <v>620</v>
      </c>
      <c r="B483" s="2" t="s">
        <v>410</v>
      </c>
      <c r="C483" s="56">
        <v>0</v>
      </c>
      <c r="D483" s="56">
        <v>551939540</v>
      </c>
      <c r="E483" s="56">
        <v>0</v>
      </c>
      <c r="F483" s="56">
        <v>551939540</v>
      </c>
    </row>
    <row r="484" spans="1:6" x14ac:dyDescent="0.25">
      <c r="A484" s="2" t="s">
        <v>621</v>
      </c>
      <c r="B484" s="2" t="s">
        <v>419</v>
      </c>
      <c r="C484" s="56">
        <v>0</v>
      </c>
      <c r="D484" s="56">
        <v>44232843</v>
      </c>
      <c r="E484" s="56">
        <v>0</v>
      </c>
      <c r="F484" s="56">
        <v>44232843</v>
      </c>
    </row>
    <row r="485" spans="1:6" x14ac:dyDescent="0.25">
      <c r="A485" s="2" t="s">
        <v>622</v>
      </c>
      <c r="B485" s="2" t="s">
        <v>419</v>
      </c>
      <c r="C485" s="56">
        <v>0</v>
      </c>
      <c r="D485" s="56">
        <v>44232843</v>
      </c>
      <c r="E485" s="56">
        <v>0</v>
      </c>
      <c r="F485" s="56">
        <v>44232843</v>
      </c>
    </row>
    <row r="486" spans="1:6" x14ac:dyDescent="0.25">
      <c r="A486" s="2" t="s">
        <v>623</v>
      </c>
      <c r="B486" s="2" t="s">
        <v>421</v>
      </c>
      <c r="C486" s="56">
        <v>0</v>
      </c>
      <c r="D486" s="56">
        <v>276380798</v>
      </c>
      <c r="E486" s="56">
        <v>282723</v>
      </c>
      <c r="F486" s="56">
        <v>276098075</v>
      </c>
    </row>
    <row r="487" spans="1:6" x14ac:dyDescent="0.25">
      <c r="A487" s="2" t="s">
        <v>624</v>
      </c>
      <c r="B487" s="2" t="s">
        <v>625</v>
      </c>
      <c r="C487" s="56">
        <v>0</v>
      </c>
      <c r="D487" s="56">
        <v>4418484</v>
      </c>
      <c r="E487" s="56">
        <v>0</v>
      </c>
      <c r="F487" s="56">
        <v>4418484</v>
      </c>
    </row>
    <row r="488" spans="1:6" x14ac:dyDescent="0.25">
      <c r="A488" s="2" t="s">
        <v>626</v>
      </c>
      <c r="B488" s="2" t="s">
        <v>627</v>
      </c>
      <c r="C488" s="56">
        <v>0</v>
      </c>
      <c r="D488" s="56">
        <v>48254822</v>
      </c>
      <c r="E488" s="56">
        <v>0</v>
      </c>
      <c r="F488" s="56">
        <v>48254822</v>
      </c>
    </row>
    <row r="489" spans="1:6" x14ac:dyDescent="0.25">
      <c r="A489" s="2" t="s">
        <v>628</v>
      </c>
      <c r="B489" s="2" t="s">
        <v>629</v>
      </c>
      <c r="C489" s="56">
        <v>0</v>
      </c>
      <c r="D489" s="56">
        <v>223707492</v>
      </c>
      <c r="E489" s="56">
        <v>282723</v>
      </c>
      <c r="F489" s="56">
        <v>223424769</v>
      </c>
    </row>
    <row r="490" spans="1:6" x14ac:dyDescent="0.25">
      <c r="A490" s="2" t="s">
        <v>630</v>
      </c>
      <c r="B490" s="2" t="s">
        <v>631</v>
      </c>
      <c r="C490" s="56">
        <v>0</v>
      </c>
      <c r="D490" s="56">
        <v>123146419</v>
      </c>
      <c r="E490" s="56">
        <v>20664357</v>
      </c>
      <c r="F490" s="56">
        <v>102482062</v>
      </c>
    </row>
    <row r="491" spans="1:6" x14ac:dyDescent="0.25">
      <c r="A491" s="2" t="s">
        <v>932</v>
      </c>
      <c r="B491" s="2" t="s">
        <v>337</v>
      </c>
      <c r="C491" s="56">
        <v>0</v>
      </c>
      <c r="D491" s="56">
        <v>112736001</v>
      </c>
      <c r="E491" s="56">
        <v>16236000</v>
      </c>
      <c r="F491" s="56">
        <v>96500001</v>
      </c>
    </row>
    <row r="492" spans="1:6" x14ac:dyDescent="0.25">
      <c r="A492" s="2" t="s">
        <v>931</v>
      </c>
      <c r="B492" s="2" t="s">
        <v>337</v>
      </c>
      <c r="C492" s="56">
        <v>0</v>
      </c>
      <c r="D492" s="56">
        <v>112736001</v>
      </c>
      <c r="E492" s="56">
        <v>16236000</v>
      </c>
      <c r="F492" s="56">
        <v>96500001</v>
      </c>
    </row>
    <row r="493" spans="1:6" x14ac:dyDescent="0.25">
      <c r="A493" s="2" t="s">
        <v>999</v>
      </c>
      <c r="B493" s="2" t="s">
        <v>632</v>
      </c>
      <c r="C493" s="56">
        <v>0</v>
      </c>
      <c r="D493" s="56">
        <v>2853200</v>
      </c>
      <c r="E493" s="56">
        <v>0</v>
      </c>
      <c r="F493" s="56">
        <v>2853200</v>
      </c>
    </row>
    <row r="494" spans="1:6" ht="30" x14ac:dyDescent="0.25">
      <c r="A494" s="2" t="s">
        <v>1000</v>
      </c>
      <c r="B494" s="2" t="s">
        <v>1001</v>
      </c>
      <c r="C494" s="56">
        <v>0</v>
      </c>
      <c r="D494" s="56">
        <v>2853200</v>
      </c>
      <c r="E494" s="56">
        <v>0</v>
      </c>
      <c r="F494" s="56">
        <v>2853200</v>
      </c>
    </row>
    <row r="495" spans="1:6" x14ac:dyDescent="0.25">
      <c r="A495" s="2" t="s">
        <v>1074</v>
      </c>
      <c r="B495" s="2" t="s">
        <v>1075</v>
      </c>
      <c r="C495" s="56">
        <v>0</v>
      </c>
      <c r="D495" s="56">
        <v>1710000</v>
      </c>
      <c r="E495" s="56">
        <v>0</v>
      </c>
      <c r="F495" s="56">
        <v>1710000</v>
      </c>
    </row>
    <row r="496" spans="1:6" x14ac:dyDescent="0.25">
      <c r="A496" s="2" t="s">
        <v>1076</v>
      </c>
      <c r="B496" s="2" t="s">
        <v>1075</v>
      </c>
      <c r="C496" s="56">
        <v>0</v>
      </c>
      <c r="D496" s="56">
        <v>1710000</v>
      </c>
      <c r="E496" s="56">
        <v>0</v>
      </c>
      <c r="F496" s="56">
        <v>1710000</v>
      </c>
    </row>
    <row r="497" spans="1:6" x14ac:dyDescent="0.25">
      <c r="A497" s="2" t="s">
        <v>968</v>
      </c>
      <c r="B497" s="2" t="s">
        <v>969</v>
      </c>
      <c r="C497" s="56">
        <v>0</v>
      </c>
      <c r="D497" s="56">
        <v>5353137</v>
      </c>
      <c r="E497" s="56">
        <v>4428357</v>
      </c>
      <c r="F497" s="56">
        <v>924780</v>
      </c>
    </row>
    <row r="498" spans="1:6" x14ac:dyDescent="0.25">
      <c r="A498" s="2" t="s">
        <v>970</v>
      </c>
      <c r="B498" s="2" t="s">
        <v>969</v>
      </c>
      <c r="C498" s="56">
        <v>0</v>
      </c>
      <c r="D498" s="56">
        <v>5353137</v>
      </c>
      <c r="E498" s="56">
        <v>4428357</v>
      </c>
      <c r="F498" s="56">
        <v>924780</v>
      </c>
    </row>
    <row r="499" spans="1:6" x14ac:dyDescent="0.25">
      <c r="A499" s="2" t="s">
        <v>1128</v>
      </c>
      <c r="B499" s="2" t="s">
        <v>1129</v>
      </c>
      <c r="C499" s="56">
        <v>0</v>
      </c>
      <c r="D499" s="56">
        <v>494081</v>
      </c>
      <c r="E499" s="56">
        <v>0</v>
      </c>
      <c r="F499" s="56">
        <v>494081</v>
      </c>
    </row>
    <row r="500" spans="1:6" x14ac:dyDescent="0.25">
      <c r="A500" s="2" t="s">
        <v>1130</v>
      </c>
      <c r="B500" s="2" t="s">
        <v>1129</v>
      </c>
      <c r="C500" s="56">
        <v>0</v>
      </c>
      <c r="D500" s="56">
        <v>494081</v>
      </c>
      <c r="E500" s="56">
        <v>0</v>
      </c>
      <c r="F500" s="56">
        <v>494081</v>
      </c>
    </row>
    <row r="501" spans="1:6" x14ac:dyDescent="0.25">
      <c r="A501" s="2" t="s">
        <v>633</v>
      </c>
      <c r="B501" s="2" t="s">
        <v>634</v>
      </c>
      <c r="C501" s="56">
        <v>0</v>
      </c>
      <c r="D501" s="56">
        <v>4316329753.4300003</v>
      </c>
      <c r="E501" s="56">
        <v>544209452.38999999</v>
      </c>
      <c r="F501" s="56">
        <v>3772120301.04</v>
      </c>
    </row>
    <row r="502" spans="1:6" x14ac:dyDescent="0.25">
      <c r="A502" s="2" t="s">
        <v>930</v>
      </c>
      <c r="B502" s="2" t="s">
        <v>928</v>
      </c>
      <c r="C502" s="56">
        <v>0</v>
      </c>
      <c r="D502" s="56">
        <v>646810026</v>
      </c>
      <c r="E502" s="56">
        <v>0</v>
      </c>
      <c r="F502" s="56">
        <v>646810026</v>
      </c>
    </row>
    <row r="503" spans="1:6" x14ac:dyDescent="0.25">
      <c r="A503" s="2" t="s">
        <v>929</v>
      </c>
      <c r="B503" s="2" t="s">
        <v>928</v>
      </c>
      <c r="C503" s="56">
        <v>0</v>
      </c>
      <c r="D503" s="56">
        <v>646810026</v>
      </c>
      <c r="E503" s="56">
        <v>0</v>
      </c>
      <c r="F503" s="56">
        <v>646810026</v>
      </c>
    </row>
    <row r="504" spans="1:6" x14ac:dyDescent="0.25">
      <c r="A504" s="2" t="s">
        <v>942</v>
      </c>
      <c r="B504" s="2" t="s">
        <v>94</v>
      </c>
      <c r="C504" s="56">
        <v>0</v>
      </c>
      <c r="D504" s="56">
        <v>245632120.18000001</v>
      </c>
      <c r="E504" s="56">
        <v>0</v>
      </c>
      <c r="F504" s="56">
        <v>245632120.18000001</v>
      </c>
    </row>
    <row r="505" spans="1:6" x14ac:dyDescent="0.25">
      <c r="A505" s="2" t="s">
        <v>941</v>
      </c>
      <c r="B505" s="2" t="s">
        <v>94</v>
      </c>
      <c r="C505" s="56">
        <v>0</v>
      </c>
      <c r="D505" s="56">
        <v>245632120.18000001</v>
      </c>
      <c r="E505" s="56">
        <v>0</v>
      </c>
      <c r="F505" s="56">
        <v>245632120.18000001</v>
      </c>
    </row>
    <row r="506" spans="1:6" x14ac:dyDescent="0.25">
      <c r="A506" s="2" t="s">
        <v>927</v>
      </c>
      <c r="B506" s="2" t="s">
        <v>925</v>
      </c>
      <c r="C506" s="56">
        <v>0</v>
      </c>
      <c r="D506" s="56">
        <v>44872545.219999999</v>
      </c>
      <c r="E506" s="56">
        <v>21482688.390000001</v>
      </c>
      <c r="F506" s="56">
        <v>23389856.829999998</v>
      </c>
    </row>
    <row r="507" spans="1:6" x14ac:dyDescent="0.25">
      <c r="A507" s="2" t="s">
        <v>926</v>
      </c>
      <c r="B507" s="2" t="s">
        <v>925</v>
      </c>
      <c r="C507" s="56">
        <v>0</v>
      </c>
      <c r="D507" s="56">
        <v>44872545.219999999</v>
      </c>
      <c r="E507" s="56">
        <v>21482688.390000001</v>
      </c>
      <c r="F507" s="56">
        <v>23389856.829999998</v>
      </c>
    </row>
    <row r="508" spans="1:6" x14ac:dyDescent="0.25">
      <c r="A508" s="2" t="s">
        <v>635</v>
      </c>
      <c r="B508" s="2" t="s">
        <v>636</v>
      </c>
      <c r="C508" s="56">
        <v>0</v>
      </c>
      <c r="D508" s="56">
        <v>451974113.06999999</v>
      </c>
      <c r="E508" s="56">
        <v>145187337</v>
      </c>
      <c r="F508" s="56">
        <v>306786776.06999999</v>
      </c>
    </row>
    <row r="509" spans="1:6" x14ac:dyDescent="0.25">
      <c r="A509" s="2" t="s">
        <v>637</v>
      </c>
      <c r="B509" s="2" t="s">
        <v>636</v>
      </c>
      <c r="C509" s="56">
        <v>0</v>
      </c>
      <c r="D509" s="56">
        <v>451974113.06999999</v>
      </c>
      <c r="E509" s="56">
        <v>145187337</v>
      </c>
      <c r="F509" s="56">
        <v>306786776.06999999</v>
      </c>
    </row>
    <row r="510" spans="1:6" x14ac:dyDescent="0.25">
      <c r="A510" s="2" t="s">
        <v>638</v>
      </c>
      <c r="B510" s="2" t="s">
        <v>380</v>
      </c>
      <c r="C510" s="56">
        <v>0</v>
      </c>
      <c r="D510" s="56">
        <v>105560493</v>
      </c>
      <c r="E510" s="56">
        <v>8262657</v>
      </c>
      <c r="F510" s="56">
        <v>97297836</v>
      </c>
    </row>
    <row r="511" spans="1:6" x14ac:dyDescent="0.25">
      <c r="A511" s="2" t="s">
        <v>639</v>
      </c>
      <c r="B511" s="2" t="s">
        <v>380</v>
      </c>
      <c r="C511" s="56">
        <v>0</v>
      </c>
      <c r="D511" s="56">
        <v>105560493</v>
      </c>
      <c r="E511" s="56">
        <v>8262657</v>
      </c>
      <c r="F511" s="56">
        <v>97297836</v>
      </c>
    </row>
    <row r="512" spans="1:6" x14ac:dyDescent="0.25">
      <c r="A512" s="2" t="s">
        <v>640</v>
      </c>
      <c r="B512" s="2" t="s">
        <v>641</v>
      </c>
      <c r="C512" s="56">
        <v>0</v>
      </c>
      <c r="D512" s="56">
        <v>214065126.91</v>
      </c>
      <c r="E512" s="56">
        <v>0</v>
      </c>
      <c r="F512" s="56">
        <v>214065126.91</v>
      </c>
    </row>
    <row r="513" spans="1:6" x14ac:dyDescent="0.25">
      <c r="A513" s="2" t="s">
        <v>642</v>
      </c>
      <c r="B513" s="2" t="s">
        <v>641</v>
      </c>
      <c r="C513" s="56">
        <v>0</v>
      </c>
      <c r="D513" s="56">
        <v>214065126.91</v>
      </c>
      <c r="E513" s="56">
        <v>0</v>
      </c>
      <c r="F513" s="56">
        <v>214065126.91</v>
      </c>
    </row>
    <row r="514" spans="1:6" x14ac:dyDescent="0.25">
      <c r="A514" s="2" t="s">
        <v>924</v>
      </c>
      <c r="B514" s="2" t="s">
        <v>922</v>
      </c>
      <c r="C514" s="56">
        <v>0</v>
      </c>
      <c r="D514" s="56">
        <v>709316131</v>
      </c>
      <c r="E514" s="56">
        <v>359748230</v>
      </c>
      <c r="F514" s="56">
        <v>349567901</v>
      </c>
    </row>
    <row r="515" spans="1:6" x14ac:dyDescent="0.25">
      <c r="A515" s="2" t="s">
        <v>923</v>
      </c>
      <c r="B515" s="2" t="s">
        <v>922</v>
      </c>
      <c r="C515" s="56">
        <v>0</v>
      </c>
      <c r="D515" s="56">
        <v>709316131</v>
      </c>
      <c r="E515" s="56">
        <v>359748230</v>
      </c>
      <c r="F515" s="56">
        <v>349567901</v>
      </c>
    </row>
    <row r="516" spans="1:6" x14ac:dyDescent="0.25">
      <c r="A516" s="2" t="s">
        <v>921</v>
      </c>
      <c r="B516" s="2" t="s">
        <v>919</v>
      </c>
      <c r="C516" s="56">
        <v>0</v>
      </c>
      <c r="D516" s="56">
        <v>23933448</v>
      </c>
      <c r="E516" s="56">
        <v>0</v>
      </c>
      <c r="F516" s="56">
        <v>23933448</v>
      </c>
    </row>
    <row r="517" spans="1:6" x14ac:dyDescent="0.25">
      <c r="A517" s="2" t="s">
        <v>920</v>
      </c>
      <c r="B517" s="2" t="s">
        <v>919</v>
      </c>
      <c r="C517" s="56">
        <v>0</v>
      </c>
      <c r="D517" s="56">
        <v>23933448</v>
      </c>
      <c r="E517" s="56">
        <v>0</v>
      </c>
      <c r="F517" s="56">
        <v>23933448</v>
      </c>
    </row>
    <row r="518" spans="1:6" ht="30" x14ac:dyDescent="0.25">
      <c r="A518" s="2" t="s">
        <v>643</v>
      </c>
      <c r="B518" s="2" t="s">
        <v>644</v>
      </c>
      <c r="C518" s="56">
        <v>0</v>
      </c>
      <c r="D518" s="56">
        <v>126658218.81</v>
      </c>
      <c r="E518" s="56">
        <v>0</v>
      </c>
      <c r="F518" s="56">
        <v>126658218.81</v>
      </c>
    </row>
    <row r="519" spans="1:6" ht="30" x14ac:dyDescent="0.25">
      <c r="A519" s="2" t="s">
        <v>645</v>
      </c>
      <c r="B519" s="2" t="s">
        <v>644</v>
      </c>
      <c r="C519" s="56">
        <v>0</v>
      </c>
      <c r="D519" s="56">
        <v>126658218.81</v>
      </c>
      <c r="E519" s="56">
        <v>0</v>
      </c>
      <c r="F519" s="56">
        <v>126658218.81</v>
      </c>
    </row>
    <row r="520" spans="1:6" x14ac:dyDescent="0.25">
      <c r="A520" s="2" t="s">
        <v>971</v>
      </c>
      <c r="B520" s="2" t="s">
        <v>972</v>
      </c>
      <c r="C520" s="56">
        <v>0</v>
      </c>
      <c r="D520" s="56">
        <v>50026594</v>
      </c>
      <c r="E520" s="56">
        <v>0</v>
      </c>
      <c r="F520" s="56">
        <v>50026594</v>
      </c>
    </row>
    <row r="521" spans="1:6" x14ac:dyDescent="0.25">
      <c r="A521" s="2" t="s">
        <v>973</v>
      </c>
      <c r="B521" s="2" t="s">
        <v>972</v>
      </c>
      <c r="C521" s="56">
        <v>0</v>
      </c>
      <c r="D521" s="56">
        <v>50026594</v>
      </c>
      <c r="E521" s="56">
        <v>0</v>
      </c>
      <c r="F521" s="56">
        <v>50026594</v>
      </c>
    </row>
    <row r="522" spans="1:6" x14ac:dyDescent="0.25">
      <c r="A522" s="2" t="s">
        <v>987</v>
      </c>
      <c r="B522" s="2" t="s">
        <v>988</v>
      </c>
      <c r="C522" s="56">
        <v>0</v>
      </c>
      <c r="D522" s="56">
        <v>63865331.609999999</v>
      </c>
      <c r="E522" s="56">
        <v>0</v>
      </c>
      <c r="F522" s="56">
        <v>63865331.609999999</v>
      </c>
    </row>
    <row r="523" spans="1:6" x14ac:dyDescent="0.25">
      <c r="A523" s="2" t="s">
        <v>989</v>
      </c>
      <c r="B523" s="2" t="s">
        <v>988</v>
      </c>
      <c r="C523" s="56">
        <v>0</v>
      </c>
      <c r="D523" s="56">
        <v>63865331.609999999</v>
      </c>
      <c r="E523" s="56">
        <v>0</v>
      </c>
      <c r="F523" s="56">
        <v>63865331.609999999</v>
      </c>
    </row>
    <row r="524" spans="1:6" x14ac:dyDescent="0.25">
      <c r="A524" s="2" t="s">
        <v>990</v>
      </c>
      <c r="B524" s="2" t="s">
        <v>991</v>
      </c>
      <c r="C524" s="56">
        <v>0</v>
      </c>
      <c r="D524" s="56">
        <v>4259260</v>
      </c>
      <c r="E524" s="56">
        <v>0</v>
      </c>
      <c r="F524" s="56">
        <v>4259260</v>
      </c>
    </row>
    <row r="525" spans="1:6" x14ac:dyDescent="0.25">
      <c r="A525" s="2" t="s">
        <v>992</v>
      </c>
      <c r="B525" s="2" t="s">
        <v>991</v>
      </c>
      <c r="C525" s="56">
        <v>0</v>
      </c>
      <c r="D525" s="56">
        <v>4259260</v>
      </c>
      <c r="E525" s="56">
        <v>0</v>
      </c>
      <c r="F525" s="56">
        <v>4259260</v>
      </c>
    </row>
    <row r="526" spans="1:6" x14ac:dyDescent="0.25">
      <c r="A526" s="2" t="s">
        <v>974</v>
      </c>
      <c r="B526" s="2" t="s">
        <v>646</v>
      </c>
      <c r="C526" s="56">
        <v>0</v>
      </c>
      <c r="D526" s="56">
        <v>3535396</v>
      </c>
      <c r="E526" s="56">
        <v>0</v>
      </c>
      <c r="F526" s="56">
        <v>3535396</v>
      </c>
    </row>
    <row r="527" spans="1:6" x14ac:dyDescent="0.25">
      <c r="A527" s="2" t="s">
        <v>975</v>
      </c>
      <c r="B527" s="2" t="s">
        <v>646</v>
      </c>
      <c r="C527" s="56">
        <v>0</v>
      </c>
      <c r="D527" s="56">
        <v>3535396</v>
      </c>
      <c r="E527" s="56">
        <v>0</v>
      </c>
      <c r="F527" s="56">
        <v>3535396</v>
      </c>
    </row>
    <row r="528" spans="1:6" x14ac:dyDescent="0.25">
      <c r="A528" s="2" t="s">
        <v>647</v>
      </c>
      <c r="B528" s="2" t="s">
        <v>337</v>
      </c>
      <c r="C528" s="56">
        <v>0</v>
      </c>
      <c r="D528" s="56">
        <v>1590672631</v>
      </c>
      <c r="E528" s="56">
        <v>8495840</v>
      </c>
      <c r="F528" s="56">
        <v>1582176791</v>
      </c>
    </row>
    <row r="529" spans="1:6" x14ac:dyDescent="0.25">
      <c r="A529" s="2" t="s">
        <v>648</v>
      </c>
      <c r="B529" s="2" t="s">
        <v>337</v>
      </c>
      <c r="C529" s="56">
        <v>0</v>
      </c>
      <c r="D529" s="56">
        <v>1590672631</v>
      </c>
      <c r="E529" s="56">
        <v>8495840</v>
      </c>
      <c r="F529" s="56">
        <v>1582176791</v>
      </c>
    </row>
    <row r="530" spans="1:6" x14ac:dyDescent="0.25">
      <c r="A530" s="2" t="s">
        <v>940</v>
      </c>
      <c r="B530" s="2" t="s">
        <v>343</v>
      </c>
      <c r="C530" s="56">
        <v>0</v>
      </c>
      <c r="D530" s="56">
        <v>33690618.630000003</v>
      </c>
      <c r="E530" s="56">
        <v>0</v>
      </c>
      <c r="F530" s="56">
        <v>33690618.630000003</v>
      </c>
    </row>
    <row r="531" spans="1:6" x14ac:dyDescent="0.25">
      <c r="A531" s="2" t="s">
        <v>939</v>
      </c>
      <c r="B531" s="2" t="s">
        <v>343</v>
      </c>
      <c r="C531" s="56">
        <v>0</v>
      </c>
      <c r="D531" s="56">
        <v>33690618.630000003</v>
      </c>
      <c r="E531" s="56">
        <v>0</v>
      </c>
      <c r="F531" s="56">
        <v>33690618.630000003</v>
      </c>
    </row>
    <row r="532" spans="1:6" x14ac:dyDescent="0.25">
      <c r="A532" s="2" t="s">
        <v>993</v>
      </c>
      <c r="B532" s="2" t="s">
        <v>994</v>
      </c>
      <c r="C532" s="56">
        <v>0</v>
      </c>
      <c r="D532" s="56">
        <v>1457700</v>
      </c>
      <c r="E532" s="56">
        <v>1032700</v>
      </c>
      <c r="F532" s="56">
        <v>425000</v>
      </c>
    </row>
    <row r="533" spans="1:6" x14ac:dyDescent="0.25">
      <c r="A533" s="2" t="s">
        <v>995</v>
      </c>
      <c r="B533" s="2" t="s">
        <v>994</v>
      </c>
      <c r="C533" s="56">
        <v>0</v>
      </c>
      <c r="D533" s="56">
        <v>1457700</v>
      </c>
      <c r="E533" s="56">
        <v>1032700</v>
      </c>
      <c r="F533" s="56">
        <v>425000</v>
      </c>
    </row>
    <row r="534" spans="1:6" x14ac:dyDescent="0.25">
      <c r="A534" s="2" t="s">
        <v>649</v>
      </c>
      <c r="B534" s="2" t="s">
        <v>650</v>
      </c>
      <c r="C534" s="56">
        <v>0</v>
      </c>
      <c r="D534" s="56">
        <v>417272085</v>
      </c>
      <c r="E534" s="56">
        <v>0</v>
      </c>
      <c r="F534" s="56">
        <v>417272085</v>
      </c>
    </row>
    <row r="535" spans="1:6" x14ac:dyDescent="0.25">
      <c r="A535" s="2" t="s">
        <v>651</v>
      </c>
      <c r="B535" s="2" t="s">
        <v>517</v>
      </c>
      <c r="C535" s="56">
        <v>0</v>
      </c>
      <c r="D535" s="56">
        <v>416832085</v>
      </c>
      <c r="E535" s="56">
        <v>0</v>
      </c>
      <c r="F535" s="56">
        <v>416832085</v>
      </c>
    </row>
    <row r="536" spans="1:6" x14ac:dyDescent="0.25">
      <c r="A536" s="2" t="s">
        <v>652</v>
      </c>
      <c r="B536" s="2" t="s">
        <v>517</v>
      </c>
      <c r="C536" s="56">
        <v>0</v>
      </c>
      <c r="D536" s="56">
        <v>416832085</v>
      </c>
      <c r="E536" s="56">
        <v>0</v>
      </c>
      <c r="F536" s="56">
        <v>416832085</v>
      </c>
    </row>
    <row r="537" spans="1:6" x14ac:dyDescent="0.25">
      <c r="A537" s="2" t="s">
        <v>1096</v>
      </c>
      <c r="B537" s="2" t="s">
        <v>1094</v>
      </c>
      <c r="C537" s="56">
        <v>0</v>
      </c>
      <c r="D537" s="56">
        <v>440000</v>
      </c>
      <c r="E537" s="56">
        <v>0</v>
      </c>
      <c r="F537" s="56">
        <v>440000</v>
      </c>
    </row>
    <row r="538" spans="1:6" x14ac:dyDescent="0.25">
      <c r="A538" s="2" t="s">
        <v>1097</v>
      </c>
      <c r="B538" s="2" t="s">
        <v>1094</v>
      </c>
      <c r="C538" s="56">
        <v>0</v>
      </c>
      <c r="D538" s="56">
        <v>440000</v>
      </c>
      <c r="E538" s="56">
        <v>0</v>
      </c>
      <c r="F538" s="56">
        <v>440000</v>
      </c>
    </row>
    <row r="539" spans="1:6" ht="30" x14ac:dyDescent="0.25">
      <c r="A539" s="2" t="s">
        <v>653</v>
      </c>
      <c r="B539" s="2" t="s">
        <v>654</v>
      </c>
      <c r="C539" s="56">
        <v>0</v>
      </c>
      <c r="D539" s="56">
        <v>6702658554.3500004</v>
      </c>
      <c r="E539" s="56">
        <v>539455144.41999996</v>
      </c>
      <c r="F539" s="56">
        <v>6163203409.9300003</v>
      </c>
    </row>
    <row r="540" spans="1:6" x14ac:dyDescent="0.25">
      <c r="A540" s="2" t="s">
        <v>655</v>
      </c>
      <c r="B540" s="2" t="s">
        <v>656</v>
      </c>
      <c r="C540" s="56">
        <v>0</v>
      </c>
      <c r="D540" s="56">
        <v>75754158.819999993</v>
      </c>
      <c r="E540" s="56">
        <v>16314294.67</v>
      </c>
      <c r="F540" s="56">
        <v>59439864.149999999</v>
      </c>
    </row>
    <row r="541" spans="1:6" x14ac:dyDescent="0.25">
      <c r="A541" s="2" t="s">
        <v>657</v>
      </c>
      <c r="B541" s="2" t="s">
        <v>60</v>
      </c>
      <c r="C541" s="56">
        <v>0</v>
      </c>
      <c r="D541" s="56">
        <v>75754158.819999993</v>
      </c>
      <c r="E541" s="56">
        <v>16314294.67</v>
      </c>
      <c r="F541" s="56">
        <v>59439864.149999999</v>
      </c>
    </row>
    <row r="542" spans="1:6" x14ac:dyDescent="0.25">
      <c r="A542" s="2" t="s">
        <v>658</v>
      </c>
      <c r="B542" s="2" t="s">
        <v>34</v>
      </c>
      <c r="C542" s="56">
        <v>0</v>
      </c>
      <c r="D542" s="56">
        <v>75754158.819999993</v>
      </c>
      <c r="E542" s="56">
        <v>16314294.67</v>
      </c>
      <c r="F542" s="56">
        <v>59439864.149999999</v>
      </c>
    </row>
    <row r="543" spans="1:6" ht="30" x14ac:dyDescent="0.25">
      <c r="A543" s="2" t="s">
        <v>659</v>
      </c>
      <c r="B543" s="2" t="s">
        <v>660</v>
      </c>
      <c r="C543" s="56">
        <v>0</v>
      </c>
      <c r="D543" s="56">
        <v>3136975779.3600001</v>
      </c>
      <c r="E543" s="56">
        <v>1400290.69</v>
      </c>
      <c r="F543" s="56">
        <v>3135575488.6700001</v>
      </c>
    </row>
    <row r="544" spans="1:6" x14ac:dyDescent="0.25">
      <c r="A544" s="2" t="s">
        <v>661</v>
      </c>
      <c r="B544" s="2" t="s">
        <v>196</v>
      </c>
      <c r="C544" s="56">
        <v>0</v>
      </c>
      <c r="D544" s="56">
        <v>1368476197.1199999</v>
      </c>
      <c r="E544" s="56">
        <v>0</v>
      </c>
      <c r="F544" s="56">
        <v>1368476197.1199999</v>
      </c>
    </row>
    <row r="545" spans="1:6" x14ac:dyDescent="0.25">
      <c r="A545" s="2" t="s">
        <v>662</v>
      </c>
      <c r="B545" s="2" t="s">
        <v>148</v>
      </c>
      <c r="C545" s="56">
        <v>0</v>
      </c>
      <c r="D545" s="56">
        <v>1368476197.1199999</v>
      </c>
      <c r="E545" s="56">
        <v>0</v>
      </c>
      <c r="F545" s="56">
        <v>1368476197.1199999</v>
      </c>
    </row>
    <row r="546" spans="1:6" x14ac:dyDescent="0.25">
      <c r="A546" s="2" t="s">
        <v>663</v>
      </c>
      <c r="B546" s="2" t="s">
        <v>108</v>
      </c>
      <c r="C546" s="56">
        <v>0</v>
      </c>
      <c r="D546" s="56">
        <v>388990165</v>
      </c>
      <c r="E546" s="56">
        <v>0</v>
      </c>
      <c r="F546" s="56">
        <v>388990165</v>
      </c>
    </row>
    <row r="547" spans="1:6" x14ac:dyDescent="0.25">
      <c r="A547" s="2" t="s">
        <v>1087</v>
      </c>
      <c r="B547" s="2" t="s">
        <v>1042</v>
      </c>
      <c r="C547" s="56">
        <v>0</v>
      </c>
      <c r="D547" s="56">
        <v>20698.47</v>
      </c>
      <c r="E547" s="56">
        <v>0</v>
      </c>
      <c r="F547" s="56">
        <v>20698.47</v>
      </c>
    </row>
    <row r="548" spans="1:6" x14ac:dyDescent="0.25">
      <c r="A548" s="2" t="s">
        <v>664</v>
      </c>
      <c r="B548" s="2" t="s">
        <v>162</v>
      </c>
      <c r="C548" s="56">
        <v>0</v>
      </c>
      <c r="D548" s="56">
        <v>5992680.79</v>
      </c>
      <c r="E548" s="56">
        <v>0</v>
      </c>
      <c r="F548" s="56">
        <v>5992680.79</v>
      </c>
    </row>
    <row r="549" spans="1:6" x14ac:dyDescent="0.25">
      <c r="A549" s="2" t="s">
        <v>665</v>
      </c>
      <c r="B549" s="2" t="s">
        <v>110</v>
      </c>
      <c r="C549" s="56">
        <v>0</v>
      </c>
      <c r="D549" s="56">
        <v>381641529.88999999</v>
      </c>
      <c r="E549" s="56">
        <v>0</v>
      </c>
      <c r="F549" s="56">
        <v>381641529.88999999</v>
      </c>
    </row>
    <row r="550" spans="1:6" x14ac:dyDescent="0.25">
      <c r="A550" s="2" t="s">
        <v>666</v>
      </c>
      <c r="B550" s="2" t="s">
        <v>167</v>
      </c>
      <c r="C550" s="56">
        <v>0</v>
      </c>
      <c r="D550" s="56">
        <v>1335255.8500000001</v>
      </c>
      <c r="E550" s="56">
        <v>0</v>
      </c>
      <c r="F550" s="56">
        <v>1335255.8500000001</v>
      </c>
    </row>
    <row r="551" spans="1:6" x14ac:dyDescent="0.25">
      <c r="A551" s="2" t="s">
        <v>667</v>
      </c>
      <c r="B551" s="2" t="s">
        <v>124</v>
      </c>
      <c r="C551" s="56">
        <v>0</v>
      </c>
      <c r="D551" s="56">
        <v>816178073.97000003</v>
      </c>
      <c r="E551" s="56">
        <v>0</v>
      </c>
      <c r="F551" s="56">
        <v>816178073.97000003</v>
      </c>
    </row>
    <row r="552" spans="1:6" x14ac:dyDescent="0.25">
      <c r="A552" s="2" t="s">
        <v>668</v>
      </c>
      <c r="B552" s="2" t="s">
        <v>128</v>
      </c>
      <c r="C552" s="56">
        <v>0</v>
      </c>
      <c r="D552" s="56">
        <v>816178073.97000003</v>
      </c>
      <c r="E552" s="56">
        <v>0</v>
      </c>
      <c r="F552" s="56">
        <v>816178073.97000003</v>
      </c>
    </row>
    <row r="553" spans="1:6" x14ac:dyDescent="0.25">
      <c r="A553" s="2" t="s">
        <v>669</v>
      </c>
      <c r="B553" s="2" t="s">
        <v>112</v>
      </c>
      <c r="C553" s="56">
        <v>0</v>
      </c>
      <c r="D553" s="56">
        <v>67200683.890000001</v>
      </c>
      <c r="E553" s="56">
        <v>264061</v>
      </c>
      <c r="F553" s="56">
        <v>66936622.890000001</v>
      </c>
    </row>
    <row r="554" spans="1:6" x14ac:dyDescent="0.25">
      <c r="A554" s="2" t="s">
        <v>670</v>
      </c>
      <c r="B554" s="2" t="s">
        <v>114</v>
      </c>
      <c r="C554" s="56">
        <v>0</v>
      </c>
      <c r="D554" s="56">
        <v>64026628.049999997</v>
      </c>
      <c r="E554" s="56">
        <v>264061</v>
      </c>
      <c r="F554" s="56">
        <v>63762567.049999997</v>
      </c>
    </row>
    <row r="555" spans="1:6" x14ac:dyDescent="0.25">
      <c r="A555" s="2" t="s">
        <v>671</v>
      </c>
      <c r="B555" s="2" t="s">
        <v>132</v>
      </c>
      <c r="C555" s="56">
        <v>0</v>
      </c>
      <c r="D555" s="56">
        <v>3174055.84</v>
      </c>
      <c r="E555" s="56">
        <v>0</v>
      </c>
      <c r="F555" s="56">
        <v>3174055.84</v>
      </c>
    </row>
    <row r="556" spans="1:6" x14ac:dyDescent="0.25">
      <c r="A556" s="2" t="s">
        <v>672</v>
      </c>
      <c r="B556" s="2" t="s">
        <v>116</v>
      </c>
      <c r="C556" s="56">
        <v>0</v>
      </c>
      <c r="D556" s="56">
        <v>415135869.16000003</v>
      </c>
      <c r="E556" s="56">
        <v>1136229.69</v>
      </c>
      <c r="F556" s="56">
        <v>413999639.47000003</v>
      </c>
    </row>
    <row r="557" spans="1:6" x14ac:dyDescent="0.25">
      <c r="A557" s="2" t="s">
        <v>673</v>
      </c>
      <c r="B557" s="2" t="s">
        <v>135</v>
      </c>
      <c r="C557" s="56">
        <v>0</v>
      </c>
      <c r="D557" s="56">
        <v>34220271.640000001</v>
      </c>
      <c r="E557" s="56">
        <v>0</v>
      </c>
      <c r="F557" s="56">
        <v>34220271.640000001</v>
      </c>
    </row>
    <row r="558" spans="1:6" x14ac:dyDescent="0.25">
      <c r="A558" s="2" t="s">
        <v>674</v>
      </c>
      <c r="B558" s="2" t="s">
        <v>118</v>
      </c>
      <c r="C558" s="56">
        <v>0</v>
      </c>
      <c r="D558" s="56">
        <v>380915597.51999998</v>
      </c>
      <c r="E558" s="56">
        <v>1136229.69</v>
      </c>
      <c r="F558" s="56">
        <v>379779367.82999998</v>
      </c>
    </row>
    <row r="559" spans="1:6" x14ac:dyDescent="0.25">
      <c r="A559" s="2" t="s">
        <v>675</v>
      </c>
      <c r="B559" s="2" t="s">
        <v>138</v>
      </c>
      <c r="C559" s="56">
        <v>0</v>
      </c>
      <c r="D559" s="56">
        <v>55228016.939999998</v>
      </c>
      <c r="E559" s="56">
        <v>0</v>
      </c>
      <c r="F559" s="56">
        <v>55228016.939999998</v>
      </c>
    </row>
    <row r="560" spans="1:6" x14ac:dyDescent="0.25">
      <c r="A560" s="2" t="s">
        <v>676</v>
      </c>
      <c r="B560" s="2" t="s">
        <v>140</v>
      </c>
      <c r="C560" s="56">
        <v>0</v>
      </c>
      <c r="D560" s="56">
        <v>55228016.939999998</v>
      </c>
      <c r="E560" s="56">
        <v>0</v>
      </c>
      <c r="F560" s="56">
        <v>55228016.939999998</v>
      </c>
    </row>
    <row r="561" spans="1:6" x14ac:dyDescent="0.25">
      <c r="A561" s="2" t="s">
        <v>677</v>
      </c>
      <c r="B561" s="2" t="s">
        <v>142</v>
      </c>
      <c r="C561" s="56">
        <v>0</v>
      </c>
      <c r="D561" s="56">
        <v>25766773.280000001</v>
      </c>
      <c r="E561" s="56">
        <v>0</v>
      </c>
      <c r="F561" s="56">
        <v>25766773.280000001</v>
      </c>
    </row>
    <row r="562" spans="1:6" x14ac:dyDescent="0.25">
      <c r="A562" s="2" t="s">
        <v>678</v>
      </c>
      <c r="B562" s="2" t="s">
        <v>144</v>
      </c>
      <c r="C562" s="56">
        <v>0</v>
      </c>
      <c r="D562" s="56">
        <v>25766773.280000001</v>
      </c>
      <c r="E562" s="56">
        <v>0</v>
      </c>
      <c r="F562" s="56">
        <v>25766773.280000001</v>
      </c>
    </row>
    <row r="563" spans="1:6" x14ac:dyDescent="0.25">
      <c r="A563" s="2" t="s">
        <v>679</v>
      </c>
      <c r="B563" s="2" t="s">
        <v>680</v>
      </c>
      <c r="C563" s="56">
        <v>0</v>
      </c>
      <c r="D563" s="56">
        <v>3489928616.1700001</v>
      </c>
      <c r="E563" s="56">
        <v>521740559.06</v>
      </c>
      <c r="F563" s="56">
        <v>2968188057.1100001</v>
      </c>
    </row>
    <row r="564" spans="1:6" x14ac:dyDescent="0.25">
      <c r="A564" s="2" t="s">
        <v>681</v>
      </c>
      <c r="B564" s="2" t="s">
        <v>454</v>
      </c>
      <c r="C564" s="56">
        <v>0</v>
      </c>
      <c r="D564" s="56">
        <v>3400027860.4099998</v>
      </c>
      <c r="E564" s="56">
        <v>498372825.86000001</v>
      </c>
      <c r="F564" s="56">
        <v>2901655034.5500002</v>
      </c>
    </row>
    <row r="565" spans="1:6" x14ac:dyDescent="0.25">
      <c r="A565" s="2" t="s">
        <v>682</v>
      </c>
      <c r="B565" s="2" t="s">
        <v>454</v>
      </c>
      <c r="C565" s="56">
        <v>0</v>
      </c>
      <c r="D565" s="56">
        <v>3400027860.4099998</v>
      </c>
      <c r="E565" s="56">
        <v>498372825.86000001</v>
      </c>
      <c r="F565" s="56">
        <v>2901655034.5500002</v>
      </c>
    </row>
    <row r="566" spans="1:6" x14ac:dyDescent="0.25">
      <c r="A566" s="2" t="s">
        <v>683</v>
      </c>
      <c r="B566" s="2" t="s">
        <v>457</v>
      </c>
      <c r="C566" s="56">
        <v>0</v>
      </c>
      <c r="D566" s="56">
        <v>89900755.760000005</v>
      </c>
      <c r="E566" s="56">
        <v>23367733.199999999</v>
      </c>
      <c r="F566" s="56">
        <v>66533022.560000002</v>
      </c>
    </row>
    <row r="567" spans="1:6" x14ac:dyDescent="0.25">
      <c r="A567" s="2" t="s">
        <v>684</v>
      </c>
      <c r="B567" s="2" t="s">
        <v>457</v>
      </c>
      <c r="C567" s="56">
        <v>0</v>
      </c>
      <c r="D567" s="56">
        <v>89900755.760000005</v>
      </c>
      <c r="E567" s="56">
        <v>23367733.199999999</v>
      </c>
      <c r="F567" s="56">
        <v>66533022.560000002</v>
      </c>
    </row>
    <row r="568" spans="1:6" x14ac:dyDescent="0.25">
      <c r="A568" s="2" t="s">
        <v>685</v>
      </c>
      <c r="B568" s="2" t="s">
        <v>501</v>
      </c>
      <c r="C568" s="56">
        <v>0</v>
      </c>
      <c r="D568" s="56">
        <v>91272603880.5</v>
      </c>
      <c r="E568" s="56">
        <v>22360003896.150002</v>
      </c>
      <c r="F568" s="56">
        <v>68912599984.350006</v>
      </c>
    </row>
    <row r="569" spans="1:6" x14ac:dyDescent="0.25">
      <c r="A569" s="2" t="s">
        <v>686</v>
      </c>
      <c r="B569" s="2" t="s">
        <v>687</v>
      </c>
      <c r="C569" s="56">
        <v>0</v>
      </c>
      <c r="D569" s="56">
        <v>91272603880.5</v>
      </c>
      <c r="E569" s="56">
        <v>22360003896.150002</v>
      </c>
      <c r="F569" s="56">
        <v>68912599984.350006</v>
      </c>
    </row>
    <row r="570" spans="1:6" x14ac:dyDescent="0.25">
      <c r="A570" s="2" t="s">
        <v>938</v>
      </c>
      <c r="B570" s="2" t="s">
        <v>936</v>
      </c>
      <c r="C570" s="56">
        <v>0</v>
      </c>
      <c r="D570" s="56">
        <v>78824295554</v>
      </c>
      <c r="E570" s="56">
        <v>22359696712</v>
      </c>
      <c r="F570" s="56">
        <v>56464598842</v>
      </c>
    </row>
    <row r="571" spans="1:6" x14ac:dyDescent="0.25">
      <c r="A571" s="2" t="s">
        <v>937</v>
      </c>
      <c r="B571" s="2" t="s">
        <v>936</v>
      </c>
      <c r="C571" s="56">
        <v>0</v>
      </c>
      <c r="D571" s="56">
        <v>78824295554</v>
      </c>
      <c r="E571" s="56">
        <v>22359696712</v>
      </c>
      <c r="F571" s="56">
        <v>56464598842</v>
      </c>
    </row>
    <row r="572" spans="1:6" x14ac:dyDescent="0.25">
      <c r="A572" s="2" t="s">
        <v>688</v>
      </c>
      <c r="B572" s="2" t="s">
        <v>689</v>
      </c>
      <c r="C572" s="56">
        <v>0</v>
      </c>
      <c r="D572" s="56">
        <v>12393015179.99</v>
      </c>
      <c r="E572" s="56">
        <v>0</v>
      </c>
      <c r="F572" s="56">
        <v>12393015179.99</v>
      </c>
    </row>
    <row r="573" spans="1:6" x14ac:dyDescent="0.25">
      <c r="A573" s="2" t="s">
        <v>690</v>
      </c>
      <c r="B573" s="2" t="s">
        <v>689</v>
      </c>
      <c r="C573" s="56">
        <v>0</v>
      </c>
      <c r="D573" s="56">
        <v>12393015179.99</v>
      </c>
      <c r="E573" s="56">
        <v>0</v>
      </c>
      <c r="F573" s="56">
        <v>12393015179.99</v>
      </c>
    </row>
    <row r="574" spans="1:6" x14ac:dyDescent="0.25">
      <c r="A574" s="2" t="s">
        <v>1029</v>
      </c>
      <c r="B574" s="2" t="s">
        <v>1030</v>
      </c>
      <c r="C574" s="56">
        <v>0</v>
      </c>
      <c r="D574" s="56">
        <v>55293146.509999998</v>
      </c>
      <c r="E574" s="56">
        <v>307184.15000000002</v>
      </c>
      <c r="F574" s="56">
        <v>54985962.359999999</v>
      </c>
    </row>
    <row r="575" spans="1:6" x14ac:dyDescent="0.25">
      <c r="A575" s="2" t="s">
        <v>1031</v>
      </c>
      <c r="B575" s="2" t="s">
        <v>1030</v>
      </c>
      <c r="C575" s="56">
        <v>0</v>
      </c>
      <c r="D575" s="56">
        <v>55293146.509999998</v>
      </c>
      <c r="E575" s="56">
        <v>307184.15000000002</v>
      </c>
      <c r="F575" s="56">
        <v>54985962.359999999</v>
      </c>
    </row>
    <row r="576" spans="1:6" x14ac:dyDescent="0.25">
      <c r="A576" s="2" t="s">
        <v>691</v>
      </c>
      <c r="B576" s="2" t="s">
        <v>692</v>
      </c>
      <c r="C576" s="56">
        <v>0</v>
      </c>
      <c r="D576" s="56">
        <v>125904337025.33</v>
      </c>
      <c r="E576" s="56">
        <v>8243392616.75</v>
      </c>
      <c r="F576" s="56">
        <v>117660944408.58</v>
      </c>
    </row>
    <row r="577" spans="1:6" x14ac:dyDescent="0.25">
      <c r="A577" s="2" t="s">
        <v>693</v>
      </c>
      <c r="B577" s="2" t="s">
        <v>694</v>
      </c>
      <c r="C577" s="56">
        <v>0</v>
      </c>
      <c r="D577" s="56">
        <v>125904337025.33</v>
      </c>
      <c r="E577" s="56">
        <v>8243392616.75</v>
      </c>
      <c r="F577" s="56">
        <v>117660944408.58</v>
      </c>
    </row>
    <row r="578" spans="1:6" x14ac:dyDescent="0.25">
      <c r="A578" s="2" t="s">
        <v>1088</v>
      </c>
      <c r="B578" s="2" t="s">
        <v>1089</v>
      </c>
      <c r="C578" s="56">
        <v>0</v>
      </c>
      <c r="D578" s="56">
        <v>79686285</v>
      </c>
      <c r="E578" s="56">
        <v>79686285</v>
      </c>
      <c r="F578" s="56">
        <v>0</v>
      </c>
    </row>
    <row r="579" spans="1:6" x14ac:dyDescent="0.25">
      <c r="A579" s="2" t="s">
        <v>1090</v>
      </c>
      <c r="B579" s="2" t="s">
        <v>1089</v>
      </c>
      <c r="C579" s="56">
        <v>0</v>
      </c>
      <c r="D579" s="56">
        <v>79686285</v>
      </c>
      <c r="E579" s="56">
        <v>79686285</v>
      </c>
      <c r="F579" s="56">
        <v>0</v>
      </c>
    </row>
    <row r="580" spans="1:6" x14ac:dyDescent="0.25">
      <c r="A580" s="2" t="s">
        <v>695</v>
      </c>
      <c r="B580" s="2" t="s">
        <v>696</v>
      </c>
      <c r="C580" s="56">
        <v>0</v>
      </c>
      <c r="D580" s="56">
        <v>18114069229.220001</v>
      </c>
      <c r="E580" s="56">
        <v>4180333829</v>
      </c>
      <c r="F580" s="56">
        <v>13933735400.219999</v>
      </c>
    </row>
    <row r="581" spans="1:6" x14ac:dyDescent="0.25">
      <c r="A581" s="2" t="s">
        <v>697</v>
      </c>
      <c r="B581" s="2" t="s">
        <v>696</v>
      </c>
      <c r="C581" s="56">
        <v>0</v>
      </c>
      <c r="D581" s="56">
        <v>18114069229.220001</v>
      </c>
      <c r="E581" s="56">
        <v>4180333829</v>
      </c>
      <c r="F581" s="56">
        <v>13933735400.219999</v>
      </c>
    </row>
    <row r="582" spans="1:6" x14ac:dyDescent="0.25">
      <c r="A582" s="2" t="s">
        <v>698</v>
      </c>
      <c r="B582" s="2" t="s">
        <v>699</v>
      </c>
      <c r="C582" s="56">
        <v>0</v>
      </c>
      <c r="D582" s="56">
        <v>104147290518.46001</v>
      </c>
      <c r="E582" s="56">
        <v>3938055835.75</v>
      </c>
      <c r="F582" s="56">
        <v>100209234682.71001</v>
      </c>
    </row>
    <row r="583" spans="1:6" x14ac:dyDescent="0.25">
      <c r="A583" s="2" t="s">
        <v>700</v>
      </c>
      <c r="B583" s="2" t="s">
        <v>699</v>
      </c>
      <c r="C583" s="56">
        <v>0</v>
      </c>
      <c r="D583" s="56">
        <v>104147290518.46001</v>
      </c>
      <c r="E583" s="56">
        <v>3938055835.75</v>
      </c>
      <c r="F583" s="56">
        <v>100209234682.71001</v>
      </c>
    </row>
    <row r="584" spans="1:6" x14ac:dyDescent="0.25">
      <c r="A584" s="2" t="s">
        <v>976</v>
      </c>
      <c r="B584" s="2" t="s">
        <v>977</v>
      </c>
      <c r="C584" s="56">
        <v>0</v>
      </c>
      <c r="D584" s="56">
        <v>3563290992.6500001</v>
      </c>
      <c r="E584" s="56">
        <v>45316667</v>
      </c>
      <c r="F584" s="56">
        <v>3517974325.6500001</v>
      </c>
    </row>
    <row r="585" spans="1:6" x14ac:dyDescent="0.25">
      <c r="A585" s="2" t="s">
        <v>978</v>
      </c>
      <c r="B585" s="2" t="s">
        <v>977</v>
      </c>
      <c r="C585" s="56">
        <v>0</v>
      </c>
      <c r="D585" s="56">
        <v>3563290992.6500001</v>
      </c>
      <c r="E585" s="56">
        <v>45316667</v>
      </c>
      <c r="F585" s="56">
        <v>3517974325.6500001</v>
      </c>
    </row>
    <row r="586" spans="1:6" x14ac:dyDescent="0.25">
      <c r="A586" s="2" t="s">
        <v>701</v>
      </c>
      <c r="B586" s="2" t="s">
        <v>505</v>
      </c>
      <c r="C586" s="56">
        <v>0</v>
      </c>
      <c r="D586" s="56">
        <v>32659418439.610001</v>
      </c>
      <c r="E586" s="56">
        <v>709668278.00999999</v>
      </c>
      <c r="F586" s="56">
        <v>31949750161.599998</v>
      </c>
    </row>
    <row r="587" spans="1:6" x14ac:dyDescent="0.25">
      <c r="A587" s="2" t="s">
        <v>702</v>
      </c>
      <c r="B587" s="2" t="s">
        <v>703</v>
      </c>
      <c r="C587" s="56">
        <v>0</v>
      </c>
      <c r="D587" s="56">
        <v>32659418439.610001</v>
      </c>
      <c r="E587" s="56">
        <v>709668278.00999999</v>
      </c>
      <c r="F587" s="56">
        <v>31949750161.599998</v>
      </c>
    </row>
    <row r="588" spans="1:6" x14ac:dyDescent="0.25">
      <c r="A588" s="2" t="s">
        <v>704</v>
      </c>
      <c r="B588" s="2" t="s">
        <v>705</v>
      </c>
      <c r="C588" s="56">
        <v>0</v>
      </c>
      <c r="D588" s="56">
        <v>32659418439.610001</v>
      </c>
      <c r="E588" s="56">
        <v>709668278.00999999</v>
      </c>
      <c r="F588" s="56">
        <v>31949750161.599998</v>
      </c>
    </row>
    <row r="589" spans="1:6" x14ac:dyDescent="0.25">
      <c r="A589" s="2" t="s">
        <v>706</v>
      </c>
      <c r="B589" s="2" t="s">
        <v>707</v>
      </c>
      <c r="C589" s="56">
        <v>0</v>
      </c>
      <c r="D589" s="56">
        <v>2710737103.0500002</v>
      </c>
      <c r="E589" s="56">
        <v>122794821.02</v>
      </c>
      <c r="F589" s="56">
        <v>2587942282.0300002</v>
      </c>
    </row>
    <row r="590" spans="1:6" x14ac:dyDescent="0.25">
      <c r="A590" s="2" t="s">
        <v>708</v>
      </c>
      <c r="B590" s="2" t="s">
        <v>709</v>
      </c>
      <c r="C590" s="56">
        <v>0</v>
      </c>
      <c r="D590" s="56">
        <v>58326486.189999998</v>
      </c>
      <c r="E590" s="56">
        <v>29232</v>
      </c>
      <c r="F590" s="56">
        <v>58297254.189999998</v>
      </c>
    </row>
    <row r="591" spans="1:6" ht="30" x14ac:dyDescent="0.25">
      <c r="A591" s="2" t="s">
        <v>1032</v>
      </c>
      <c r="B591" s="2" t="s">
        <v>1033</v>
      </c>
      <c r="C591" s="56">
        <v>0</v>
      </c>
      <c r="D591" s="56">
        <v>55123080.68</v>
      </c>
      <c r="E591" s="56">
        <v>0</v>
      </c>
      <c r="F591" s="56">
        <v>55123080.68</v>
      </c>
    </row>
    <row r="592" spans="1:6" ht="30" x14ac:dyDescent="0.25">
      <c r="A592" s="2" t="s">
        <v>1034</v>
      </c>
      <c r="B592" s="2" t="s">
        <v>1033</v>
      </c>
      <c r="C592" s="56">
        <v>0</v>
      </c>
      <c r="D592" s="56">
        <v>55123080.68</v>
      </c>
      <c r="E592" s="56">
        <v>0</v>
      </c>
      <c r="F592" s="56">
        <v>55123080.68</v>
      </c>
    </row>
    <row r="593" spans="1:6" x14ac:dyDescent="0.25">
      <c r="A593" s="2" t="s">
        <v>918</v>
      </c>
      <c r="B593" s="2" t="s">
        <v>916</v>
      </c>
      <c r="C593" s="56">
        <v>0</v>
      </c>
      <c r="D593" s="56">
        <v>3203405.51</v>
      </c>
      <c r="E593" s="56">
        <v>29232</v>
      </c>
      <c r="F593" s="56">
        <v>3174173.51</v>
      </c>
    </row>
    <row r="594" spans="1:6" x14ac:dyDescent="0.25">
      <c r="A594" s="2" t="s">
        <v>917</v>
      </c>
      <c r="B594" s="2" t="s">
        <v>916</v>
      </c>
      <c r="C594" s="56">
        <v>0</v>
      </c>
      <c r="D594" s="56">
        <v>3203405.51</v>
      </c>
      <c r="E594" s="56">
        <v>29232</v>
      </c>
      <c r="F594" s="56">
        <v>3174173.51</v>
      </c>
    </row>
    <row r="595" spans="1:6" x14ac:dyDescent="0.25">
      <c r="A595" s="2" t="s">
        <v>710</v>
      </c>
      <c r="B595" s="2" t="s">
        <v>533</v>
      </c>
      <c r="C595" s="56">
        <v>0</v>
      </c>
      <c r="D595" s="56">
        <v>48871802.520000003</v>
      </c>
      <c r="E595" s="56">
        <v>48741814.960000001</v>
      </c>
      <c r="F595" s="56">
        <v>129987.56</v>
      </c>
    </row>
    <row r="596" spans="1:6" x14ac:dyDescent="0.25">
      <c r="A596" s="2" t="s">
        <v>915</v>
      </c>
      <c r="B596" s="2" t="s">
        <v>913</v>
      </c>
      <c r="C596" s="56">
        <v>0</v>
      </c>
      <c r="D596" s="56">
        <v>85119.12</v>
      </c>
      <c r="E596" s="56">
        <v>2.36</v>
      </c>
      <c r="F596" s="56">
        <v>85116.76</v>
      </c>
    </row>
    <row r="597" spans="1:6" x14ac:dyDescent="0.25">
      <c r="A597" s="2" t="s">
        <v>914</v>
      </c>
      <c r="B597" s="2" t="s">
        <v>913</v>
      </c>
      <c r="C597" s="56">
        <v>0</v>
      </c>
      <c r="D597" s="56">
        <v>85119.12</v>
      </c>
      <c r="E597" s="56">
        <v>2.36</v>
      </c>
      <c r="F597" s="56">
        <v>85116.76</v>
      </c>
    </row>
    <row r="598" spans="1:6" x14ac:dyDescent="0.25">
      <c r="A598" s="2" t="s">
        <v>711</v>
      </c>
      <c r="B598" s="2" t="s">
        <v>535</v>
      </c>
      <c r="C598" s="56">
        <v>0</v>
      </c>
      <c r="D598" s="56">
        <v>48786683.399999999</v>
      </c>
      <c r="E598" s="56">
        <v>48741812.600000001</v>
      </c>
      <c r="F598" s="56">
        <v>44870.8</v>
      </c>
    </row>
    <row r="599" spans="1:6" x14ac:dyDescent="0.25">
      <c r="A599" s="2" t="s">
        <v>712</v>
      </c>
      <c r="B599" s="2" t="s">
        <v>535</v>
      </c>
      <c r="C599" s="56">
        <v>0</v>
      </c>
      <c r="D599" s="56">
        <v>48786683.399999999</v>
      </c>
      <c r="E599" s="56">
        <v>48741812.600000001</v>
      </c>
      <c r="F599" s="56">
        <v>44870.8</v>
      </c>
    </row>
    <row r="600" spans="1:6" x14ac:dyDescent="0.25">
      <c r="A600" s="2" t="s">
        <v>713</v>
      </c>
      <c r="B600" s="2" t="s">
        <v>521</v>
      </c>
      <c r="C600" s="56">
        <v>0</v>
      </c>
      <c r="D600" s="56">
        <v>2602884013.3400002</v>
      </c>
      <c r="E600" s="56">
        <v>73887221.060000002</v>
      </c>
      <c r="F600" s="56">
        <v>2528996792.2800002</v>
      </c>
    </row>
    <row r="601" spans="1:6" x14ac:dyDescent="0.25">
      <c r="A601" s="2" t="s">
        <v>1035</v>
      </c>
      <c r="B601" s="2" t="s">
        <v>1036</v>
      </c>
      <c r="C601" s="56">
        <v>0</v>
      </c>
      <c r="D601" s="56">
        <v>2602810913.3400002</v>
      </c>
      <c r="E601" s="56">
        <v>73855921.060000002</v>
      </c>
      <c r="F601" s="56">
        <v>2528954992.2800002</v>
      </c>
    </row>
    <row r="602" spans="1:6" x14ac:dyDescent="0.25">
      <c r="A602" s="2" t="s">
        <v>1098</v>
      </c>
      <c r="B602" s="2" t="s">
        <v>1047</v>
      </c>
      <c r="C602" s="56">
        <v>0</v>
      </c>
      <c r="D602" s="56">
        <v>4871392</v>
      </c>
      <c r="E602" s="56">
        <v>830599</v>
      </c>
      <c r="F602" s="56">
        <v>4040793</v>
      </c>
    </row>
    <row r="603" spans="1:6" x14ac:dyDescent="0.25">
      <c r="A603" s="2" t="s">
        <v>1037</v>
      </c>
      <c r="B603" s="2" t="s">
        <v>53</v>
      </c>
      <c r="C603" s="56">
        <v>0</v>
      </c>
      <c r="D603" s="56">
        <v>2597939521.3400002</v>
      </c>
      <c r="E603" s="56">
        <v>73025322.060000002</v>
      </c>
      <c r="F603" s="56">
        <v>2524914199.2800002</v>
      </c>
    </row>
    <row r="604" spans="1:6" x14ac:dyDescent="0.25">
      <c r="A604" s="2" t="s">
        <v>949</v>
      </c>
      <c r="B604" s="2" t="s">
        <v>529</v>
      </c>
      <c r="C604" s="56">
        <v>0</v>
      </c>
      <c r="D604" s="56">
        <v>73100</v>
      </c>
      <c r="E604" s="56">
        <v>31300</v>
      </c>
      <c r="F604" s="56">
        <v>41800</v>
      </c>
    </row>
    <row r="605" spans="1:6" x14ac:dyDescent="0.25">
      <c r="A605" s="2" t="s">
        <v>948</v>
      </c>
      <c r="B605" s="2" t="s">
        <v>531</v>
      </c>
      <c r="C605" s="56">
        <v>0</v>
      </c>
      <c r="D605" s="56">
        <v>73100</v>
      </c>
      <c r="E605" s="56">
        <v>31300</v>
      </c>
      <c r="F605" s="56">
        <v>41800</v>
      </c>
    </row>
    <row r="606" spans="1:6" x14ac:dyDescent="0.25">
      <c r="A606" s="2" t="s">
        <v>714</v>
      </c>
      <c r="B606" s="2" t="s">
        <v>715</v>
      </c>
      <c r="C606" s="56">
        <v>0</v>
      </c>
      <c r="D606" s="56">
        <v>654801</v>
      </c>
      <c r="E606" s="56">
        <v>136553</v>
      </c>
      <c r="F606" s="56">
        <v>518248</v>
      </c>
    </row>
    <row r="607" spans="1:6" x14ac:dyDescent="0.25">
      <c r="A607" s="2" t="s">
        <v>947</v>
      </c>
      <c r="B607" s="2" t="s">
        <v>945</v>
      </c>
      <c r="C607" s="56">
        <v>0</v>
      </c>
      <c r="D607" s="56">
        <v>654801</v>
      </c>
      <c r="E607" s="56">
        <v>136553</v>
      </c>
      <c r="F607" s="56">
        <v>518248</v>
      </c>
    </row>
    <row r="608" spans="1:6" x14ac:dyDescent="0.25">
      <c r="A608" s="2" t="s">
        <v>946</v>
      </c>
      <c r="B608" s="2" t="s">
        <v>945</v>
      </c>
      <c r="C608" s="56">
        <v>0</v>
      </c>
      <c r="D608" s="56">
        <v>654791</v>
      </c>
      <c r="E608" s="56">
        <v>136553</v>
      </c>
      <c r="F608" s="56">
        <v>518238</v>
      </c>
    </row>
    <row r="609" spans="1:8" x14ac:dyDescent="0.25">
      <c r="A609" s="2" t="s">
        <v>996</v>
      </c>
      <c r="B609" s="2" t="s">
        <v>953</v>
      </c>
      <c r="C609" s="56">
        <v>0</v>
      </c>
      <c r="D609" s="56">
        <v>10</v>
      </c>
      <c r="E609" s="56">
        <v>0</v>
      </c>
      <c r="F609" s="56">
        <v>10</v>
      </c>
    </row>
    <row r="610" spans="1:8" x14ac:dyDescent="0.25">
      <c r="A610" s="2" t="s">
        <v>716</v>
      </c>
      <c r="B610" s="2" t="s">
        <v>717</v>
      </c>
      <c r="C610" s="56">
        <v>0</v>
      </c>
      <c r="D610" s="56">
        <v>0</v>
      </c>
      <c r="E610" s="56">
        <v>0</v>
      </c>
      <c r="F610" s="56">
        <v>0</v>
      </c>
    </row>
    <row r="611" spans="1:8" x14ac:dyDescent="0.25">
      <c r="A611" s="2" t="s">
        <v>718</v>
      </c>
      <c r="B611" s="2" t="s">
        <v>719</v>
      </c>
      <c r="C611" s="56">
        <v>2945574611.96</v>
      </c>
      <c r="D611" s="56">
        <v>0</v>
      </c>
      <c r="E611" s="56">
        <v>0</v>
      </c>
      <c r="F611" s="56">
        <v>2945574611.96</v>
      </c>
      <c r="G611" s="65">
        <f>+Balance!F63</f>
        <v>2945574611.96</v>
      </c>
      <c r="H611" s="65">
        <f>+F611-G611</f>
        <v>0</v>
      </c>
    </row>
    <row r="612" spans="1:8" ht="30" x14ac:dyDescent="0.25">
      <c r="A612" s="2" t="s">
        <v>720</v>
      </c>
      <c r="B612" s="2" t="s">
        <v>721</v>
      </c>
      <c r="C612" s="56">
        <v>2945574611.96</v>
      </c>
      <c r="D612" s="56">
        <v>0</v>
      </c>
      <c r="E612" s="56">
        <v>0</v>
      </c>
      <c r="F612" s="56">
        <v>2945574611.96</v>
      </c>
    </row>
    <row r="613" spans="1:8" x14ac:dyDescent="0.25">
      <c r="A613" s="2" t="s">
        <v>722</v>
      </c>
      <c r="B613" s="2" t="s">
        <v>454</v>
      </c>
      <c r="C613" s="56">
        <v>2945574611.96</v>
      </c>
      <c r="D613" s="56">
        <v>0</v>
      </c>
      <c r="E613" s="56">
        <v>0</v>
      </c>
      <c r="F613" s="56">
        <v>2945574611.96</v>
      </c>
    </row>
    <row r="614" spans="1:8" x14ac:dyDescent="0.25">
      <c r="A614" s="2" t="s">
        <v>723</v>
      </c>
      <c r="B614" s="2" t="s">
        <v>454</v>
      </c>
      <c r="C614" s="56">
        <v>2945574611.96</v>
      </c>
      <c r="D614" s="56">
        <v>0</v>
      </c>
      <c r="E614" s="56">
        <v>0</v>
      </c>
      <c r="F614" s="56">
        <v>2945574611.96</v>
      </c>
    </row>
    <row r="615" spans="1:8" x14ac:dyDescent="0.25">
      <c r="A615" s="2" t="s">
        <v>724</v>
      </c>
      <c r="B615" s="2" t="s">
        <v>725</v>
      </c>
      <c r="C615" s="56">
        <v>11222835414.139999</v>
      </c>
      <c r="D615" s="56">
        <v>0</v>
      </c>
      <c r="E615" s="56">
        <v>0</v>
      </c>
      <c r="F615" s="56">
        <v>11222835414.139999</v>
      </c>
      <c r="G615" s="65">
        <f>+Balance!F66</f>
        <v>11222835414.139999</v>
      </c>
      <c r="H615" s="65">
        <f>+F615-G615</f>
        <v>0</v>
      </c>
    </row>
    <row r="616" spans="1:8" x14ac:dyDescent="0.25">
      <c r="A616" s="2" t="s">
        <v>726</v>
      </c>
      <c r="B616" s="2" t="s">
        <v>727</v>
      </c>
      <c r="C616" s="56">
        <v>894588564.13999999</v>
      </c>
      <c r="D616" s="56">
        <v>0</v>
      </c>
      <c r="E616" s="56">
        <v>0</v>
      </c>
      <c r="F616" s="56">
        <v>894588564.13999999</v>
      </c>
    </row>
    <row r="617" spans="1:8" x14ac:dyDescent="0.25">
      <c r="A617" s="2" t="s">
        <v>728</v>
      </c>
      <c r="B617" s="2" t="s">
        <v>729</v>
      </c>
      <c r="C617" s="56">
        <v>894588564.13999999</v>
      </c>
      <c r="D617" s="56">
        <v>0</v>
      </c>
      <c r="E617" s="56">
        <v>0</v>
      </c>
      <c r="F617" s="56">
        <v>894588564.13999999</v>
      </c>
    </row>
    <row r="618" spans="1:8" x14ac:dyDescent="0.25">
      <c r="A618" s="2" t="s">
        <v>730</v>
      </c>
      <c r="B618" s="2" t="s">
        <v>729</v>
      </c>
      <c r="C618" s="56">
        <v>894588564.13999999</v>
      </c>
      <c r="D618" s="56">
        <v>0</v>
      </c>
      <c r="E618" s="56">
        <v>0</v>
      </c>
      <c r="F618" s="56">
        <v>894588564.13999999</v>
      </c>
    </row>
    <row r="619" spans="1:8" x14ac:dyDescent="0.25">
      <c r="A619" s="2" t="s">
        <v>731</v>
      </c>
      <c r="B619" s="2" t="s">
        <v>732</v>
      </c>
      <c r="C619" s="56">
        <v>10315397550</v>
      </c>
      <c r="D619" s="56">
        <v>0</v>
      </c>
      <c r="E619" s="56">
        <v>0</v>
      </c>
      <c r="F619" s="56">
        <v>10315397550</v>
      </c>
    </row>
    <row r="620" spans="1:8" x14ac:dyDescent="0.25">
      <c r="A620" s="2" t="s">
        <v>733</v>
      </c>
      <c r="B620" s="2" t="s">
        <v>729</v>
      </c>
      <c r="C620" s="56">
        <v>10315397550</v>
      </c>
      <c r="D620" s="56">
        <v>0</v>
      </c>
      <c r="E620" s="56">
        <v>0</v>
      </c>
      <c r="F620" s="56">
        <v>10315397550</v>
      </c>
    </row>
    <row r="621" spans="1:8" x14ac:dyDescent="0.25">
      <c r="A621" s="2" t="s">
        <v>734</v>
      </c>
      <c r="B621" s="2" t="s">
        <v>729</v>
      </c>
      <c r="C621" s="56">
        <v>10315397550</v>
      </c>
      <c r="D621" s="56">
        <v>0</v>
      </c>
      <c r="E621" s="56">
        <v>0</v>
      </c>
      <c r="F621" s="56">
        <v>10315397550</v>
      </c>
    </row>
    <row r="622" spans="1:8" x14ac:dyDescent="0.25">
      <c r="A622" s="2" t="s">
        <v>735</v>
      </c>
      <c r="B622" s="2" t="s">
        <v>736</v>
      </c>
      <c r="C622" s="56">
        <v>12849300</v>
      </c>
      <c r="D622" s="56">
        <v>0</v>
      </c>
      <c r="E622" s="56">
        <v>0</v>
      </c>
      <c r="F622" s="56">
        <v>12849300</v>
      </c>
    </row>
    <row r="623" spans="1:8" x14ac:dyDescent="0.25">
      <c r="A623" s="2" t="s">
        <v>737</v>
      </c>
      <c r="B623" s="2" t="s">
        <v>738</v>
      </c>
      <c r="C623" s="56">
        <v>12849300</v>
      </c>
      <c r="D623" s="56">
        <v>0</v>
      </c>
      <c r="E623" s="56">
        <v>0</v>
      </c>
      <c r="F623" s="56">
        <v>12849300</v>
      </c>
    </row>
    <row r="624" spans="1:8" x14ac:dyDescent="0.25">
      <c r="A624" s="2" t="s">
        <v>739</v>
      </c>
      <c r="B624" s="2" t="s">
        <v>738</v>
      </c>
      <c r="C624" s="56">
        <v>12849300</v>
      </c>
      <c r="D624" s="56">
        <v>0</v>
      </c>
      <c r="E624" s="56">
        <v>0</v>
      </c>
      <c r="F624" s="56">
        <v>12849300</v>
      </c>
    </row>
    <row r="625" spans="1:8" x14ac:dyDescent="0.25">
      <c r="A625" s="2" t="s">
        <v>740</v>
      </c>
      <c r="B625" s="2" t="s">
        <v>741</v>
      </c>
      <c r="C625" s="56">
        <v>-14168410026.1</v>
      </c>
      <c r="D625" s="56">
        <v>0</v>
      </c>
      <c r="E625" s="56">
        <v>0</v>
      </c>
      <c r="F625" s="56">
        <v>-14168410026.1</v>
      </c>
      <c r="G625" s="65">
        <f>+Balance!F71</f>
        <v>-14168410026.1</v>
      </c>
      <c r="H625" s="65">
        <f>+F625-G625</f>
        <v>0</v>
      </c>
    </row>
    <row r="626" spans="1:8" x14ac:dyDescent="0.25">
      <c r="A626" s="2" t="s">
        <v>742</v>
      </c>
      <c r="B626" s="2" t="s">
        <v>743</v>
      </c>
      <c r="C626" s="56">
        <v>-2945574611.96</v>
      </c>
      <c r="D626" s="56">
        <v>0</v>
      </c>
      <c r="E626" s="56">
        <v>0</v>
      </c>
      <c r="F626" s="56">
        <v>-2945574611.96</v>
      </c>
    </row>
    <row r="627" spans="1:8" ht="30" x14ac:dyDescent="0.25">
      <c r="A627" s="2" t="s">
        <v>744</v>
      </c>
      <c r="B627" s="2" t="s">
        <v>745</v>
      </c>
      <c r="C627" s="56">
        <v>-2945574611.96</v>
      </c>
      <c r="D627" s="56">
        <v>0</v>
      </c>
      <c r="E627" s="56">
        <v>0</v>
      </c>
      <c r="F627" s="56">
        <v>-2945574611.96</v>
      </c>
    </row>
    <row r="628" spans="1:8" ht="30" x14ac:dyDescent="0.25">
      <c r="A628" s="2" t="s">
        <v>746</v>
      </c>
      <c r="B628" s="2" t="s">
        <v>745</v>
      </c>
      <c r="C628" s="56">
        <v>-2945574611.96</v>
      </c>
      <c r="D628" s="56">
        <v>0</v>
      </c>
      <c r="E628" s="56">
        <v>0</v>
      </c>
      <c r="F628" s="56">
        <v>-2945574611.96</v>
      </c>
    </row>
    <row r="629" spans="1:8" x14ac:dyDescent="0.25">
      <c r="A629" s="2" t="s">
        <v>747</v>
      </c>
      <c r="B629" s="2" t="s">
        <v>748</v>
      </c>
      <c r="C629" s="56">
        <v>-11222835414.139999</v>
      </c>
      <c r="D629" s="56">
        <v>0</v>
      </c>
      <c r="E629" s="56">
        <v>0</v>
      </c>
      <c r="F629" s="56">
        <v>-11222835414.139999</v>
      </c>
    </row>
    <row r="630" spans="1:8" x14ac:dyDescent="0.25">
      <c r="A630" s="2" t="s">
        <v>749</v>
      </c>
      <c r="B630" s="2" t="s">
        <v>750</v>
      </c>
      <c r="C630" s="56">
        <v>-10278797550</v>
      </c>
      <c r="D630" s="56">
        <v>0</v>
      </c>
      <c r="E630" s="56">
        <v>0</v>
      </c>
      <c r="F630" s="56">
        <v>-10278797550</v>
      </c>
    </row>
    <row r="631" spans="1:8" x14ac:dyDescent="0.25">
      <c r="A631" s="2" t="s">
        <v>751</v>
      </c>
      <c r="B631" s="2" t="s">
        <v>750</v>
      </c>
      <c r="C631" s="56">
        <v>-10278797550</v>
      </c>
      <c r="D631" s="56">
        <v>0</v>
      </c>
      <c r="E631" s="56">
        <v>0</v>
      </c>
      <c r="F631" s="56">
        <v>-10278797550</v>
      </c>
    </row>
    <row r="632" spans="1:8" x14ac:dyDescent="0.25">
      <c r="A632" s="2" t="s">
        <v>752</v>
      </c>
      <c r="B632" s="2" t="s">
        <v>753</v>
      </c>
      <c r="C632" s="56">
        <v>-894588564.13999999</v>
      </c>
      <c r="D632" s="56">
        <v>0</v>
      </c>
      <c r="E632" s="56">
        <v>0</v>
      </c>
      <c r="F632" s="56">
        <v>-894588564.13999999</v>
      </c>
    </row>
    <row r="633" spans="1:8" x14ac:dyDescent="0.25">
      <c r="A633" s="2" t="s">
        <v>754</v>
      </c>
      <c r="B633" s="2" t="s">
        <v>753</v>
      </c>
      <c r="C633" s="56">
        <v>-894588564.13999999</v>
      </c>
      <c r="D633" s="56">
        <v>0</v>
      </c>
      <c r="E633" s="56">
        <v>0</v>
      </c>
      <c r="F633" s="56">
        <v>-894588564.13999999</v>
      </c>
    </row>
    <row r="634" spans="1:8" x14ac:dyDescent="0.25">
      <c r="A634" s="2" t="s">
        <v>755</v>
      </c>
      <c r="B634" s="2" t="s">
        <v>756</v>
      </c>
      <c r="C634" s="56">
        <v>-36600000</v>
      </c>
      <c r="D634" s="56">
        <v>0</v>
      </c>
      <c r="E634" s="56">
        <v>0</v>
      </c>
      <c r="F634" s="56">
        <v>-36600000</v>
      </c>
    </row>
    <row r="635" spans="1:8" x14ac:dyDescent="0.25">
      <c r="A635" s="2" t="s">
        <v>757</v>
      </c>
      <c r="B635" s="2" t="s">
        <v>756</v>
      </c>
      <c r="C635" s="56">
        <v>-36600000</v>
      </c>
      <c r="D635" s="56">
        <v>0</v>
      </c>
      <c r="E635" s="56">
        <v>0</v>
      </c>
      <c r="F635" s="56">
        <v>-36600000</v>
      </c>
    </row>
    <row r="636" spans="1:8" x14ac:dyDescent="0.25">
      <c r="A636" s="2" t="s">
        <v>758</v>
      </c>
      <c r="B636" s="2" t="s">
        <v>759</v>
      </c>
      <c r="C636" s="56">
        <v>-12849300</v>
      </c>
      <c r="D636" s="56">
        <v>0</v>
      </c>
      <c r="E636" s="56">
        <v>0</v>
      </c>
      <c r="F636" s="56">
        <v>-12849300</v>
      </c>
    </row>
    <row r="637" spans="1:8" x14ac:dyDescent="0.25">
      <c r="A637" s="2" t="s">
        <v>760</v>
      </c>
      <c r="B637" s="2" t="s">
        <v>759</v>
      </c>
      <c r="C637" s="56">
        <v>-12849300</v>
      </c>
      <c r="D637" s="56">
        <v>0</v>
      </c>
      <c r="E637" s="56">
        <v>0</v>
      </c>
      <c r="F637" s="56">
        <v>-12849300</v>
      </c>
    </row>
    <row r="638" spans="1:8" x14ac:dyDescent="0.25">
      <c r="A638" s="2" t="s">
        <v>761</v>
      </c>
      <c r="B638" s="2" t="s">
        <v>762</v>
      </c>
      <c r="C638" s="56">
        <v>0</v>
      </c>
      <c r="D638" s="56">
        <v>9402552451.8500004</v>
      </c>
      <c r="E638" s="56">
        <v>9402552451.8500004</v>
      </c>
      <c r="F638" s="56">
        <v>0</v>
      </c>
    </row>
    <row r="639" spans="1:8" x14ac:dyDescent="0.25">
      <c r="A639" s="2" t="s">
        <v>763</v>
      </c>
      <c r="B639" s="2" t="s">
        <v>764</v>
      </c>
      <c r="C639" s="56">
        <v>5128919854.5799999</v>
      </c>
      <c r="D639" s="56">
        <v>227241541.30000001</v>
      </c>
      <c r="E639" s="56">
        <v>9175310910.5499992</v>
      </c>
      <c r="F639" s="56">
        <v>14076989223.83</v>
      </c>
      <c r="G639" s="65">
        <f>+Balance!N63</f>
        <v>14076989223.83</v>
      </c>
      <c r="H639" s="65">
        <f>+F639-G639</f>
        <v>0</v>
      </c>
    </row>
    <row r="640" spans="1:8" ht="30" x14ac:dyDescent="0.25">
      <c r="A640" s="2" t="s">
        <v>765</v>
      </c>
      <c r="B640" s="2" t="s">
        <v>721</v>
      </c>
      <c r="C640" s="56">
        <v>5128919854.5799999</v>
      </c>
      <c r="D640" s="56">
        <v>227241541.30000001</v>
      </c>
      <c r="E640" s="56">
        <v>9175310910.5499992</v>
      </c>
      <c r="F640" s="56">
        <v>14076989223.83</v>
      </c>
    </row>
    <row r="641" spans="1:8" x14ac:dyDescent="0.25">
      <c r="A641" s="2" t="s">
        <v>766</v>
      </c>
      <c r="B641" s="2" t="s">
        <v>457</v>
      </c>
      <c r="C641" s="56">
        <v>161023979.81999999</v>
      </c>
      <c r="D641" s="56">
        <v>0</v>
      </c>
      <c r="E641" s="56">
        <v>40956642.18</v>
      </c>
      <c r="F641" s="56">
        <v>201980622</v>
      </c>
    </row>
    <row r="642" spans="1:8" x14ac:dyDescent="0.25">
      <c r="A642" s="2" t="s">
        <v>767</v>
      </c>
      <c r="B642" s="2" t="s">
        <v>457</v>
      </c>
      <c r="C642" s="56">
        <v>161023979.81999999</v>
      </c>
      <c r="D642" s="56">
        <v>0</v>
      </c>
      <c r="E642" s="56">
        <v>40956642.18</v>
      </c>
      <c r="F642" s="56">
        <v>201980622</v>
      </c>
    </row>
    <row r="643" spans="1:8" x14ac:dyDescent="0.25">
      <c r="A643" s="2" t="s">
        <v>768</v>
      </c>
      <c r="B643" s="2" t="s">
        <v>769</v>
      </c>
      <c r="C643" s="56">
        <v>4967895874.7600002</v>
      </c>
      <c r="D643" s="56">
        <v>227241541.30000001</v>
      </c>
      <c r="E643" s="56">
        <v>9134354268.3700008</v>
      </c>
      <c r="F643" s="56">
        <v>13875008601.83</v>
      </c>
    </row>
    <row r="644" spans="1:8" x14ac:dyDescent="0.25">
      <c r="A644" s="2" t="s">
        <v>770</v>
      </c>
      <c r="B644" s="2" t="s">
        <v>769</v>
      </c>
      <c r="C644" s="56">
        <v>4967895874.7600002</v>
      </c>
      <c r="D644" s="56">
        <v>227241541.30000001</v>
      </c>
      <c r="E644" s="56">
        <v>9134354268.3700008</v>
      </c>
      <c r="F644" s="56">
        <v>13875008601.83</v>
      </c>
    </row>
    <row r="645" spans="1:8" x14ac:dyDescent="0.25">
      <c r="A645" s="2" t="s">
        <v>771</v>
      </c>
      <c r="B645" s="2" t="s">
        <v>772</v>
      </c>
      <c r="C645" s="56">
        <v>-5128919854.5799999</v>
      </c>
      <c r="D645" s="56">
        <v>9175310910.5499992</v>
      </c>
      <c r="E645" s="56">
        <v>227241541.30000001</v>
      </c>
      <c r="F645" s="56">
        <v>-14076989223.83</v>
      </c>
      <c r="G645" s="65">
        <f>+Balance!N67</f>
        <v>-14076989223.83</v>
      </c>
      <c r="H645" s="65">
        <f>+F645-G645</f>
        <v>0</v>
      </c>
    </row>
    <row r="646" spans="1:8" x14ac:dyDescent="0.25">
      <c r="A646" s="2" t="s">
        <v>773</v>
      </c>
      <c r="B646" s="2" t="s">
        <v>774</v>
      </c>
      <c r="C646" s="56">
        <v>-5128919854.5799999</v>
      </c>
      <c r="D646" s="56">
        <v>9175310910.5499992</v>
      </c>
      <c r="E646" s="56">
        <v>227241541.30000001</v>
      </c>
      <c r="F646" s="56">
        <v>-14076989223.83</v>
      </c>
    </row>
    <row r="647" spans="1:8" ht="30" x14ac:dyDescent="0.25">
      <c r="A647" s="2" t="s">
        <v>775</v>
      </c>
      <c r="B647" s="2" t="s">
        <v>745</v>
      </c>
      <c r="C647" s="56">
        <v>-5128919854.5799999</v>
      </c>
      <c r="D647" s="56">
        <v>9175310910.5499992</v>
      </c>
      <c r="E647" s="56">
        <v>227241541.30000001</v>
      </c>
      <c r="F647" s="56">
        <v>-14076989223.83</v>
      </c>
    </row>
    <row r="648" spans="1:8" ht="30" x14ac:dyDescent="0.25">
      <c r="A648" s="2" t="s">
        <v>776</v>
      </c>
      <c r="B648" s="2" t="s">
        <v>745</v>
      </c>
      <c r="C648" s="56">
        <v>-5128919854.5799999</v>
      </c>
      <c r="D648" s="56">
        <v>9175310910.5499992</v>
      </c>
      <c r="E648" s="56">
        <v>227241541.30000001</v>
      </c>
      <c r="F648" s="56">
        <v>-14076989223.83</v>
      </c>
    </row>
  </sheetData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2050" r:id="rId3" name="Control 2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2050" r:id="rId3" name="Control 2"/>
      </mc:Fallback>
    </mc:AlternateContent>
    <mc:AlternateContent xmlns:mc="http://schemas.openxmlformats.org/markup-compatibility/2006">
      <mc:Choice Requires="x14">
        <control shapeId="2051" r:id="rId5" name="HTMLHidden2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2051" r:id="rId5" name="HTMLHidden2"/>
      </mc:Fallback>
    </mc:AlternateContent>
    <mc:AlternateContent xmlns:mc="http://schemas.openxmlformats.org/markup-compatibility/2006">
      <mc:Choice Requires="x14">
        <control shapeId="2052" r:id="rId6" name="HTMLHidden3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2052" r:id="rId6" name="HTMLHidden3"/>
      </mc:Fallback>
    </mc:AlternateContent>
    <mc:AlternateContent xmlns:mc="http://schemas.openxmlformats.org/markup-compatibility/2006">
      <mc:Choice Requires="x14">
        <control shapeId="2053" r:id="rId7" name="HTMLHidden4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2053" r:id="rId7" name="HTMLHidden4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"/>
  <dimension ref="A2:J618"/>
  <sheetViews>
    <sheetView showGridLines="0" topLeftCell="A589" workbookViewId="0">
      <selection activeCell="A618" sqref="A618"/>
    </sheetView>
  </sheetViews>
  <sheetFormatPr baseColWidth="10" defaultRowHeight="15" x14ac:dyDescent="0.25"/>
  <cols>
    <col min="1" max="1" width="25.28515625" bestFit="1" customWidth="1"/>
    <col min="2" max="2" width="45.7109375" bestFit="1" customWidth="1"/>
    <col min="3" max="3" width="18.28515625" style="55" bestFit="1" customWidth="1"/>
    <col min="4" max="4" width="19.42578125" style="55" bestFit="1" customWidth="1"/>
    <col min="5" max="5" width="20" style="55" bestFit="1" customWidth="1"/>
    <col min="6" max="6" width="18.28515625" style="55" bestFit="1" customWidth="1"/>
    <col min="7" max="8" width="18.85546875" bestFit="1" customWidth="1"/>
    <col min="9" max="9" width="17.85546875" bestFit="1" customWidth="1"/>
    <col min="10" max="10" width="15.140625" bestFit="1" customWidth="1"/>
  </cols>
  <sheetData>
    <row r="2" spans="1:8" x14ac:dyDescent="0.25">
      <c r="A2" s="1" t="s">
        <v>0</v>
      </c>
      <c r="B2" s="1" t="s">
        <v>1</v>
      </c>
    </row>
    <row r="3" spans="1:8" x14ac:dyDescent="0.25">
      <c r="A3" s="2" t="s">
        <v>979</v>
      </c>
      <c r="B3" s="2" t="s">
        <v>980</v>
      </c>
    </row>
    <row r="4" spans="1:8" ht="60" x14ac:dyDescent="0.25">
      <c r="A4" s="2" t="s">
        <v>2</v>
      </c>
      <c r="B4" s="2" t="s">
        <v>981</v>
      </c>
    </row>
    <row r="5" spans="1:8" x14ac:dyDescent="0.25">
      <c r="A5" s="2" t="s">
        <v>3</v>
      </c>
      <c r="B5" s="2" t="s">
        <v>1104</v>
      </c>
    </row>
    <row r="6" spans="1:8" x14ac:dyDescent="0.25">
      <c r="A6" s="2" t="s">
        <v>4</v>
      </c>
      <c r="B6" s="2" t="s">
        <v>911</v>
      </c>
    </row>
    <row r="7" spans="1:8" x14ac:dyDescent="0.25">
      <c r="A7" s="2" t="s">
        <v>5</v>
      </c>
      <c r="B7" s="2" t="s">
        <v>1105</v>
      </c>
    </row>
    <row r="8" spans="1:8" x14ac:dyDescent="0.25">
      <c r="A8" s="2"/>
      <c r="B8" s="2"/>
    </row>
    <row r="9" spans="1:8" ht="30" x14ac:dyDescent="0.25">
      <c r="A9" s="1" t="s">
        <v>6</v>
      </c>
      <c r="B9" s="1" t="s">
        <v>2</v>
      </c>
      <c r="C9" s="57" t="s">
        <v>7</v>
      </c>
      <c r="D9" s="57" t="s">
        <v>8</v>
      </c>
      <c r="E9" s="57" t="s">
        <v>9</v>
      </c>
      <c r="F9" s="57" t="s">
        <v>10</v>
      </c>
    </row>
    <row r="10" spans="1:8" x14ac:dyDescent="0.25">
      <c r="A10" s="2" t="s">
        <v>11</v>
      </c>
      <c r="B10" s="2" t="s">
        <v>12</v>
      </c>
      <c r="C10" s="56">
        <v>159044319125.89001</v>
      </c>
      <c r="D10" s="56">
        <v>197701823357.20999</v>
      </c>
      <c r="E10" s="56">
        <v>123335845084.77</v>
      </c>
      <c r="F10" s="56">
        <v>233410297398.32999</v>
      </c>
      <c r="G10" s="65">
        <f>+Balance!E55</f>
        <v>233410297398.33002</v>
      </c>
      <c r="H10" s="65">
        <f>+F10-G10</f>
        <v>0</v>
      </c>
    </row>
    <row r="11" spans="1:8" x14ac:dyDescent="0.25">
      <c r="A11" s="2" t="s">
        <v>13</v>
      </c>
      <c r="B11" s="2" t="s">
        <v>14</v>
      </c>
      <c r="C11" s="56">
        <v>162124647.16</v>
      </c>
      <c r="D11" s="56">
        <v>6191104581.8000002</v>
      </c>
      <c r="E11" s="56">
        <v>6310278684.96</v>
      </c>
      <c r="F11" s="56">
        <v>42950544</v>
      </c>
    </row>
    <row r="12" spans="1:8" x14ac:dyDescent="0.25">
      <c r="A12" s="2" t="s">
        <v>856</v>
      </c>
      <c r="B12" s="2" t="s">
        <v>855</v>
      </c>
      <c r="C12" s="56">
        <v>0</v>
      </c>
      <c r="D12" s="56">
        <v>30000000</v>
      </c>
      <c r="E12" s="56">
        <v>0</v>
      </c>
      <c r="F12" s="56">
        <v>30000000</v>
      </c>
    </row>
    <row r="13" spans="1:8" x14ac:dyDescent="0.25">
      <c r="A13" s="2" t="s">
        <v>854</v>
      </c>
      <c r="B13" s="2" t="s">
        <v>853</v>
      </c>
      <c r="C13" s="56">
        <v>0</v>
      </c>
      <c r="D13" s="56">
        <v>30000000</v>
      </c>
      <c r="E13" s="56">
        <v>0</v>
      </c>
      <c r="F13" s="56">
        <v>30000000</v>
      </c>
    </row>
    <row r="14" spans="1:8" x14ac:dyDescent="0.25">
      <c r="A14" s="2" t="s">
        <v>852</v>
      </c>
      <c r="B14" s="2" t="s">
        <v>18</v>
      </c>
      <c r="C14" s="56">
        <v>0</v>
      </c>
      <c r="D14" s="56">
        <v>30000000</v>
      </c>
      <c r="E14" s="56">
        <v>0</v>
      </c>
      <c r="F14" s="56">
        <v>30000000</v>
      </c>
    </row>
    <row r="15" spans="1:8" x14ac:dyDescent="0.25">
      <c r="A15" s="2" t="s">
        <v>15</v>
      </c>
      <c r="B15" s="2" t="s">
        <v>16</v>
      </c>
      <c r="C15" s="56">
        <v>162124647.16</v>
      </c>
      <c r="D15" s="56">
        <v>6161104581.8000002</v>
      </c>
      <c r="E15" s="56">
        <v>6310278684.96</v>
      </c>
      <c r="F15" s="56">
        <v>12950544</v>
      </c>
    </row>
    <row r="16" spans="1:8" x14ac:dyDescent="0.25">
      <c r="A16" s="2" t="s">
        <v>17</v>
      </c>
      <c r="B16" s="2" t="s">
        <v>18</v>
      </c>
      <c r="C16" s="56">
        <v>162124647.16</v>
      </c>
      <c r="D16" s="56">
        <v>6161104581.8000002</v>
      </c>
      <c r="E16" s="56">
        <v>6310278684.96</v>
      </c>
      <c r="F16" s="56">
        <v>12950544</v>
      </c>
    </row>
    <row r="17" spans="1:10" x14ac:dyDescent="0.25">
      <c r="A17" s="2" t="s">
        <v>19</v>
      </c>
      <c r="B17" s="2" t="s">
        <v>18</v>
      </c>
      <c r="C17" s="56">
        <v>162124647.16</v>
      </c>
      <c r="D17" s="56">
        <v>6161104581.8000002</v>
      </c>
      <c r="E17" s="56">
        <v>6310278684.96</v>
      </c>
      <c r="F17" s="56">
        <v>12950544</v>
      </c>
    </row>
    <row r="18" spans="1:10" x14ac:dyDescent="0.25">
      <c r="A18" s="2" t="s">
        <v>20</v>
      </c>
      <c r="B18" s="2" t="s">
        <v>21</v>
      </c>
      <c r="C18" s="56">
        <v>489757744.27999997</v>
      </c>
      <c r="D18" s="56">
        <v>13707960119.41</v>
      </c>
      <c r="E18" s="56">
        <v>13368594545.83</v>
      </c>
      <c r="F18" s="56">
        <v>829123317.86000001</v>
      </c>
      <c r="G18" s="67" t="s">
        <v>1099</v>
      </c>
      <c r="H18" t="s">
        <v>1100</v>
      </c>
    </row>
    <row r="19" spans="1:10" ht="30" x14ac:dyDescent="0.25">
      <c r="A19" s="2" t="s">
        <v>22</v>
      </c>
      <c r="B19" s="2" t="s">
        <v>23</v>
      </c>
      <c r="C19" s="56">
        <v>1257335716</v>
      </c>
      <c r="D19" s="56">
        <v>385196880</v>
      </c>
      <c r="E19" s="56">
        <v>19007886</v>
      </c>
      <c r="F19" s="56">
        <v>1623524710</v>
      </c>
      <c r="G19" s="68"/>
      <c r="H19" s="55"/>
      <c r="I19" s="69"/>
      <c r="J19" s="55"/>
    </row>
    <row r="20" spans="1:10" x14ac:dyDescent="0.25">
      <c r="A20" s="2" t="s">
        <v>24</v>
      </c>
      <c r="B20" s="2" t="s">
        <v>25</v>
      </c>
      <c r="C20" s="56">
        <v>1257335716</v>
      </c>
      <c r="D20" s="56">
        <v>385196880</v>
      </c>
      <c r="E20" s="56">
        <v>19007886</v>
      </c>
      <c r="F20" s="56">
        <v>1623524710</v>
      </c>
    </row>
    <row r="21" spans="1:10" x14ac:dyDescent="0.25">
      <c r="A21" s="2" t="s">
        <v>26</v>
      </c>
      <c r="B21" s="2" t="s">
        <v>27</v>
      </c>
      <c r="C21" s="56">
        <v>0</v>
      </c>
      <c r="D21" s="56">
        <v>12596950</v>
      </c>
      <c r="E21" s="56">
        <v>9596950</v>
      </c>
      <c r="F21" s="56">
        <v>3000000</v>
      </c>
      <c r="I21" s="68"/>
    </row>
    <row r="22" spans="1:10" x14ac:dyDescent="0.25">
      <c r="A22" s="2" t="s">
        <v>30</v>
      </c>
      <c r="B22" s="2" t="s">
        <v>25</v>
      </c>
      <c r="C22" s="56">
        <v>1257335716</v>
      </c>
      <c r="D22" s="56">
        <v>372599930</v>
      </c>
      <c r="E22" s="56">
        <v>9410936</v>
      </c>
      <c r="F22" s="56">
        <v>1620524710</v>
      </c>
    </row>
    <row r="23" spans="1:10" x14ac:dyDescent="0.25">
      <c r="A23" s="2" t="s">
        <v>31</v>
      </c>
      <c r="B23" s="2" t="s">
        <v>32</v>
      </c>
      <c r="C23" s="56">
        <v>0</v>
      </c>
      <c r="D23" s="56">
        <v>1354780</v>
      </c>
      <c r="E23" s="56">
        <v>1354780</v>
      </c>
      <c r="F23" s="56">
        <v>0</v>
      </c>
    </row>
    <row r="24" spans="1:10" x14ac:dyDescent="0.25">
      <c r="A24" s="2" t="s">
        <v>33</v>
      </c>
      <c r="B24" s="2" t="s">
        <v>34</v>
      </c>
      <c r="C24" s="56">
        <v>0</v>
      </c>
      <c r="D24" s="56">
        <v>1354780</v>
      </c>
      <c r="E24" s="56">
        <v>1354780</v>
      </c>
      <c r="F24" s="56">
        <v>0</v>
      </c>
    </row>
    <row r="25" spans="1:10" x14ac:dyDescent="0.25">
      <c r="A25" s="2" t="s">
        <v>35</v>
      </c>
      <c r="B25" s="2" t="s">
        <v>34</v>
      </c>
      <c r="C25" s="56">
        <v>0</v>
      </c>
      <c r="D25" s="56">
        <v>1354780</v>
      </c>
      <c r="E25" s="56">
        <v>1354780</v>
      </c>
      <c r="F25" s="56">
        <v>0</v>
      </c>
    </row>
    <row r="26" spans="1:10" x14ac:dyDescent="0.25">
      <c r="A26" s="2" t="s">
        <v>36</v>
      </c>
      <c r="B26" s="2" t="s">
        <v>37</v>
      </c>
      <c r="C26" s="56">
        <v>188091648.78</v>
      </c>
      <c r="D26" s="56">
        <v>149085830.09</v>
      </c>
      <c r="E26" s="56">
        <v>139945602.5</v>
      </c>
      <c r="F26" s="56">
        <v>197231876.37</v>
      </c>
    </row>
    <row r="27" spans="1:10" x14ac:dyDescent="0.25">
      <c r="A27" s="2" t="s">
        <v>38</v>
      </c>
      <c r="B27" s="2" t="s">
        <v>39</v>
      </c>
      <c r="C27" s="56">
        <v>188091648.78</v>
      </c>
      <c r="D27" s="56">
        <v>149085830.09</v>
      </c>
      <c r="E27" s="56">
        <v>139945602.5</v>
      </c>
      <c r="F27" s="56">
        <v>197231876.37</v>
      </c>
    </row>
    <row r="28" spans="1:10" x14ac:dyDescent="0.25">
      <c r="A28" s="2" t="s">
        <v>40</v>
      </c>
      <c r="B28" s="2" t="s">
        <v>39</v>
      </c>
      <c r="C28" s="56">
        <v>188091648.78</v>
      </c>
      <c r="D28" s="56">
        <v>149085830.09</v>
      </c>
      <c r="E28" s="56">
        <v>139945602.5</v>
      </c>
      <c r="F28" s="56">
        <v>197231876.37</v>
      </c>
      <c r="G28" s="70" t="s">
        <v>1101</v>
      </c>
    </row>
    <row r="29" spans="1:10" x14ac:dyDescent="0.25">
      <c r="A29" s="2" t="s">
        <v>41</v>
      </c>
      <c r="B29" s="2" t="s">
        <v>42</v>
      </c>
      <c r="C29" s="56">
        <v>11750120024.059999</v>
      </c>
      <c r="D29" s="56">
        <v>8267578937.8599997</v>
      </c>
      <c r="E29" s="56">
        <v>9792312946.7399998</v>
      </c>
      <c r="F29" s="56">
        <v>10225386015.18</v>
      </c>
      <c r="G29" s="71"/>
      <c r="H29" s="72">
        <f>+F29-F30-F32</f>
        <v>10023940492.18</v>
      </c>
      <c r="I29" s="73">
        <f>+[2]Balance!E38</f>
        <v>10023940492.18</v>
      </c>
      <c r="J29" s="55">
        <f>+H29-I29</f>
        <v>0</v>
      </c>
    </row>
    <row r="30" spans="1:10" x14ac:dyDescent="0.25">
      <c r="A30" s="2" t="s">
        <v>43</v>
      </c>
      <c r="B30" s="2" t="s">
        <v>44</v>
      </c>
      <c r="C30" s="56">
        <v>74887862</v>
      </c>
      <c r="D30" s="56">
        <v>113195552.23</v>
      </c>
      <c r="E30" s="56">
        <v>723945.23</v>
      </c>
      <c r="F30" s="56">
        <v>187359469</v>
      </c>
      <c r="G30" s="67" t="s">
        <v>1102</v>
      </c>
    </row>
    <row r="31" spans="1:10" x14ac:dyDescent="0.25">
      <c r="A31" s="2" t="s">
        <v>45</v>
      </c>
      <c r="B31" s="2" t="s">
        <v>44</v>
      </c>
      <c r="C31" s="56">
        <v>74887862</v>
      </c>
      <c r="D31" s="56">
        <v>113195552.23</v>
      </c>
      <c r="E31" s="56">
        <v>723945.23</v>
      </c>
      <c r="F31" s="56">
        <v>187359469</v>
      </c>
      <c r="I31" s="71"/>
    </row>
    <row r="32" spans="1:10" x14ac:dyDescent="0.25">
      <c r="A32" s="2" t="s">
        <v>46</v>
      </c>
      <c r="B32" s="2" t="s">
        <v>47</v>
      </c>
      <c r="C32" s="56">
        <v>77584862</v>
      </c>
      <c r="D32" s="56">
        <v>216224483</v>
      </c>
      <c r="E32" s="56">
        <v>279723291</v>
      </c>
      <c r="F32" s="56">
        <v>14086054</v>
      </c>
      <c r="G32" s="70" t="s">
        <v>1103</v>
      </c>
    </row>
    <row r="33" spans="1:8" x14ac:dyDescent="0.25">
      <c r="A33" s="2" t="s">
        <v>48</v>
      </c>
      <c r="B33" s="2" t="s">
        <v>47</v>
      </c>
      <c r="C33" s="56">
        <v>77584862</v>
      </c>
      <c r="D33" s="56">
        <v>216224483</v>
      </c>
      <c r="E33" s="56">
        <v>279723291</v>
      </c>
      <c r="F33" s="56">
        <v>14086054</v>
      </c>
    </row>
    <row r="34" spans="1:8" x14ac:dyDescent="0.25">
      <c r="A34" s="2" t="s">
        <v>1064</v>
      </c>
      <c r="B34" s="2" t="s">
        <v>1065</v>
      </c>
      <c r="C34" s="56">
        <v>0</v>
      </c>
      <c r="D34" s="56">
        <v>5427340</v>
      </c>
      <c r="E34" s="56">
        <v>5427340</v>
      </c>
      <c r="F34" s="56">
        <v>0</v>
      </c>
    </row>
    <row r="35" spans="1:8" x14ac:dyDescent="0.25">
      <c r="A35" s="2" t="s">
        <v>1066</v>
      </c>
      <c r="B35" s="2" t="s">
        <v>1065</v>
      </c>
      <c r="C35" s="56">
        <v>0</v>
      </c>
      <c r="D35" s="56">
        <v>5427340</v>
      </c>
      <c r="E35" s="56">
        <v>5427340</v>
      </c>
      <c r="F35" s="56">
        <v>0</v>
      </c>
    </row>
    <row r="36" spans="1:8" x14ac:dyDescent="0.25">
      <c r="A36" s="2" t="s">
        <v>1077</v>
      </c>
      <c r="B36" s="2" t="s">
        <v>529</v>
      </c>
      <c r="C36" s="56">
        <v>0</v>
      </c>
      <c r="D36" s="56">
        <v>559344</v>
      </c>
      <c r="E36" s="56">
        <v>0</v>
      </c>
      <c r="F36" s="56">
        <v>559344</v>
      </c>
      <c r="G36" s="66"/>
      <c r="H36" s="66"/>
    </row>
    <row r="37" spans="1:8" x14ac:dyDescent="0.25">
      <c r="A37" s="2" t="s">
        <v>1078</v>
      </c>
      <c r="B37" s="2" t="s">
        <v>529</v>
      </c>
      <c r="C37" s="56">
        <v>0</v>
      </c>
      <c r="D37" s="56">
        <v>559344</v>
      </c>
      <c r="E37" s="56">
        <v>0</v>
      </c>
      <c r="F37" s="56">
        <v>559344</v>
      </c>
    </row>
    <row r="38" spans="1:8" x14ac:dyDescent="0.25">
      <c r="A38" s="2" t="s">
        <v>1017</v>
      </c>
      <c r="B38" s="2" t="s">
        <v>1018</v>
      </c>
      <c r="C38" s="56">
        <v>0</v>
      </c>
      <c r="D38" s="56">
        <v>112775</v>
      </c>
      <c r="E38" s="56">
        <v>112775</v>
      </c>
      <c r="F38" s="56">
        <v>0</v>
      </c>
    </row>
    <row r="39" spans="1:8" x14ac:dyDescent="0.25">
      <c r="A39" s="2" t="s">
        <v>1019</v>
      </c>
      <c r="B39" s="2" t="s">
        <v>1018</v>
      </c>
      <c r="C39" s="56">
        <v>0</v>
      </c>
      <c r="D39" s="56">
        <v>112775</v>
      </c>
      <c r="E39" s="56">
        <v>112775</v>
      </c>
      <c r="F39" s="56">
        <v>0</v>
      </c>
    </row>
    <row r="40" spans="1:8" x14ac:dyDescent="0.25">
      <c r="A40" s="2" t="s">
        <v>49</v>
      </c>
      <c r="B40" s="2" t="s">
        <v>50</v>
      </c>
      <c r="C40" s="56">
        <v>8998235</v>
      </c>
      <c r="D40" s="56">
        <v>496020477</v>
      </c>
      <c r="E40" s="56">
        <v>505018712</v>
      </c>
      <c r="F40" s="56">
        <v>0</v>
      </c>
    </row>
    <row r="41" spans="1:8" x14ac:dyDescent="0.25">
      <c r="A41" s="2" t="s">
        <v>51</v>
      </c>
      <c r="B41" s="2" t="s">
        <v>50</v>
      </c>
      <c r="C41" s="56">
        <v>8998235</v>
      </c>
      <c r="D41" s="56">
        <v>496020477</v>
      </c>
      <c r="E41" s="56">
        <v>505018712</v>
      </c>
      <c r="F41" s="56">
        <v>0</v>
      </c>
    </row>
    <row r="42" spans="1:8" x14ac:dyDescent="0.25">
      <c r="A42" s="2" t="s">
        <v>52</v>
      </c>
      <c r="B42" s="2" t="s">
        <v>53</v>
      </c>
      <c r="C42" s="56">
        <v>11588649065.059999</v>
      </c>
      <c r="D42" s="56">
        <v>7436038966.6300001</v>
      </c>
      <c r="E42" s="56">
        <v>9001306883.5100002</v>
      </c>
      <c r="F42" s="56">
        <v>10023381148.18</v>
      </c>
    </row>
    <row r="43" spans="1:8" x14ac:dyDescent="0.25">
      <c r="A43" s="2" t="s">
        <v>54</v>
      </c>
      <c r="B43" s="2" t="s">
        <v>53</v>
      </c>
      <c r="C43" s="56">
        <v>11579775142.059999</v>
      </c>
      <c r="D43" s="56">
        <v>7436038966.6300001</v>
      </c>
      <c r="E43" s="56">
        <v>8992432960.5100002</v>
      </c>
      <c r="F43" s="56">
        <v>10023381148.18</v>
      </c>
    </row>
    <row r="44" spans="1:8" x14ac:dyDescent="0.25">
      <c r="A44" s="2" t="s">
        <v>55</v>
      </c>
      <c r="B44" s="2" t="s">
        <v>56</v>
      </c>
      <c r="C44" s="56">
        <v>8873923</v>
      </c>
      <c r="D44" s="56">
        <v>0</v>
      </c>
      <c r="E44" s="56">
        <v>8873923</v>
      </c>
      <c r="F44" s="56">
        <v>0</v>
      </c>
    </row>
    <row r="45" spans="1:8" x14ac:dyDescent="0.25">
      <c r="A45" s="2" t="s">
        <v>57</v>
      </c>
      <c r="B45" s="2" t="s">
        <v>58</v>
      </c>
      <c r="C45" s="56">
        <v>5382531732.8299999</v>
      </c>
      <c r="D45" s="56">
        <v>138322349.46000001</v>
      </c>
      <c r="E45" s="56">
        <v>3202788244.1300001</v>
      </c>
      <c r="F45" s="56">
        <v>2318065838.1599998</v>
      </c>
    </row>
    <row r="46" spans="1:8" x14ac:dyDescent="0.25">
      <c r="A46" s="2" t="s">
        <v>59</v>
      </c>
      <c r="B46" s="2" t="s">
        <v>60</v>
      </c>
      <c r="C46" s="56">
        <v>791077017.01999998</v>
      </c>
      <c r="D46" s="56">
        <v>134416139.46000001</v>
      </c>
      <c r="E46" s="56">
        <v>62212297.130000003</v>
      </c>
      <c r="F46" s="56">
        <v>863280859.35000002</v>
      </c>
    </row>
    <row r="47" spans="1:8" x14ac:dyDescent="0.25">
      <c r="A47" s="2" t="s">
        <v>61</v>
      </c>
      <c r="B47" s="2" t="s">
        <v>34</v>
      </c>
      <c r="C47" s="56">
        <v>791077017.01999998</v>
      </c>
      <c r="D47" s="56">
        <v>134174307.3</v>
      </c>
      <c r="E47" s="56">
        <v>61970464.969999999</v>
      </c>
      <c r="F47" s="56">
        <v>863280859.35000002</v>
      </c>
    </row>
    <row r="48" spans="1:8" x14ac:dyDescent="0.25">
      <c r="A48" s="2" t="s">
        <v>1020</v>
      </c>
      <c r="B48" s="2" t="s">
        <v>73</v>
      </c>
      <c r="C48" s="56">
        <v>0</v>
      </c>
      <c r="D48" s="56">
        <v>241832.16</v>
      </c>
      <c r="E48" s="56">
        <v>241832.16</v>
      </c>
      <c r="F48" s="56">
        <v>0</v>
      </c>
    </row>
    <row r="49" spans="1:6" x14ac:dyDescent="0.25">
      <c r="A49" s="2" t="s">
        <v>62</v>
      </c>
      <c r="B49" s="2" t="s">
        <v>63</v>
      </c>
      <c r="C49" s="56">
        <v>4322856336.0100002</v>
      </c>
      <c r="D49" s="56">
        <v>3906210</v>
      </c>
      <c r="E49" s="56">
        <v>2933049494</v>
      </c>
      <c r="F49" s="56">
        <v>1393713052.01</v>
      </c>
    </row>
    <row r="50" spans="1:6" x14ac:dyDescent="0.25">
      <c r="A50" s="2" t="s">
        <v>64</v>
      </c>
      <c r="B50" s="2" t="s">
        <v>63</v>
      </c>
      <c r="C50" s="56">
        <v>4322856336.0100002</v>
      </c>
      <c r="D50" s="56">
        <v>3906210</v>
      </c>
      <c r="E50" s="56">
        <v>2933049494</v>
      </c>
      <c r="F50" s="56">
        <v>1393713052.01</v>
      </c>
    </row>
    <row r="51" spans="1:6" x14ac:dyDescent="0.25">
      <c r="A51" s="2" t="s">
        <v>65</v>
      </c>
      <c r="B51" s="2" t="s">
        <v>66</v>
      </c>
      <c r="C51" s="56">
        <v>268598379.80000001</v>
      </c>
      <c r="D51" s="56">
        <v>0</v>
      </c>
      <c r="E51" s="56">
        <v>207526453</v>
      </c>
      <c r="F51" s="56">
        <v>61071926.799999997</v>
      </c>
    </row>
    <row r="52" spans="1:6" x14ac:dyDescent="0.25">
      <c r="A52" s="2" t="s">
        <v>67</v>
      </c>
      <c r="B52" s="2" t="s">
        <v>66</v>
      </c>
      <c r="C52" s="56">
        <v>268598379.80000001</v>
      </c>
      <c r="D52" s="56">
        <v>0</v>
      </c>
      <c r="E52" s="56">
        <v>207526453</v>
      </c>
      <c r="F52" s="56">
        <v>61071926.799999997</v>
      </c>
    </row>
    <row r="53" spans="1:6" ht="30" x14ac:dyDescent="0.25">
      <c r="A53" s="2" t="s">
        <v>68</v>
      </c>
      <c r="B53" s="2" t="s">
        <v>69</v>
      </c>
      <c r="C53" s="56">
        <v>-18088321377.389999</v>
      </c>
      <c r="D53" s="56">
        <v>4766421342</v>
      </c>
      <c r="E53" s="56">
        <v>213185086.46000001</v>
      </c>
      <c r="F53" s="56">
        <v>-13535085121.85</v>
      </c>
    </row>
    <row r="54" spans="1:6" x14ac:dyDescent="0.25">
      <c r="A54" s="2" t="s">
        <v>70</v>
      </c>
      <c r="B54" s="2" t="s">
        <v>60</v>
      </c>
      <c r="C54" s="56">
        <v>-791077017.01999998</v>
      </c>
      <c r="D54" s="56">
        <v>62212297.130000003</v>
      </c>
      <c r="E54" s="56">
        <v>134416139.46000001</v>
      </c>
      <c r="F54" s="56">
        <v>-863280859.35000002</v>
      </c>
    </row>
    <row r="55" spans="1:6" x14ac:dyDescent="0.25">
      <c r="A55" s="2" t="s">
        <v>71</v>
      </c>
      <c r="B55" s="2" t="s">
        <v>34</v>
      </c>
      <c r="C55" s="56">
        <v>-707813640.01999998</v>
      </c>
      <c r="D55" s="56">
        <v>62212297.130000003</v>
      </c>
      <c r="E55" s="56">
        <v>134416139.46000001</v>
      </c>
      <c r="F55" s="56">
        <v>-780017482.35000002</v>
      </c>
    </row>
    <row r="56" spans="1:6" x14ac:dyDescent="0.25">
      <c r="A56" s="2" t="s">
        <v>72</v>
      </c>
      <c r="B56" s="2" t="s">
        <v>73</v>
      </c>
      <c r="C56" s="56">
        <v>-83263377</v>
      </c>
      <c r="D56" s="56">
        <v>0</v>
      </c>
      <c r="E56" s="56">
        <v>0</v>
      </c>
      <c r="F56" s="56">
        <v>-83263377</v>
      </c>
    </row>
    <row r="57" spans="1:6" x14ac:dyDescent="0.25">
      <c r="A57" s="2" t="s">
        <v>74</v>
      </c>
      <c r="B57" s="2" t="s">
        <v>63</v>
      </c>
      <c r="C57" s="56">
        <v>-5580192052.0100002</v>
      </c>
      <c r="D57" s="56">
        <v>2937190074</v>
      </c>
      <c r="E57" s="56">
        <v>3906210</v>
      </c>
      <c r="F57" s="56">
        <v>-2646908188.0100002</v>
      </c>
    </row>
    <row r="58" spans="1:6" x14ac:dyDescent="0.25">
      <c r="A58" s="2" t="s">
        <v>75</v>
      </c>
      <c r="B58" s="2" t="s">
        <v>63</v>
      </c>
      <c r="C58" s="56">
        <v>-5580192052.0100002</v>
      </c>
      <c r="D58" s="56">
        <v>2937190074</v>
      </c>
      <c r="E58" s="56">
        <v>3906210</v>
      </c>
      <c r="F58" s="56">
        <v>-2646908188.0100002</v>
      </c>
    </row>
    <row r="59" spans="1:6" x14ac:dyDescent="0.25">
      <c r="A59" s="2" t="s">
        <v>76</v>
      </c>
      <c r="B59" s="2" t="s">
        <v>53</v>
      </c>
      <c r="C59" s="56">
        <v>-11717052308.360001</v>
      </c>
      <c r="D59" s="56">
        <v>1767018970.8699999</v>
      </c>
      <c r="E59" s="56">
        <v>74862737</v>
      </c>
      <c r="F59" s="56">
        <v>-10024896074.49</v>
      </c>
    </row>
    <row r="60" spans="1:6" x14ac:dyDescent="0.25">
      <c r="A60" s="2" t="s">
        <v>77</v>
      </c>
      <c r="B60" s="2" t="s">
        <v>53</v>
      </c>
      <c r="C60" s="56">
        <v>-11717052308.360001</v>
      </c>
      <c r="D60" s="56">
        <v>1767018970.8699999</v>
      </c>
      <c r="E60" s="56">
        <v>74862737</v>
      </c>
      <c r="F60" s="56">
        <v>-10024896074.49</v>
      </c>
    </row>
    <row r="61" spans="1:6" x14ac:dyDescent="0.25">
      <c r="A61" s="2" t="s">
        <v>78</v>
      </c>
      <c r="B61" s="2" t="s">
        <v>79</v>
      </c>
      <c r="C61" s="56">
        <v>1153987328.24</v>
      </c>
      <c r="D61" s="56">
        <v>527463605.67000002</v>
      </c>
      <c r="E61" s="56">
        <v>633389920.85000002</v>
      </c>
      <c r="F61" s="56">
        <v>1048061013.0599999</v>
      </c>
    </row>
    <row r="62" spans="1:6" x14ac:dyDescent="0.25">
      <c r="A62" s="2" t="s">
        <v>80</v>
      </c>
      <c r="B62" s="2" t="s">
        <v>81</v>
      </c>
      <c r="C62" s="56">
        <v>1625481252.28</v>
      </c>
      <c r="D62" s="56">
        <v>527463605.67000002</v>
      </c>
      <c r="E62" s="56">
        <v>633389920.85000002</v>
      </c>
      <c r="F62" s="56">
        <v>1519554937.0999999</v>
      </c>
    </row>
    <row r="63" spans="1:6" x14ac:dyDescent="0.25">
      <c r="A63" s="2" t="s">
        <v>82</v>
      </c>
      <c r="B63" s="2" t="s">
        <v>83</v>
      </c>
      <c r="C63" s="56">
        <v>1570279718.71</v>
      </c>
      <c r="D63" s="56">
        <v>435734756.67000002</v>
      </c>
      <c r="E63" s="56">
        <v>536298705.75999999</v>
      </c>
      <c r="F63" s="56">
        <v>1469715769.6199999</v>
      </c>
    </row>
    <row r="64" spans="1:6" x14ac:dyDescent="0.25">
      <c r="A64" s="2" t="s">
        <v>84</v>
      </c>
      <c r="B64" s="2" t="s">
        <v>83</v>
      </c>
      <c r="C64" s="56">
        <v>1570279718.71</v>
      </c>
      <c r="D64" s="56">
        <v>435734756.67000002</v>
      </c>
      <c r="E64" s="56">
        <v>536298705.75999999</v>
      </c>
      <c r="F64" s="56">
        <v>1469715769.6199999</v>
      </c>
    </row>
    <row r="65" spans="1:6" x14ac:dyDescent="0.25">
      <c r="A65" s="2" t="s">
        <v>85</v>
      </c>
      <c r="B65" s="2" t="s">
        <v>86</v>
      </c>
      <c r="C65" s="56">
        <v>23075825.379999999</v>
      </c>
      <c r="D65" s="56">
        <v>91728849</v>
      </c>
      <c r="E65" s="56">
        <v>97091215.090000004</v>
      </c>
      <c r="F65" s="56">
        <v>17713459.289999999</v>
      </c>
    </row>
    <row r="66" spans="1:6" x14ac:dyDescent="0.25">
      <c r="A66" s="2" t="s">
        <v>87</v>
      </c>
      <c r="B66" s="2" t="s">
        <v>86</v>
      </c>
      <c r="C66" s="56">
        <v>23075825.379999999</v>
      </c>
      <c r="D66" s="56">
        <v>91728849</v>
      </c>
      <c r="E66" s="56">
        <v>97091215.090000004</v>
      </c>
      <c r="F66" s="56">
        <v>17713459.289999999</v>
      </c>
    </row>
    <row r="67" spans="1:6" x14ac:dyDescent="0.25">
      <c r="A67" s="2" t="s">
        <v>88</v>
      </c>
      <c r="B67" s="2" t="s">
        <v>89</v>
      </c>
      <c r="C67" s="56">
        <v>32125708.190000001</v>
      </c>
      <c r="D67" s="56">
        <v>0</v>
      </c>
      <c r="E67" s="56">
        <v>0</v>
      </c>
      <c r="F67" s="56">
        <v>32125708.190000001</v>
      </c>
    </row>
    <row r="68" spans="1:6" x14ac:dyDescent="0.25">
      <c r="A68" s="2" t="s">
        <v>90</v>
      </c>
      <c r="B68" s="2" t="s">
        <v>89</v>
      </c>
      <c r="C68" s="56">
        <v>32125708.190000001</v>
      </c>
      <c r="D68" s="56">
        <v>0</v>
      </c>
      <c r="E68" s="56">
        <v>0</v>
      </c>
      <c r="F68" s="56">
        <v>32125708.190000001</v>
      </c>
    </row>
    <row r="69" spans="1:6" x14ac:dyDescent="0.25">
      <c r="A69" s="2" t="s">
        <v>91</v>
      </c>
      <c r="B69" s="2" t="s">
        <v>92</v>
      </c>
      <c r="C69" s="56">
        <v>-471493924.04000002</v>
      </c>
      <c r="D69" s="56">
        <v>0</v>
      </c>
      <c r="E69" s="56">
        <v>0</v>
      </c>
      <c r="F69" s="56">
        <v>-471493924.04000002</v>
      </c>
    </row>
    <row r="70" spans="1:6" x14ac:dyDescent="0.25">
      <c r="A70" s="2" t="s">
        <v>93</v>
      </c>
      <c r="B70" s="2" t="s">
        <v>94</v>
      </c>
      <c r="C70" s="56">
        <v>-471493924.04000002</v>
      </c>
      <c r="D70" s="56">
        <v>0</v>
      </c>
      <c r="E70" s="56">
        <v>0</v>
      </c>
      <c r="F70" s="56">
        <v>-471493924.04000002</v>
      </c>
    </row>
    <row r="71" spans="1:6" x14ac:dyDescent="0.25">
      <c r="A71" s="2" t="s">
        <v>95</v>
      </c>
      <c r="B71" s="2" t="s">
        <v>83</v>
      </c>
      <c r="C71" s="56">
        <v>-470153764.02999997</v>
      </c>
      <c r="D71" s="56">
        <v>0</v>
      </c>
      <c r="E71" s="56">
        <v>0</v>
      </c>
      <c r="F71" s="56">
        <v>-470153764.02999997</v>
      </c>
    </row>
    <row r="72" spans="1:6" x14ac:dyDescent="0.25">
      <c r="A72" s="2" t="s">
        <v>96</v>
      </c>
      <c r="B72" s="2" t="s">
        <v>86</v>
      </c>
      <c r="C72" s="56">
        <v>-771148.01</v>
      </c>
      <c r="D72" s="56">
        <v>0</v>
      </c>
      <c r="E72" s="56">
        <v>0</v>
      </c>
      <c r="F72" s="56">
        <v>-771148.01</v>
      </c>
    </row>
    <row r="73" spans="1:6" x14ac:dyDescent="0.25">
      <c r="A73" s="2" t="s">
        <v>97</v>
      </c>
      <c r="B73" s="2" t="s">
        <v>89</v>
      </c>
      <c r="C73" s="56">
        <v>-569012</v>
      </c>
      <c r="D73" s="56">
        <v>0</v>
      </c>
      <c r="E73" s="56">
        <v>0</v>
      </c>
      <c r="F73" s="56">
        <v>-569012</v>
      </c>
    </row>
    <row r="74" spans="1:6" x14ac:dyDescent="0.25">
      <c r="A74" s="2" t="s">
        <v>98</v>
      </c>
      <c r="B74" s="2" t="s">
        <v>99</v>
      </c>
      <c r="C74" s="56">
        <v>114216197975.69</v>
      </c>
      <c r="D74" s="56">
        <v>11198374130.219999</v>
      </c>
      <c r="E74" s="56">
        <v>8568051779.2799997</v>
      </c>
      <c r="F74" s="56">
        <v>116846520326.63</v>
      </c>
    </row>
    <row r="75" spans="1:6" x14ac:dyDescent="0.25">
      <c r="A75" s="2" t="s">
        <v>100</v>
      </c>
      <c r="B75" s="2" t="s">
        <v>101</v>
      </c>
      <c r="C75" s="56">
        <v>28310678550</v>
      </c>
      <c r="D75" s="56">
        <v>0</v>
      </c>
      <c r="E75" s="56">
        <v>0</v>
      </c>
      <c r="F75" s="56">
        <v>28310678550</v>
      </c>
    </row>
    <row r="76" spans="1:6" x14ac:dyDescent="0.25">
      <c r="A76" s="2" t="s">
        <v>102</v>
      </c>
      <c r="B76" s="2" t="s">
        <v>103</v>
      </c>
      <c r="C76" s="56">
        <v>28310678550</v>
      </c>
      <c r="D76" s="56">
        <v>0</v>
      </c>
      <c r="E76" s="56">
        <v>0</v>
      </c>
      <c r="F76" s="56">
        <v>28310678550</v>
      </c>
    </row>
    <row r="77" spans="1:6" x14ac:dyDescent="0.25">
      <c r="A77" s="2" t="s">
        <v>104</v>
      </c>
      <c r="B77" s="2" t="s">
        <v>103</v>
      </c>
      <c r="C77" s="56">
        <v>28310678550</v>
      </c>
      <c r="D77" s="56">
        <v>0</v>
      </c>
      <c r="E77" s="56">
        <v>0</v>
      </c>
      <c r="F77" s="56">
        <v>28310678550</v>
      </c>
    </row>
    <row r="78" spans="1:6" x14ac:dyDescent="0.25">
      <c r="A78" s="2" t="s">
        <v>105</v>
      </c>
      <c r="B78" s="2" t="s">
        <v>106</v>
      </c>
      <c r="C78" s="56">
        <v>74832211.950000003</v>
      </c>
      <c r="D78" s="56">
        <v>5728671967.0200005</v>
      </c>
      <c r="E78" s="56">
        <v>5243925395.75</v>
      </c>
      <c r="F78" s="56">
        <v>559578783.22000003</v>
      </c>
    </row>
    <row r="79" spans="1:6" x14ac:dyDescent="0.25">
      <c r="A79" s="2" t="s">
        <v>107</v>
      </c>
      <c r="B79" s="2" t="s">
        <v>108</v>
      </c>
      <c r="C79" s="56">
        <v>13405667.800000001</v>
      </c>
      <c r="D79" s="56">
        <v>236646845.03999999</v>
      </c>
      <c r="E79" s="56">
        <v>0</v>
      </c>
      <c r="F79" s="56">
        <v>250052512.84</v>
      </c>
    </row>
    <row r="80" spans="1:6" x14ac:dyDescent="0.25">
      <c r="A80" s="2" t="s">
        <v>906</v>
      </c>
      <c r="B80" s="2" t="s">
        <v>162</v>
      </c>
      <c r="C80" s="56">
        <v>1241907.8</v>
      </c>
      <c r="D80" s="56">
        <v>0</v>
      </c>
      <c r="E80" s="56">
        <v>0</v>
      </c>
      <c r="F80" s="56">
        <v>1241907.8</v>
      </c>
    </row>
    <row r="81" spans="1:6" x14ac:dyDescent="0.25">
      <c r="A81" s="2" t="s">
        <v>109</v>
      </c>
      <c r="B81" s="2" t="s">
        <v>110</v>
      </c>
      <c r="C81" s="56">
        <v>12163760</v>
      </c>
      <c r="D81" s="56">
        <v>236646845.03999999</v>
      </c>
      <c r="E81" s="56">
        <v>0</v>
      </c>
      <c r="F81" s="56">
        <v>248810605.03999999</v>
      </c>
    </row>
    <row r="82" spans="1:6" x14ac:dyDescent="0.25">
      <c r="A82" s="2" t="s">
        <v>905</v>
      </c>
      <c r="B82" s="2" t="s">
        <v>124</v>
      </c>
      <c r="C82" s="56">
        <v>0</v>
      </c>
      <c r="D82" s="56">
        <v>4880507515.8000002</v>
      </c>
      <c r="E82" s="56">
        <v>4859328937.0500002</v>
      </c>
      <c r="F82" s="56">
        <v>21178578.75</v>
      </c>
    </row>
    <row r="83" spans="1:6" x14ac:dyDescent="0.25">
      <c r="A83" s="2" t="s">
        <v>904</v>
      </c>
      <c r="B83" s="2" t="s">
        <v>128</v>
      </c>
      <c r="C83" s="56">
        <v>0</v>
      </c>
      <c r="D83" s="56">
        <v>4880507515.8000002</v>
      </c>
      <c r="E83" s="56">
        <v>4859328937.0500002</v>
      </c>
      <c r="F83" s="56">
        <v>21178578.75</v>
      </c>
    </row>
    <row r="84" spans="1:6" x14ac:dyDescent="0.25">
      <c r="A84" s="2" t="s">
        <v>111</v>
      </c>
      <c r="B84" s="2" t="s">
        <v>112</v>
      </c>
      <c r="C84" s="56">
        <v>22685445.600000001</v>
      </c>
      <c r="D84" s="56">
        <v>0</v>
      </c>
      <c r="E84" s="56">
        <v>0</v>
      </c>
      <c r="F84" s="56">
        <v>22685445.600000001</v>
      </c>
    </row>
    <row r="85" spans="1:6" x14ac:dyDescent="0.25">
      <c r="A85" s="2" t="s">
        <v>113</v>
      </c>
      <c r="B85" s="2" t="s">
        <v>114</v>
      </c>
      <c r="C85" s="56">
        <v>22685445.600000001</v>
      </c>
      <c r="D85" s="56">
        <v>0</v>
      </c>
      <c r="E85" s="56">
        <v>0</v>
      </c>
      <c r="F85" s="56">
        <v>22685445.600000001</v>
      </c>
    </row>
    <row r="86" spans="1:6" x14ac:dyDescent="0.25">
      <c r="A86" s="2" t="s">
        <v>115</v>
      </c>
      <c r="B86" s="2" t="s">
        <v>116</v>
      </c>
      <c r="C86" s="56">
        <v>38741098.549999997</v>
      </c>
      <c r="D86" s="56">
        <v>611517606.17999995</v>
      </c>
      <c r="E86" s="56">
        <v>384596458.69999999</v>
      </c>
      <c r="F86" s="56">
        <v>265662246.03</v>
      </c>
    </row>
    <row r="87" spans="1:6" x14ac:dyDescent="0.25">
      <c r="A87" s="2" t="s">
        <v>117</v>
      </c>
      <c r="B87" s="2" t="s">
        <v>118</v>
      </c>
      <c r="C87" s="56">
        <v>38741098.549999997</v>
      </c>
      <c r="D87" s="56">
        <v>611517606.17999995</v>
      </c>
      <c r="E87" s="56">
        <v>384596458.69999999</v>
      </c>
      <c r="F87" s="56">
        <v>265662246.03</v>
      </c>
    </row>
    <row r="88" spans="1:6" ht="30" x14ac:dyDescent="0.25">
      <c r="A88" s="2" t="s">
        <v>119</v>
      </c>
      <c r="B88" s="2" t="s">
        <v>120</v>
      </c>
      <c r="C88" s="56">
        <v>558592551.40999997</v>
      </c>
      <c r="D88" s="56">
        <v>159670006.78</v>
      </c>
      <c r="E88" s="56">
        <v>63609155.399999999</v>
      </c>
      <c r="F88" s="56">
        <v>654653402.78999996</v>
      </c>
    </row>
    <row r="89" spans="1:6" x14ac:dyDescent="0.25">
      <c r="A89" s="2" t="s">
        <v>121</v>
      </c>
      <c r="B89" s="2" t="s">
        <v>108</v>
      </c>
      <c r="C89" s="56">
        <v>72564833.969999999</v>
      </c>
      <c r="D89" s="56">
        <v>0</v>
      </c>
      <c r="E89" s="56">
        <v>0</v>
      </c>
      <c r="F89" s="56">
        <v>72564833.969999999</v>
      </c>
    </row>
    <row r="90" spans="1:6" x14ac:dyDescent="0.25">
      <c r="A90" s="2" t="s">
        <v>902</v>
      </c>
      <c r="B90" s="2" t="s">
        <v>162</v>
      </c>
      <c r="C90" s="56">
        <v>5347600</v>
      </c>
      <c r="D90" s="56">
        <v>0</v>
      </c>
      <c r="E90" s="56">
        <v>0</v>
      </c>
      <c r="F90" s="56">
        <v>5347600</v>
      </c>
    </row>
    <row r="91" spans="1:6" x14ac:dyDescent="0.25">
      <c r="A91" s="2" t="s">
        <v>122</v>
      </c>
      <c r="B91" s="2" t="s">
        <v>110</v>
      </c>
      <c r="C91" s="56">
        <v>67217233.969999999</v>
      </c>
      <c r="D91" s="56">
        <v>0</v>
      </c>
      <c r="E91" s="56">
        <v>0</v>
      </c>
      <c r="F91" s="56">
        <v>67217233.969999999</v>
      </c>
    </row>
    <row r="92" spans="1:6" x14ac:dyDescent="0.25">
      <c r="A92" s="2" t="s">
        <v>123</v>
      </c>
      <c r="B92" s="2" t="s">
        <v>124</v>
      </c>
      <c r="C92" s="56">
        <v>2288800</v>
      </c>
      <c r="D92" s="56">
        <v>2106202.0299999998</v>
      </c>
      <c r="E92" s="56">
        <v>0</v>
      </c>
      <c r="F92" s="56">
        <v>4395002.03</v>
      </c>
    </row>
    <row r="93" spans="1:6" x14ac:dyDescent="0.25">
      <c r="A93" s="2" t="s">
        <v>125</v>
      </c>
      <c r="B93" s="2" t="s">
        <v>126</v>
      </c>
      <c r="C93" s="56">
        <v>788800</v>
      </c>
      <c r="D93" s="56">
        <v>0</v>
      </c>
      <c r="E93" s="56">
        <v>0</v>
      </c>
      <c r="F93" s="56">
        <v>788800</v>
      </c>
    </row>
    <row r="94" spans="1:6" x14ac:dyDescent="0.25">
      <c r="A94" s="2" t="s">
        <v>127</v>
      </c>
      <c r="B94" s="2" t="s">
        <v>128</v>
      </c>
      <c r="C94" s="56">
        <v>1500000</v>
      </c>
      <c r="D94" s="56">
        <v>2106202.0299999998</v>
      </c>
      <c r="E94" s="56">
        <v>0</v>
      </c>
      <c r="F94" s="56">
        <v>3606202.03</v>
      </c>
    </row>
    <row r="95" spans="1:6" x14ac:dyDescent="0.25">
      <c r="A95" s="2" t="s">
        <v>129</v>
      </c>
      <c r="B95" s="2" t="s">
        <v>112</v>
      </c>
      <c r="C95" s="56">
        <v>63472261.450000003</v>
      </c>
      <c r="D95" s="56">
        <v>10418214.25</v>
      </c>
      <c r="E95" s="56">
        <v>0</v>
      </c>
      <c r="F95" s="56">
        <v>73890475.700000003</v>
      </c>
    </row>
    <row r="96" spans="1:6" x14ac:dyDescent="0.25">
      <c r="A96" s="2" t="s">
        <v>130</v>
      </c>
      <c r="B96" s="2" t="s">
        <v>114</v>
      </c>
      <c r="C96" s="56">
        <v>43517061.009999998</v>
      </c>
      <c r="D96" s="56">
        <v>10418214.25</v>
      </c>
      <c r="E96" s="56">
        <v>0</v>
      </c>
      <c r="F96" s="56">
        <v>53935275.259999998</v>
      </c>
    </row>
    <row r="97" spans="1:6" x14ac:dyDescent="0.25">
      <c r="A97" s="2" t="s">
        <v>131</v>
      </c>
      <c r="B97" s="2" t="s">
        <v>132</v>
      </c>
      <c r="C97" s="56">
        <v>19955200.440000001</v>
      </c>
      <c r="D97" s="56">
        <v>0</v>
      </c>
      <c r="E97" s="56">
        <v>0</v>
      </c>
      <c r="F97" s="56">
        <v>19955200.440000001</v>
      </c>
    </row>
    <row r="98" spans="1:6" x14ac:dyDescent="0.25">
      <c r="A98" s="2" t="s">
        <v>133</v>
      </c>
      <c r="B98" s="2" t="s">
        <v>116</v>
      </c>
      <c r="C98" s="56">
        <v>297395417.70999998</v>
      </c>
      <c r="D98" s="56">
        <v>147145590.5</v>
      </c>
      <c r="E98" s="56">
        <v>6491571.4000000004</v>
      </c>
      <c r="F98" s="56">
        <v>438049436.81</v>
      </c>
    </row>
    <row r="99" spans="1:6" x14ac:dyDescent="0.25">
      <c r="A99" s="2" t="s">
        <v>134</v>
      </c>
      <c r="B99" s="2" t="s">
        <v>135</v>
      </c>
      <c r="C99" s="56">
        <v>17607987.879999999</v>
      </c>
      <c r="D99" s="56">
        <v>1691878.24</v>
      </c>
      <c r="E99" s="56">
        <v>0</v>
      </c>
      <c r="F99" s="56">
        <v>19299866.120000001</v>
      </c>
    </row>
    <row r="100" spans="1:6" x14ac:dyDescent="0.25">
      <c r="A100" s="2" t="s">
        <v>136</v>
      </c>
      <c r="B100" s="2" t="s">
        <v>118</v>
      </c>
      <c r="C100" s="56">
        <v>279787429.82999998</v>
      </c>
      <c r="D100" s="56">
        <v>145453712.25999999</v>
      </c>
      <c r="E100" s="56">
        <v>6491571.4000000004</v>
      </c>
      <c r="F100" s="56">
        <v>418749570.69</v>
      </c>
    </row>
    <row r="101" spans="1:6" x14ac:dyDescent="0.25">
      <c r="A101" s="2" t="s">
        <v>137</v>
      </c>
      <c r="B101" s="2" t="s">
        <v>138</v>
      </c>
      <c r="C101" s="56">
        <v>106617584</v>
      </c>
      <c r="D101" s="56">
        <v>0</v>
      </c>
      <c r="E101" s="56">
        <v>57117584</v>
      </c>
      <c r="F101" s="56">
        <v>49500000</v>
      </c>
    </row>
    <row r="102" spans="1:6" x14ac:dyDescent="0.25">
      <c r="A102" s="2" t="s">
        <v>139</v>
      </c>
      <c r="B102" s="2" t="s">
        <v>140</v>
      </c>
      <c r="C102" s="56">
        <v>106617584</v>
      </c>
      <c r="D102" s="56">
        <v>0</v>
      </c>
      <c r="E102" s="56">
        <v>57117584</v>
      </c>
      <c r="F102" s="56">
        <v>49500000</v>
      </c>
    </row>
    <row r="103" spans="1:6" x14ac:dyDescent="0.25">
      <c r="A103" s="2" t="s">
        <v>141</v>
      </c>
      <c r="B103" s="2" t="s">
        <v>142</v>
      </c>
      <c r="C103" s="56">
        <v>16253654.279999999</v>
      </c>
      <c r="D103" s="56">
        <v>0</v>
      </c>
      <c r="E103" s="56">
        <v>0</v>
      </c>
      <c r="F103" s="56">
        <v>16253654.279999999</v>
      </c>
    </row>
    <row r="104" spans="1:6" x14ac:dyDescent="0.25">
      <c r="A104" s="2" t="s">
        <v>143</v>
      </c>
      <c r="B104" s="2" t="s">
        <v>144</v>
      </c>
      <c r="C104" s="56">
        <v>16253654.279999999</v>
      </c>
      <c r="D104" s="56">
        <v>0</v>
      </c>
      <c r="E104" s="56">
        <v>0</v>
      </c>
      <c r="F104" s="56">
        <v>16253654.279999999</v>
      </c>
    </row>
    <row r="105" spans="1:6" x14ac:dyDescent="0.25">
      <c r="A105" s="2" t="s">
        <v>145</v>
      </c>
      <c r="B105" s="2" t="s">
        <v>146</v>
      </c>
      <c r="C105" s="56">
        <v>79843550851</v>
      </c>
      <c r="D105" s="56">
        <v>0</v>
      </c>
      <c r="E105" s="56">
        <v>0</v>
      </c>
      <c r="F105" s="56">
        <v>79843550851</v>
      </c>
    </row>
    <row r="106" spans="1:6" x14ac:dyDescent="0.25">
      <c r="A106" s="2" t="s">
        <v>147</v>
      </c>
      <c r="B106" s="2" t="s">
        <v>148</v>
      </c>
      <c r="C106" s="56">
        <v>5426000000</v>
      </c>
      <c r="D106" s="56">
        <v>0</v>
      </c>
      <c r="E106" s="56">
        <v>0</v>
      </c>
      <c r="F106" s="56">
        <v>5426000000</v>
      </c>
    </row>
    <row r="107" spans="1:6" x14ac:dyDescent="0.25">
      <c r="A107" s="2" t="s">
        <v>149</v>
      </c>
      <c r="B107" s="2" t="s">
        <v>148</v>
      </c>
      <c r="C107" s="56">
        <v>5426000000</v>
      </c>
      <c r="D107" s="56">
        <v>0</v>
      </c>
      <c r="E107" s="56">
        <v>0</v>
      </c>
      <c r="F107" s="56">
        <v>5426000000</v>
      </c>
    </row>
    <row r="108" spans="1:6" x14ac:dyDescent="0.25">
      <c r="A108" s="2" t="s">
        <v>150</v>
      </c>
      <c r="B108" s="2" t="s">
        <v>151</v>
      </c>
      <c r="C108" s="56">
        <v>20699276293</v>
      </c>
      <c r="D108" s="56">
        <v>0</v>
      </c>
      <c r="E108" s="56">
        <v>0</v>
      </c>
      <c r="F108" s="56">
        <v>20699276293</v>
      </c>
    </row>
    <row r="109" spans="1:6" x14ac:dyDescent="0.25">
      <c r="A109" s="2" t="s">
        <v>152</v>
      </c>
      <c r="B109" s="2" t="s">
        <v>151</v>
      </c>
      <c r="C109" s="56">
        <v>20699276293</v>
      </c>
      <c r="D109" s="56">
        <v>0</v>
      </c>
      <c r="E109" s="56">
        <v>0</v>
      </c>
      <c r="F109" s="56">
        <v>20699276293</v>
      </c>
    </row>
    <row r="110" spans="1:6" x14ac:dyDescent="0.25">
      <c r="A110" s="2" t="s">
        <v>153</v>
      </c>
      <c r="B110" s="2" t="s">
        <v>154</v>
      </c>
      <c r="C110" s="56">
        <v>1831426745</v>
      </c>
      <c r="D110" s="56">
        <v>0</v>
      </c>
      <c r="E110" s="56">
        <v>0</v>
      </c>
      <c r="F110" s="56">
        <v>1831426745</v>
      </c>
    </row>
    <row r="111" spans="1:6" x14ac:dyDescent="0.25">
      <c r="A111" s="2" t="s">
        <v>155</v>
      </c>
      <c r="B111" s="2" t="s">
        <v>154</v>
      </c>
      <c r="C111" s="56">
        <v>1831426745</v>
      </c>
      <c r="D111" s="56">
        <v>0</v>
      </c>
      <c r="E111" s="56">
        <v>0</v>
      </c>
      <c r="F111" s="56">
        <v>1831426745</v>
      </c>
    </row>
    <row r="112" spans="1:6" x14ac:dyDescent="0.25">
      <c r="A112" s="2" t="s">
        <v>156</v>
      </c>
      <c r="B112" s="2" t="s">
        <v>157</v>
      </c>
      <c r="C112" s="56">
        <v>51886847813</v>
      </c>
      <c r="D112" s="56">
        <v>0</v>
      </c>
      <c r="E112" s="56">
        <v>0</v>
      </c>
      <c r="F112" s="56">
        <v>51886847813</v>
      </c>
    </row>
    <row r="113" spans="1:6" x14ac:dyDescent="0.25">
      <c r="A113" s="2" t="s">
        <v>158</v>
      </c>
      <c r="B113" s="2" t="s">
        <v>157</v>
      </c>
      <c r="C113" s="56">
        <v>51886847813</v>
      </c>
      <c r="D113" s="56">
        <v>0</v>
      </c>
      <c r="E113" s="56">
        <v>0</v>
      </c>
      <c r="F113" s="56">
        <v>51886847813</v>
      </c>
    </row>
    <row r="114" spans="1:6" x14ac:dyDescent="0.25">
      <c r="A114" s="2" t="s">
        <v>159</v>
      </c>
      <c r="B114" s="2" t="s">
        <v>160</v>
      </c>
      <c r="C114" s="56">
        <v>6057871077.8000002</v>
      </c>
      <c r="D114" s="56">
        <v>0</v>
      </c>
      <c r="E114" s="56">
        <v>0</v>
      </c>
      <c r="F114" s="56">
        <v>6057871077.8000002</v>
      </c>
    </row>
    <row r="115" spans="1:6" x14ac:dyDescent="0.25">
      <c r="A115" s="2" t="s">
        <v>161</v>
      </c>
      <c r="B115" s="2" t="s">
        <v>162</v>
      </c>
      <c r="C115" s="56">
        <v>84861539.629999995</v>
      </c>
      <c r="D115" s="56">
        <v>0</v>
      </c>
      <c r="E115" s="56">
        <v>0</v>
      </c>
      <c r="F115" s="56">
        <v>84861539.629999995</v>
      </c>
    </row>
    <row r="116" spans="1:6" x14ac:dyDescent="0.25">
      <c r="A116" s="2" t="s">
        <v>163</v>
      </c>
      <c r="B116" s="2" t="s">
        <v>162</v>
      </c>
      <c r="C116" s="56">
        <v>84861539.629999995</v>
      </c>
      <c r="D116" s="56">
        <v>0</v>
      </c>
      <c r="E116" s="56">
        <v>0</v>
      </c>
      <c r="F116" s="56">
        <v>84861539.629999995</v>
      </c>
    </row>
    <row r="117" spans="1:6" x14ac:dyDescent="0.25">
      <c r="A117" s="2" t="s">
        <v>164</v>
      </c>
      <c r="B117" s="2" t="s">
        <v>110</v>
      </c>
      <c r="C117" s="56">
        <v>5955053683.21</v>
      </c>
      <c r="D117" s="56">
        <v>0</v>
      </c>
      <c r="E117" s="56">
        <v>0</v>
      </c>
      <c r="F117" s="56">
        <v>5955053683.21</v>
      </c>
    </row>
    <row r="118" spans="1:6" x14ac:dyDescent="0.25">
      <c r="A118" s="2" t="s">
        <v>165</v>
      </c>
      <c r="B118" s="2" t="s">
        <v>110</v>
      </c>
      <c r="C118" s="56">
        <v>5955053683.21</v>
      </c>
      <c r="D118" s="56">
        <v>0</v>
      </c>
      <c r="E118" s="56">
        <v>0</v>
      </c>
      <c r="F118" s="56">
        <v>5955053683.21</v>
      </c>
    </row>
    <row r="119" spans="1:6" x14ac:dyDescent="0.25">
      <c r="A119" s="2" t="s">
        <v>166</v>
      </c>
      <c r="B119" s="2" t="s">
        <v>167</v>
      </c>
      <c r="C119" s="56">
        <v>17955854.960000001</v>
      </c>
      <c r="D119" s="56">
        <v>0</v>
      </c>
      <c r="E119" s="56">
        <v>0</v>
      </c>
      <c r="F119" s="56">
        <v>17955854.960000001</v>
      </c>
    </row>
    <row r="120" spans="1:6" x14ac:dyDescent="0.25">
      <c r="A120" s="2" t="s">
        <v>168</v>
      </c>
      <c r="B120" s="2" t="s">
        <v>167</v>
      </c>
      <c r="C120" s="56">
        <v>17955854.960000001</v>
      </c>
      <c r="D120" s="56">
        <v>0</v>
      </c>
      <c r="E120" s="56">
        <v>0</v>
      </c>
      <c r="F120" s="56">
        <v>17955854.960000001</v>
      </c>
    </row>
    <row r="121" spans="1:6" x14ac:dyDescent="0.25">
      <c r="A121" s="2" t="s">
        <v>169</v>
      </c>
      <c r="B121" s="2" t="s">
        <v>170</v>
      </c>
      <c r="C121" s="56">
        <v>11966941977.67</v>
      </c>
      <c r="D121" s="56">
        <v>4859328937.0500002</v>
      </c>
      <c r="E121" s="56">
        <v>2106202.0299999998</v>
      </c>
      <c r="F121" s="56">
        <v>16824164712.690001</v>
      </c>
    </row>
    <row r="122" spans="1:6" x14ac:dyDescent="0.25">
      <c r="A122" s="2" t="s">
        <v>171</v>
      </c>
      <c r="B122" s="2" t="s">
        <v>128</v>
      </c>
      <c r="C122" s="56">
        <v>11966941977.67</v>
      </c>
      <c r="D122" s="56">
        <v>4859328937.0500002</v>
      </c>
      <c r="E122" s="56">
        <v>2106202.0299999998</v>
      </c>
      <c r="F122" s="56">
        <v>16824164712.690001</v>
      </c>
    </row>
    <row r="123" spans="1:6" x14ac:dyDescent="0.25">
      <c r="A123" s="2" t="s">
        <v>172</v>
      </c>
      <c r="B123" s="2" t="s">
        <v>128</v>
      </c>
      <c r="C123" s="56">
        <v>11966941977.67</v>
      </c>
      <c r="D123" s="56">
        <v>4859328937.0500002</v>
      </c>
      <c r="E123" s="56">
        <v>2106202.0299999998</v>
      </c>
      <c r="F123" s="56">
        <v>16824164712.690001</v>
      </c>
    </row>
    <row r="124" spans="1:6" x14ac:dyDescent="0.25">
      <c r="A124" s="2" t="s">
        <v>173</v>
      </c>
      <c r="B124" s="2" t="s">
        <v>174</v>
      </c>
      <c r="C124" s="56">
        <v>845168549.08000004</v>
      </c>
      <c r="D124" s="56">
        <v>0</v>
      </c>
      <c r="E124" s="56">
        <v>10418214.25</v>
      </c>
      <c r="F124" s="56">
        <v>834750334.83000004</v>
      </c>
    </row>
    <row r="125" spans="1:6" x14ac:dyDescent="0.25">
      <c r="A125" s="2" t="s">
        <v>175</v>
      </c>
      <c r="B125" s="2" t="s">
        <v>114</v>
      </c>
      <c r="C125" s="56">
        <v>829994757.59000003</v>
      </c>
      <c r="D125" s="56">
        <v>0</v>
      </c>
      <c r="E125" s="56">
        <v>10418214.25</v>
      </c>
      <c r="F125" s="56">
        <v>819576543.34000003</v>
      </c>
    </row>
    <row r="126" spans="1:6" x14ac:dyDescent="0.25">
      <c r="A126" s="2" t="s">
        <v>176</v>
      </c>
      <c r="B126" s="2" t="s">
        <v>114</v>
      </c>
      <c r="C126" s="56">
        <v>829994757.59000003</v>
      </c>
      <c r="D126" s="56">
        <v>0</v>
      </c>
      <c r="E126" s="56">
        <v>10418214.25</v>
      </c>
      <c r="F126" s="56">
        <v>819576543.34000003</v>
      </c>
    </row>
    <row r="127" spans="1:6" x14ac:dyDescent="0.25">
      <c r="A127" s="2" t="s">
        <v>177</v>
      </c>
      <c r="B127" s="2" t="s">
        <v>132</v>
      </c>
      <c r="C127" s="56">
        <v>15173791.49</v>
      </c>
      <c r="D127" s="56">
        <v>0</v>
      </c>
      <c r="E127" s="56">
        <v>0</v>
      </c>
      <c r="F127" s="56">
        <v>15173791.49</v>
      </c>
    </row>
    <row r="128" spans="1:6" x14ac:dyDescent="0.25">
      <c r="A128" s="2" t="s">
        <v>178</v>
      </c>
      <c r="B128" s="2" t="s">
        <v>132</v>
      </c>
      <c r="C128" s="56">
        <v>15173791.49</v>
      </c>
      <c r="D128" s="56">
        <v>0</v>
      </c>
      <c r="E128" s="56">
        <v>0</v>
      </c>
      <c r="F128" s="56">
        <v>15173791.49</v>
      </c>
    </row>
    <row r="129" spans="1:6" x14ac:dyDescent="0.25">
      <c r="A129" s="2" t="s">
        <v>179</v>
      </c>
      <c r="B129" s="2" t="s">
        <v>180</v>
      </c>
      <c r="C129" s="56">
        <v>4013897536.23</v>
      </c>
      <c r="D129" s="56">
        <v>391088030.10000002</v>
      </c>
      <c r="E129" s="56">
        <v>147145590.5</v>
      </c>
      <c r="F129" s="56">
        <v>4257839975.8299999</v>
      </c>
    </row>
    <row r="130" spans="1:6" x14ac:dyDescent="0.25">
      <c r="A130" s="2" t="s">
        <v>181</v>
      </c>
      <c r="B130" s="2" t="s">
        <v>135</v>
      </c>
      <c r="C130" s="56">
        <v>461898391.61000001</v>
      </c>
      <c r="D130" s="56">
        <v>0</v>
      </c>
      <c r="E130" s="56">
        <v>1691878.24</v>
      </c>
      <c r="F130" s="56">
        <v>460206513.37</v>
      </c>
    </row>
    <row r="131" spans="1:6" x14ac:dyDescent="0.25">
      <c r="A131" s="2" t="s">
        <v>182</v>
      </c>
      <c r="B131" s="2" t="s">
        <v>135</v>
      </c>
      <c r="C131" s="56">
        <v>461898391.61000001</v>
      </c>
      <c r="D131" s="56">
        <v>0</v>
      </c>
      <c r="E131" s="56">
        <v>1691878.24</v>
      </c>
      <c r="F131" s="56">
        <v>460206513.37</v>
      </c>
    </row>
    <row r="132" spans="1:6" x14ac:dyDescent="0.25">
      <c r="A132" s="2" t="s">
        <v>183</v>
      </c>
      <c r="B132" s="2" t="s">
        <v>118</v>
      </c>
      <c r="C132" s="56">
        <v>3551999144.6199999</v>
      </c>
      <c r="D132" s="56">
        <v>391088030.10000002</v>
      </c>
      <c r="E132" s="56">
        <v>145453712.25999999</v>
      </c>
      <c r="F132" s="56">
        <v>3797633462.46</v>
      </c>
    </row>
    <row r="133" spans="1:6" x14ac:dyDescent="0.25">
      <c r="A133" s="2" t="s">
        <v>184</v>
      </c>
      <c r="B133" s="2" t="s">
        <v>118</v>
      </c>
      <c r="C133" s="56">
        <v>3551999144.6199999</v>
      </c>
      <c r="D133" s="56">
        <v>391088030.10000002</v>
      </c>
      <c r="E133" s="56">
        <v>145453712.25999999</v>
      </c>
      <c r="F133" s="56">
        <v>3797633462.46</v>
      </c>
    </row>
    <row r="134" spans="1:6" ht="30" x14ac:dyDescent="0.25">
      <c r="A134" s="2" t="s">
        <v>185</v>
      </c>
      <c r="B134" s="2" t="s">
        <v>186</v>
      </c>
      <c r="C134" s="56">
        <v>499216000.44</v>
      </c>
      <c r="D134" s="56">
        <v>57117584</v>
      </c>
      <c r="E134" s="56">
        <v>0</v>
      </c>
      <c r="F134" s="56">
        <v>556333584.44000006</v>
      </c>
    </row>
    <row r="135" spans="1:6" x14ac:dyDescent="0.25">
      <c r="A135" s="2" t="s">
        <v>187</v>
      </c>
      <c r="B135" s="2" t="s">
        <v>140</v>
      </c>
      <c r="C135" s="56">
        <v>499216000.44</v>
      </c>
      <c r="D135" s="56">
        <v>57117584</v>
      </c>
      <c r="E135" s="56">
        <v>0</v>
      </c>
      <c r="F135" s="56">
        <v>556333584.44000006</v>
      </c>
    </row>
    <row r="136" spans="1:6" x14ac:dyDescent="0.25">
      <c r="A136" s="2" t="s">
        <v>188</v>
      </c>
      <c r="B136" s="2" t="s">
        <v>140</v>
      </c>
      <c r="C136" s="56">
        <v>499216000.44</v>
      </c>
      <c r="D136" s="56">
        <v>57117584</v>
      </c>
      <c r="E136" s="56">
        <v>0</v>
      </c>
      <c r="F136" s="56">
        <v>556333584.44000006</v>
      </c>
    </row>
    <row r="137" spans="1:6" ht="30" x14ac:dyDescent="0.25">
      <c r="A137" s="2" t="s">
        <v>189</v>
      </c>
      <c r="B137" s="2" t="s">
        <v>190</v>
      </c>
      <c r="C137" s="56">
        <v>325591175.95999998</v>
      </c>
      <c r="D137" s="56">
        <v>0</v>
      </c>
      <c r="E137" s="56">
        <v>0</v>
      </c>
      <c r="F137" s="56">
        <v>325591175.95999998</v>
      </c>
    </row>
    <row r="138" spans="1:6" x14ac:dyDescent="0.25">
      <c r="A138" s="2" t="s">
        <v>191</v>
      </c>
      <c r="B138" s="2" t="s">
        <v>144</v>
      </c>
      <c r="C138" s="56">
        <v>325591175.95999998</v>
      </c>
      <c r="D138" s="56">
        <v>0</v>
      </c>
      <c r="E138" s="56">
        <v>0</v>
      </c>
      <c r="F138" s="56">
        <v>325591175.95999998</v>
      </c>
    </row>
    <row r="139" spans="1:6" x14ac:dyDescent="0.25">
      <c r="A139" s="2" t="s">
        <v>192</v>
      </c>
      <c r="B139" s="2" t="s">
        <v>144</v>
      </c>
      <c r="C139" s="56">
        <v>325591175.95999998</v>
      </c>
      <c r="D139" s="56">
        <v>0</v>
      </c>
      <c r="E139" s="56">
        <v>0</v>
      </c>
      <c r="F139" s="56">
        <v>325591175.95999998</v>
      </c>
    </row>
    <row r="140" spans="1:6" ht="30" x14ac:dyDescent="0.25">
      <c r="A140" s="2" t="s">
        <v>193</v>
      </c>
      <c r="B140" s="2" t="s">
        <v>194</v>
      </c>
      <c r="C140" s="56">
        <v>-18280142505.849998</v>
      </c>
      <c r="D140" s="56">
        <v>2497605.27</v>
      </c>
      <c r="E140" s="56">
        <v>3100847221.3499999</v>
      </c>
      <c r="F140" s="56">
        <v>-21378492121.93</v>
      </c>
    </row>
    <row r="141" spans="1:6" x14ac:dyDescent="0.25">
      <c r="A141" s="2" t="s">
        <v>195</v>
      </c>
      <c r="B141" s="2" t="s">
        <v>196</v>
      </c>
      <c r="C141" s="56">
        <v>-2861359321.1399999</v>
      </c>
      <c r="D141" s="56">
        <v>0</v>
      </c>
      <c r="E141" s="56">
        <v>1368476197.22</v>
      </c>
      <c r="F141" s="56">
        <v>-4229835518.3600001</v>
      </c>
    </row>
    <row r="142" spans="1:6" x14ac:dyDescent="0.25">
      <c r="A142" s="2" t="s">
        <v>197</v>
      </c>
      <c r="B142" s="2" t="s">
        <v>148</v>
      </c>
      <c r="C142" s="56">
        <v>-2861359321.1399999</v>
      </c>
      <c r="D142" s="56">
        <v>0</v>
      </c>
      <c r="E142" s="56">
        <v>1368476197.22</v>
      </c>
      <c r="F142" s="56">
        <v>-4229835518.3600001</v>
      </c>
    </row>
    <row r="143" spans="1:6" x14ac:dyDescent="0.25">
      <c r="A143" s="2" t="s">
        <v>198</v>
      </c>
      <c r="B143" s="2" t="s">
        <v>108</v>
      </c>
      <c r="C143" s="56">
        <v>-2482974203.3800001</v>
      </c>
      <c r="D143" s="56">
        <v>504805.47</v>
      </c>
      <c r="E143" s="56">
        <v>345688496.83999997</v>
      </c>
      <c r="F143" s="56">
        <v>-2828157894.75</v>
      </c>
    </row>
    <row r="144" spans="1:6" x14ac:dyDescent="0.25">
      <c r="A144" s="2" t="s">
        <v>199</v>
      </c>
      <c r="B144" s="2" t="s">
        <v>162</v>
      </c>
      <c r="C144" s="56">
        <v>-71406870.900000006</v>
      </c>
      <c r="D144" s="56">
        <v>42743.53</v>
      </c>
      <c r="E144" s="56">
        <v>4139034.03</v>
      </c>
      <c r="F144" s="56">
        <v>-75503161.400000006</v>
      </c>
    </row>
    <row r="145" spans="1:6" x14ac:dyDescent="0.25">
      <c r="A145" s="2" t="s">
        <v>200</v>
      </c>
      <c r="B145" s="2" t="s">
        <v>110</v>
      </c>
      <c r="C145" s="56">
        <v>-2398397105.4299998</v>
      </c>
      <c r="D145" s="56">
        <v>462061.94</v>
      </c>
      <c r="E145" s="56">
        <v>340214206.95999998</v>
      </c>
      <c r="F145" s="56">
        <v>-2738149250.4499998</v>
      </c>
    </row>
    <row r="146" spans="1:6" x14ac:dyDescent="0.25">
      <c r="A146" s="2" t="s">
        <v>201</v>
      </c>
      <c r="B146" s="2" t="s">
        <v>167</v>
      </c>
      <c r="C146" s="56">
        <v>-13170227.050000001</v>
      </c>
      <c r="D146" s="56">
        <v>0</v>
      </c>
      <c r="E146" s="56">
        <v>1335255.8500000001</v>
      </c>
      <c r="F146" s="56">
        <v>-14505482.9</v>
      </c>
    </row>
    <row r="147" spans="1:6" x14ac:dyDescent="0.25">
      <c r="A147" s="2" t="s">
        <v>202</v>
      </c>
      <c r="B147" s="2" t="s">
        <v>124</v>
      </c>
      <c r="C147" s="56">
        <v>-8552585972.9300003</v>
      </c>
      <c r="D147" s="56">
        <v>0</v>
      </c>
      <c r="E147" s="56">
        <v>916856266.82000005</v>
      </c>
      <c r="F147" s="56">
        <v>-9469442239.75</v>
      </c>
    </row>
    <row r="148" spans="1:6" x14ac:dyDescent="0.25">
      <c r="A148" s="2" t="s">
        <v>203</v>
      </c>
      <c r="B148" s="2" t="s">
        <v>128</v>
      </c>
      <c r="C148" s="56">
        <v>-8552585972.9300003</v>
      </c>
      <c r="D148" s="56">
        <v>0</v>
      </c>
      <c r="E148" s="56">
        <v>916856266.82000005</v>
      </c>
      <c r="F148" s="56">
        <v>-9469442239.75</v>
      </c>
    </row>
    <row r="149" spans="1:6" x14ac:dyDescent="0.25">
      <c r="A149" s="2" t="s">
        <v>204</v>
      </c>
      <c r="B149" s="2" t="s">
        <v>112</v>
      </c>
      <c r="C149" s="56">
        <v>-337595133.00999999</v>
      </c>
      <c r="D149" s="56">
        <v>372511.61</v>
      </c>
      <c r="E149" s="56">
        <v>58808285.560000002</v>
      </c>
      <c r="F149" s="56">
        <v>-396030906.95999998</v>
      </c>
    </row>
    <row r="150" spans="1:6" x14ac:dyDescent="0.25">
      <c r="A150" s="2" t="s">
        <v>205</v>
      </c>
      <c r="B150" s="2" t="s">
        <v>114</v>
      </c>
      <c r="C150" s="56">
        <v>-324059774.19</v>
      </c>
      <c r="D150" s="56">
        <v>372511.61</v>
      </c>
      <c r="E150" s="56">
        <v>58417102.619999997</v>
      </c>
      <c r="F150" s="56">
        <v>-382104365.19999999</v>
      </c>
    </row>
    <row r="151" spans="1:6" x14ac:dyDescent="0.25">
      <c r="A151" s="2" t="s">
        <v>206</v>
      </c>
      <c r="B151" s="2" t="s">
        <v>132</v>
      </c>
      <c r="C151" s="56">
        <v>-13535358.82</v>
      </c>
      <c r="D151" s="56">
        <v>0</v>
      </c>
      <c r="E151" s="56">
        <v>391182.94</v>
      </c>
      <c r="F151" s="56">
        <v>-13926541.76</v>
      </c>
    </row>
    <row r="152" spans="1:6" x14ac:dyDescent="0.25">
      <c r="A152" s="2" t="s">
        <v>207</v>
      </c>
      <c r="B152" s="2" t="s">
        <v>116</v>
      </c>
      <c r="C152" s="56">
        <v>-3044879945.8299999</v>
      </c>
      <c r="D152" s="56">
        <v>1127308</v>
      </c>
      <c r="E152" s="56">
        <v>332896030.97000003</v>
      </c>
      <c r="F152" s="56">
        <v>-3376648668.8000002</v>
      </c>
    </row>
    <row r="153" spans="1:6" x14ac:dyDescent="0.25">
      <c r="A153" s="2" t="s">
        <v>208</v>
      </c>
      <c r="B153" s="2" t="s">
        <v>135</v>
      </c>
      <c r="C153" s="56">
        <v>-244459753.03</v>
      </c>
      <c r="D153" s="56">
        <v>20607</v>
      </c>
      <c r="E153" s="56">
        <v>27688208.559999999</v>
      </c>
      <c r="F153" s="56">
        <v>-272127354.58999997</v>
      </c>
    </row>
    <row r="154" spans="1:6" x14ac:dyDescent="0.25">
      <c r="A154" s="2" t="s">
        <v>209</v>
      </c>
      <c r="B154" s="2" t="s">
        <v>118</v>
      </c>
      <c r="C154" s="56">
        <v>-2800420192.8000002</v>
      </c>
      <c r="D154" s="56">
        <v>1106701</v>
      </c>
      <c r="E154" s="56">
        <v>305207822.41000003</v>
      </c>
      <c r="F154" s="56">
        <v>-3104521314.21</v>
      </c>
    </row>
    <row r="155" spans="1:6" x14ac:dyDescent="0.25">
      <c r="A155" s="2" t="s">
        <v>210</v>
      </c>
      <c r="B155" s="2" t="s">
        <v>138</v>
      </c>
      <c r="C155" s="56">
        <v>-365661634.82999998</v>
      </c>
      <c r="D155" s="56">
        <v>412940.08</v>
      </c>
      <c r="E155" s="56">
        <v>50291777.479999997</v>
      </c>
      <c r="F155" s="56">
        <v>-415540472.23000002</v>
      </c>
    </row>
    <row r="156" spans="1:6" x14ac:dyDescent="0.25">
      <c r="A156" s="2" t="s">
        <v>211</v>
      </c>
      <c r="B156" s="2" t="s">
        <v>140</v>
      </c>
      <c r="C156" s="56">
        <v>-365661634.82999998</v>
      </c>
      <c r="D156" s="56">
        <v>412940.08</v>
      </c>
      <c r="E156" s="56">
        <v>50291777.479999997</v>
      </c>
      <c r="F156" s="56">
        <v>-415540472.23000002</v>
      </c>
    </row>
    <row r="157" spans="1:6" x14ac:dyDescent="0.25">
      <c r="A157" s="2" t="s">
        <v>212</v>
      </c>
      <c r="B157" s="2" t="s">
        <v>142</v>
      </c>
      <c r="C157" s="56">
        <v>-124317845.51000001</v>
      </c>
      <c r="D157" s="56">
        <v>80040.11</v>
      </c>
      <c r="E157" s="56">
        <v>25332561.190000001</v>
      </c>
      <c r="F157" s="56">
        <v>-149570366.59</v>
      </c>
    </row>
    <row r="158" spans="1:6" x14ac:dyDescent="0.25">
      <c r="A158" s="2" t="s">
        <v>213</v>
      </c>
      <c r="B158" s="2" t="s">
        <v>144</v>
      </c>
      <c r="C158" s="56">
        <v>-124317845.51000001</v>
      </c>
      <c r="D158" s="56">
        <v>80040.11</v>
      </c>
      <c r="E158" s="56">
        <v>25332561.190000001</v>
      </c>
      <c r="F158" s="56">
        <v>-149570366.59</v>
      </c>
    </row>
    <row r="159" spans="1:6" x14ac:dyDescent="0.25">
      <c r="A159" s="2" t="s">
        <v>214</v>
      </c>
      <c r="B159" s="2" t="s">
        <v>215</v>
      </c>
      <c r="C159" s="56">
        <v>-17444940.239999998</v>
      </c>
      <c r="D159" s="56">
        <v>0</v>
      </c>
      <c r="E159" s="56">
        <v>1043550.72</v>
      </c>
      <c r="F159" s="56">
        <v>-18488490.960000001</v>
      </c>
    </row>
    <row r="160" spans="1:6" x14ac:dyDescent="0.25">
      <c r="A160" s="2" t="s">
        <v>901</v>
      </c>
      <c r="B160" s="2" t="s">
        <v>225</v>
      </c>
      <c r="C160" s="56">
        <v>-27597.96</v>
      </c>
      <c r="D160" s="56">
        <v>0</v>
      </c>
      <c r="E160" s="56">
        <v>6899.49</v>
      </c>
      <c r="F160" s="56">
        <v>-34497.449999999997</v>
      </c>
    </row>
    <row r="161" spans="1:6" ht="30" x14ac:dyDescent="0.25">
      <c r="A161" s="2" t="s">
        <v>216</v>
      </c>
      <c r="B161" s="2" t="s">
        <v>217</v>
      </c>
      <c r="C161" s="56">
        <v>-11358749.26</v>
      </c>
      <c r="D161" s="56">
        <v>0</v>
      </c>
      <c r="E161" s="56">
        <v>201252.69</v>
      </c>
      <c r="F161" s="56">
        <v>-11560001.949999999</v>
      </c>
    </row>
    <row r="162" spans="1:6" ht="30" x14ac:dyDescent="0.25">
      <c r="A162" s="2" t="s">
        <v>218</v>
      </c>
      <c r="B162" s="2" t="s">
        <v>219</v>
      </c>
      <c r="C162" s="56">
        <v>-4767223.0999999996</v>
      </c>
      <c r="D162" s="56">
        <v>0</v>
      </c>
      <c r="E162" s="56">
        <v>189713.58</v>
      </c>
      <c r="F162" s="56">
        <v>-4956936.68</v>
      </c>
    </row>
    <row r="163" spans="1:6" ht="30" x14ac:dyDescent="0.25">
      <c r="A163" s="2" t="s">
        <v>220</v>
      </c>
      <c r="B163" s="2" t="s">
        <v>221</v>
      </c>
      <c r="C163" s="56">
        <v>-1291369.92</v>
      </c>
      <c r="D163" s="56">
        <v>0</v>
      </c>
      <c r="E163" s="56">
        <v>645684.96</v>
      </c>
      <c r="F163" s="56">
        <v>-1937054.88</v>
      </c>
    </row>
    <row r="164" spans="1:6" x14ac:dyDescent="0.25">
      <c r="A164" s="2" t="s">
        <v>222</v>
      </c>
      <c r="B164" s="2" t="s">
        <v>223</v>
      </c>
      <c r="C164" s="56">
        <v>-493323508.98000002</v>
      </c>
      <c r="D164" s="56">
        <v>0</v>
      </c>
      <c r="E164" s="56">
        <v>1454054.55</v>
      </c>
      <c r="F164" s="56">
        <v>-494777563.52999997</v>
      </c>
    </row>
    <row r="165" spans="1:6" x14ac:dyDescent="0.25">
      <c r="A165" s="2" t="s">
        <v>224</v>
      </c>
      <c r="B165" s="2" t="s">
        <v>225</v>
      </c>
      <c r="C165" s="56">
        <v>-4917471.6399999997</v>
      </c>
      <c r="D165" s="56">
        <v>0</v>
      </c>
      <c r="E165" s="56">
        <v>35844.04</v>
      </c>
      <c r="F165" s="56">
        <v>-4953315.68</v>
      </c>
    </row>
    <row r="166" spans="1:6" ht="30" x14ac:dyDescent="0.25">
      <c r="A166" s="2" t="s">
        <v>226</v>
      </c>
      <c r="B166" s="2" t="s">
        <v>217</v>
      </c>
      <c r="C166" s="56">
        <v>-50695349.93</v>
      </c>
      <c r="D166" s="56">
        <v>0</v>
      </c>
      <c r="E166" s="56">
        <v>260809.25</v>
      </c>
      <c r="F166" s="56">
        <v>-50956159.18</v>
      </c>
    </row>
    <row r="167" spans="1:6" ht="30" x14ac:dyDescent="0.25">
      <c r="A167" s="2" t="s">
        <v>227</v>
      </c>
      <c r="B167" s="2" t="s">
        <v>228</v>
      </c>
      <c r="C167" s="56">
        <v>-788800</v>
      </c>
      <c r="D167" s="56">
        <v>0</v>
      </c>
      <c r="E167" s="56">
        <v>0</v>
      </c>
      <c r="F167" s="56">
        <v>-788800</v>
      </c>
    </row>
    <row r="168" spans="1:6" ht="30" x14ac:dyDescent="0.25">
      <c r="A168" s="2" t="s">
        <v>229</v>
      </c>
      <c r="B168" s="2" t="s">
        <v>230</v>
      </c>
      <c r="C168" s="56">
        <v>-1500000</v>
      </c>
      <c r="D168" s="56">
        <v>0</v>
      </c>
      <c r="E168" s="56">
        <v>0</v>
      </c>
      <c r="F168" s="56">
        <v>-1500000</v>
      </c>
    </row>
    <row r="169" spans="1:6" ht="30" x14ac:dyDescent="0.25">
      <c r="A169" s="2" t="s">
        <v>231</v>
      </c>
      <c r="B169" s="2" t="s">
        <v>219</v>
      </c>
      <c r="C169" s="56">
        <v>-26907109.93</v>
      </c>
      <c r="D169" s="56">
        <v>0</v>
      </c>
      <c r="E169" s="56">
        <v>182798.03</v>
      </c>
      <c r="F169" s="56">
        <v>-27089907.960000001</v>
      </c>
    </row>
    <row r="170" spans="1:6" ht="30" x14ac:dyDescent="0.25">
      <c r="A170" s="2" t="s">
        <v>232</v>
      </c>
      <c r="B170" s="2" t="s">
        <v>233</v>
      </c>
      <c r="C170" s="56">
        <v>-19955200.440000001</v>
      </c>
      <c r="D170" s="56">
        <v>0</v>
      </c>
      <c r="E170" s="56">
        <v>0</v>
      </c>
      <c r="F170" s="56">
        <v>-19955200.440000001</v>
      </c>
    </row>
    <row r="171" spans="1:6" ht="30" x14ac:dyDescent="0.25">
      <c r="A171" s="2" t="s">
        <v>234</v>
      </c>
      <c r="B171" s="2" t="s">
        <v>235</v>
      </c>
      <c r="C171" s="56">
        <v>-14425301.93</v>
      </c>
      <c r="D171" s="56">
        <v>0</v>
      </c>
      <c r="E171" s="56">
        <v>20607</v>
      </c>
      <c r="F171" s="56">
        <v>-14445908.93</v>
      </c>
    </row>
    <row r="172" spans="1:6" ht="30" x14ac:dyDescent="0.25">
      <c r="A172" s="2" t="s">
        <v>236</v>
      </c>
      <c r="B172" s="2" t="s">
        <v>221</v>
      </c>
      <c r="C172" s="56">
        <v>-261749186.44</v>
      </c>
      <c r="D172" s="56">
        <v>0</v>
      </c>
      <c r="E172" s="56">
        <v>461016.04</v>
      </c>
      <c r="F172" s="56">
        <v>-262210202.47999999</v>
      </c>
    </row>
    <row r="173" spans="1:6" ht="30" x14ac:dyDescent="0.25">
      <c r="A173" s="2" t="s">
        <v>237</v>
      </c>
      <c r="B173" s="2" t="s">
        <v>238</v>
      </c>
      <c r="C173" s="56">
        <v>-101249363.02</v>
      </c>
      <c r="D173" s="56">
        <v>0</v>
      </c>
      <c r="E173" s="56">
        <v>412940.08</v>
      </c>
      <c r="F173" s="56">
        <v>-101662303.09999999</v>
      </c>
    </row>
    <row r="174" spans="1:6" ht="30" x14ac:dyDescent="0.25">
      <c r="A174" s="2" t="s">
        <v>239</v>
      </c>
      <c r="B174" s="2" t="s">
        <v>240</v>
      </c>
      <c r="C174" s="56">
        <v>-11135725.65</v>
      </c>
      <c r="D174" s="56">
        <v>0</v>
      </c>
      <c r="E174" s="56">
        <v>80040.11</v>
      </c>
      <c r="F174" s="56">
        <v>-11215765.76</v>
      </c>
    </row>
    <row r="175" spans="1:6" x14ac:dyDescent="0.25">
      <c r="A175" s="2" t="s">
        <v>241</v>
      </c>
      <c r="B175" s="2" t="s">
        <v>242</v>
      </c>
      <c r="C175" s="56">
        <v>43022251430.519997</v>
      </c>
      <c r="D175" s="56">
        <v>166076920920.10999</v>
      </c>
      <c r="E175" s="56">
        <v>94455530153.850006</v>
      </c>
      <c r="F175" s="56">
        <v>114643642196.78</v>
      </c>
    </row>
    <row r="176" spans="1:6" x14ac:dyDescent="0.25">
      <c r="A176" s="2" t="s">
        <v>243</v>
      </c>
      <c r="B176" s="2" t="s">
        <v>244</v>
      </c>
      <c r="C176" s="56">
        <v>263359249</v>
      </c>
      <c r="D176" s="56">
        <v>857872247</v>
      </c>
      <c r="E176" s="56">
        <v>791504374</v>
      </c>
      <c r="F176" s="56">
        <v>329727122</v>
      </c>
    </row>
    <row r="177" spans="1:6" x14ac:dyDescent="0.25">
      <c r="A177" s="2" t="s">
        <v>245</v>
      </c>
      <c r="B177" s="2" t="s">
        <v>246</v>
      </c>
      <c r="C177" s="56">
        <v>121658661</v>
      </c>
      <c r="D177" s="56">
        <v>857872247</v>
      </c>
      <c r="E177" s="56">
        <v>791504374</v>
      </c>
      <c r="F177" s="56">
        <v>188026534</v>
      </c>
    </row>
    <row r="178" spans="1:6" x14ac:dyDescent="0.25">
      <c r="A178" s="2" t="s">
        <v>247</v>
      </c>
      <c r="B178" s="2" t="s">
        <v>246</v>
      </c>
      <c r="C178" s="56">
        <v>121658661</v>
      </c>
      <c r="D178" s="56">
        <v>857872247</v>
      </c>
      <c r="E178" s="56">
        <v>791504374</v>
      </c>
      <c r="F178" s="56">
        <v>188026534</v>
      </c>
    </row>
    <row r="179" spans="1:6" x14ac:dyDescent="0.25">
      <c r="A179" s="2" t="s">
        <v>248</v>
      </c>
      <c r="B179" s="2" t="s">
        <v>249</v>
      </c>
      <c r="C179" s="56">
        <v>141700588</v>
      </c>
      <c r="D179" s="56">
        <v>0</v>
      </c>
      <c r="E179" s="56">
        <v>0</v>
      </c>
      <c r="F179" s="56">
        <v>141700588</v>
      </c>
    </row>
    <row r="180" spans="1:6" x14ac:dyDescent="0.25">
      <c r="A180" s="2" t="s">
        <v>250</v>
      </c>
      <c r="B180" s="2" t="s">
        <v>249</v>
      </c>
      <c r="C180" s="56">
        <v>141700588</v>
      </c>
      <c r="D180" s="56">
        <v>0</v>
      </c>
      <c r="E180" s="56">
        <v>0</v>
      </c>
      <c r="F180" s="56">
        <v>141700588</v>
      </c>
    </row>
    <row r="181" spans="1:6" x14ac:dyDescent="0.25">
      <c r="A181" s="2" t="s">
        <v>251</v>
      </c>
      <c r="B181" s="2" t="s">
        <v>252</v>
      </c>
      <c r="C181" s="56">
        <v>0</v>
      </c>
      <c r="D181" s="56">
        <v>661902182</v>
      </c>
      <c r="E181" s="56">
        <v>599307807</v>
      </c>
      <c r="F181" s="56">
        <v>62594375</v>
      </c>
    </row>
    <row r="182" spans="1:6" x14ac:dyDescent="0.25">
      <c r="A182" s="2" t="s">
        <v>253</v>
      </c>
      <c r="B182" s="2" t="s">
        <v>254</v>
      </c>
      <c r="C182" s="56">
        <v>0</v>
      </c>
      <c r="D182" s="56">
        <v>190791367</v>
      </c>
      <c r="E182" s="56">
        <v>128196992</v>
      </c>
      <c r="F182" s="56">
        <v>62594375</v>
      </c>
    </row>
    <row r="183" spans="1:6" x14ac:dyDescent="0.25">
      <c r="A183" s="2" t="s">
        <v>255</v>
      </c>
      <c r="B183" s="2" t="s">
        <v>254</v>
      </c>
      <c r="C183" s="56">
        <v>0</v>
      </c>
      <c r="D183" s="56">
        <v>190791367</v>
      </c>
      <c r="E183" s="56">
        <v>128196992</v>
      </c>
      <c r="F183" s="56">
        <v>62594375</v>
      </c>
    </row>
    <row r="184" spans="1:6" x14ac:dyDescent="0.25">
      <c r="A184" s="2" t="s">
        <v>1079</v>
      </c>
      <c r="B184" s="2" t="s">
        <v>1080</v>
      </c>
      <c r="C184" s="56">
        <v>0</v>
      </c>
      <c r="D184" s="56">
        <v>471110815</v>
      </c>
      <c r="E184" s="56">
        <v>471110815</v>
      </c>
      <c r="F184" s="56">
        <v>0</v>
      </c>
    </row>
    <row r="185" spans="1:6" x14ac:dyDescent="0.25">
      <c r="A185" s="2" t="s">
        <v>1081</v>
      </c>
      <c r="B185" s="2" t="s">
        <v>1082</v>
      </c>
      <c r="C185" s="56">
        <v>0</v>
      </c>
      <c r="D185" s="56">
        <v>471110815</v>
      </c>
      <c r="E185" s="56">
        <v>471110815</v>
      </c>
      <c r="F185" s="56">
        <v>0</v>
      </c>
    </row>
    <row r="186" spans="1:6" ht="30" x14ac:dyDescent="0.25">
      <c r="A186" s="2" t="s">
        <v>965</v>
      </c>
      <c r="B186" s="2" t="s">
        <v>964</v>
      </c>
      <c r="C186" s="56">
        <v>0</v>
      </c>
      <c r="D186" s="56">
        <v>2957000</v>
      </c>
      <c r="E186" s="56">
        <v>0</v>
      </c>
      <c r="F186" s="56">
        <v>2957000</v>
      </c>
    </row>
    <row r="187" spans="1:6" ht="30" x14ac:dyDescent="0.25">
      <c r="A187" s="2" t="s">
        <v>963</v>
      </c>
      <c r="B187" s="2" t="s">
        <v>961</v>
      </c>
      <c r="C187" s="56">
        <v>0</v>
      </c>
      <c r="D187" s="56">
        <v>2957000</v>
      </c>
      <c r="E187" s="56">
        <v>0</v>
      </c>
      <c r="F187" s="56">
        <v>2957000</v>
      </c>
    </row>
    <row r="188" spans="1:6" ht="30" x14ac:dyDescent="0.25">
      <c r="A188" s="2" t="s">
        <v>962</v>
      </c>
      <c r="B188" s="2" t="s">
        <v>961</v>
      </c>
      <c r="C188" s="56">
        <v>0</v>
      </c>
      <c r="D188" s="56">
        <v>2957000</v>
      </c>
      <c r="E188" s="56">
        <v>0</v>
      </c>
      <c r="F188" s="56">
        <v>2957000</v>
      </c>
    </row>
    <row r="189" spans="1:6" x14ac:dyDescent="0.25">
      <c r="A189" s="2" t="s">
        <v>256</v>
      </c>
      <c r="B189" s="2" t="s">
        <v>257</v>
      </c>
      <c r="C189" s="56">
        <v>29109878154.52</v>
      </c>
      <c r="D189" s="56">
        <v>44767215811.709999</v>
      </c>
      <c r="E189" s="56">
        <v>22070814623.450001</v>
      </c>
      <c r="F189" s="56">
        <v>51806279342.779999</v>
      </c>
    </row>
    <row r="190" spans="1:6" x14ac:dyDescent="0.25">
      <c r="A190" s="2" t="s">
        <v>258</v>
      </c>
      <c r="B190" s="2" t="s">
        <v>259</v>
      </c>
      <c r="C190" s="56">
        <v>23965944113.779999</v>
      </c>
      <c r="D190" s="56">
        <v>16468432637.82</v>
      </c>
      <c r="E190" s="56">
        <v>17311024840.82</v>
      </c>
      <c r="F190" s="56">
        <v>23123351910.779999</v>
      </c>
    </row>
    <row r="191" spans="1:6" x14ac:dyDescent="0.25">
      <c r="A191" s="2" t="s">
        <v>260</v>
      </c>
      <c r="B191" s="2" t="s">
        <v>259</v>
      </c>
      <c r="C191" s="56">
        <v>23965944113.779999</v>
      </c>
      <c r="D191" s="56">
        <v>16468432637.82</v>
      </c>
      <c r="E191" s="56">
        <v>17311024840.82</v>
      </c>
      <c r="F191" s="56">
        <v>23123351910.779999</v>
      </c>
    </row>
    <row r="192" spans="1:6" ht="30" x14ac:dyDescent="0.25">
      <c r="A192" s="2" t="s">
        <v>261</v>
      </c>
      <c r="B192" s="2" t="s">
        <v>262</v>
      </c>
      <c r="C192" s="56">
        <v>5143934040.7399998</v>
      </c>
      <c r="D192" s="56">
        <v>28298783173.889999</v>
      </c>
      <c r="E192" s="56">
        <v>4759789782.6300001</v>
      </c>
      <c r="F192" s="56">
        <v>28682927432</v>
      </c>
    </row>
    <row r="193" spans="1:10" ht="30" x14ac:dyDescent="0.25">
      <c r="A193" s="2" t="s">
        <v>263</v>
      </c>
      <c r="B193" s="2" t="s">
        <v>262</v>
      </c>
      <c r="C193" s="56">
        <v>5143934040.7399998</v>
      </c>
      <c r="D193" s="56">
        <v>28298783173.889999</v>
      </c>
      <c r="E193" s="56">
        <v>4759789782.6300001</v>
      </c>
      <c r="F193" s="56">
        <v>28682927432</v>
      </c>
      <c r="G193" s="74"/>
      <c r="H193" s="65"/>
    </row>
    <row r="194" spans="1:10" x14ac:dyDescent="0.25">
      <c r="A194" s="2" t="s">
        <v>264</v>
      </c>
      <c r="B194" s="2" t="s">
        <v>265</v>
      </c>
      <c r="C194" s="56">
        <v>13649014027</v>
      </c>
      <c r="D194" s="56">
        <v>119786973679.39999</v>
      </c>
      <c r="E194" s="56">
        <v>70993903349.399994</v>
      </c>
      <c r="F194" s="56">
        <v>62442084357</v>
      </c>
    </row>
    <row r="195" spans="1:10" x14ac:dyDescent="0.25">
      <c r="A195" s="2" t="s">
        <v>266</v>
      </c>
      <c r="B195" s="2" t="s">
        <v>267</v>
      </c>
      <c r="C195" s="56">
        <v>7331546475</v>
      </c>
      <c r="D195" s="56">
        <v>75783482925.399994</v>
      </c>
      <c r="E195" s="56">
        <v>53450930138.400002</v>
      </c>
      <c r="F195" s="56">
        <v>29664099262</v>
      </c>
    </row>
    <row r="196" spans="1:10" x14ac:dyDescent="0.25">
      <c r="A196" s="2" t="s">
        <v>268</v>
      </c>
      <c r="B196" s="2" t="s">
        <v>269</v>
      </c>
      <c r="C196" s="56">
        <v>7331546475</v>
      </c>
      <c r="D196" s="56">
        <v>75783482925.399994</v>
      </c>
      <c r="E196" s="56">
        <v>53450930138.400002</v>
      </c>
      <c r="F196" s="56">
        <v>29664099262</v>
      </c>
    </row>
    <row r="197" spans="1:10" x14ac:dyDescent="0.25">
      <c r="A197" s="2" t="s">
        <v>270</v>
      </c>
      <c r="B197" s="2" t="s">
        <v>271</v>
      </c>
      <c r="C197" s="56">
        <v>6317467552</v>
      </c>
      <c r="D197" s="56">
        <v>44003490754</v>
      </c>
      <c r="E197" s="56">
        <v>17542973211</v>
      </c>
      <c r="F197" s="56">
        <v>32777985095</v>
      </c>
      <c r="G197" s="65"/>
      <c r="H197" s="65"/>
    </row>
    <row r="198" spans="1:10" x14ac:dyDescent="0.25">
      <c r="A198" s="2" t="s">
        <v>272</v>
      </c>
      <c r="B198" s="2" t="s">
        <v>271</v>
      </c>
      <c r="C198" s="56">
        <v>6317467552</v>
      </c>
      <c r="D198" s="56">
        <v>44003490754</v>
      </c>
      <c r="E198" s="56">
        <v>17542973211</v>
      </c>
      <c r="F198" s="56">
        <v>32777985095</v>
      </c>
    </row>
    <row r="199" spans="1:10" x14ac:dyDescent="0.25">
      <c r="A199" s="2" t="s">
        <v>273</v>
      </c>
      <c r="B199" s="2" t="s">
        <v>274</v>
      </c>
      <c r="C199" s="56">
        <v>128324082492.92999</v>
      </c>
      <c r="D199" s="56">
        <v>434364262175.53003</v>
      </c>
      <c r="E199" s="56">
        <v>360183028904.29999</v>
      </c>
      <c r="F199" s="56">
        <v>54142849221.699997</v>
      </c>
      <c r="G199" s="65">
        <f>+Balance!M9</f>
        <v>8239102109.71</v>
      </c>
      <c r="H199" s="65">
        <f>+Balance!M35</f>
        <v>45903747111.990005</v>
      </c>
      <c r="I199" s="65">
        <f>+G199+H199</f>
        <v>54142849221.700005</v>
      </c>
      <c r="J199" s="65">
        <f>+F199-I199</f>
        <v>0</v>
      </c>
    </row>
    <row r="200" spans="1:10" x14ac:dyDescent="0.25">
      <c r="A200" s="2" t="s">
        <v>275</v>
      </c>
      <c r="B200" s="2" t="s">
        <v>276</v>
      </c>
      <c r="C200" s="56">
        <v>86866138596.419998</v>
      </c>
      <c r="D200" s="56">
        <v>416161422153.31</v>
      </c>
      <c r="E200" s="56">
        <v>336292644069.59998</v>
      </c>
      <c r="F200" s="56">
        <v>6997360512.71</v>
      </c>
    </row>
    <row r="201" spans="1:10" ht="30" x14ac:dyDescent="0.25">
      <c r="A201" s="2" t="s">
        <v>277</v>
      </c>
      <c r="B201" s="2" t="s">
        <v>278</v>
      </c>
      <c r="C201" s="56">
        <v>26498055101.799999</v>
      </c>
      <c r="D201" s="56">
        <v>325238295363.39001</v>
      </c>
      <c r="E201" s="56">
        <v>305349205691.28003</v>
      </c>
      <c r="F201" s="56">
        <v>6608965429.6899996</v>
      </c>
    </row>
    <row r="202" spans="1:10" x14ac:dyDescent="0.25">
      <c r="A202" s="2" t="s">
        <v>279</v>
      </c>
      <c r="B202" s="2" t="s">
        <v>249</v>
      </c>
      <c r="C202" s="56">
        <v>3727675</v>
      </c>
      <c r="D202" s="56">
        <v>7067175647.7399998</v>
      </c>
      <c r="E202" s="56">
        <v>7427410733.6499996</v>
      </c>
      <c r="F202" s="56">
        <v>363962760.91000003</v>
      </c>
    </row>
    <row r="203" spans="1:10" x14ac:dyDescent="0.25">
      <c r="A203" s="2" t="s">
        <v>280</v>
      </c>
      <c r="B203" s="2" t="s">
        <v>249</v>
      </c>
      <c r="C203" s="56">
        <v>3727675</v>
      </c>
      <c r="D203" s="56">
        <v>7067175647.7399998</v>
      </c>
      <c r="E203" s="56">
        <v>7427410733.6499996</v>
      </c>
      <c r="F203" s="56">
        <v>363962760.91000003</v>
      </c>
    </row>
    <row r="204" spans="1:10" x14ac:dyDescent="0.25">
      <c r="A204" s="2" t="s">
        <v>281</v>
      </c>
      <c r="B204" s="2" t="s">
        <v>282</v>
      </c>
      <c r="C204" s="56">
        <v>26494327426.799999</v>
      </c>
      <c r="D204" s="56">
        <v>318171119715.65002</v>
      </c>
      <c r="E204" s="56">
        <v>297921794957.63</v>
      </c>
      <c r="F204" s="56">
        <v>6245002668.7799997</v>
      </c>
    </row>
    <row r="205" spans="1:10" x14ac:dyDescent="0.25">
      <c r="A205" s="2" t="s">
        <v>283</v>
      </c>
      <c r="B205" s="2" t="s">
        <v>284</v>
      </c>
      <c r="C205" s="56">
        <v>26494327426.799999</v>
      </c>
      <c r="D205" s="56">
        <v>318171119715.65002</v>
      </c>
      <c r="E205" s="56">
        <v>297921794957.63</v>
      </c>
      <c r="F205" s="56">
        <v>6245002668.7799997</v>
      </c>
    </row>
    <row r="206" spans="1:10" x14ac:dyDescent="0.25">
      <c r="A206" s="2" t="s">
        <v>285</v>
      </c>
      <c r="B206" s="2" t="s">
        <v>286</v>
      </c>
      <c r="C206" s="56">
        <v>58856575215.720001</v>
      </c>
      <c r="D206" s="56">
        <v>78717826558.740005</v>
      </c>
      <c r="E206" s="56">
        <v>19861251343.02</v>
      </c>
      <c r="F206" s="56">
        <v>0</v>
      </c>
    </row>
    <row r="207" spans="1:10" x14ac:dyDescent="0.25">
      <c r="A207" s="2" t="s">
        <v>287</v>
      </c>
      <c r="B207" s="2" t="s">
        <v>288</v>
      </c>
      <c r="C207" s="56">
        <v>58856575215.720001</v>
      </c>
      <c r="D207" s="56">
        <v>78717826558.740005</v>
      </c>
      <c r="E207" s="56">
        <v>19861251343.02</v>
      </c>
      <c r="F207" s="56">
        <v>0</v>
      </c>
    </row>
    <row r="208" spans="1:10" x14ac:dyDescent="0.25">
      <c r="A208" s="2" t="s">
        <v>289</v>
      </c>
      <c r="B208" s="2" t="s">
        <v>288</v>
      </c>
      <c r="C208" s="56">
        <v>58856575215.720001</v>
      </c>
      <c r="D208" s="56">
        <v>78717826558.740005</v>
      </c>
      <c r="E208" s="56">
        <v>19861251343.02</v>
      </c>
      <c r="F208" s="56">
        <v>0</v>
      </c>
    </row>
    <row r="209" spans="1:6" x14ac:dyDescent="0.25">
      <c r="A209" s="2" t="s">
        <v>290</v>
      </c>
      <c r="B209" s="2" t="s">
        <v>291</v>
      </c>
      <c r="C209" s="56">
        <v>639215098.89999998</v>
      </c>
      <c r="D209" s="56">
        <v>1833747937.4000001</v>
      </c>
      <c r="E209" s="56">
        <v>1350150175.52</v>
      </c>
      <c r="F209" s="56">
        <v>155617337.02000001</v>
      </c>
    </row>
    <row r="210" spans="1:6" x14ac:dyDescent="0.25">
      <c r="A210" s="2" t="s">
        <v>292</v>
      </c>
      <c r="B210" s="2" t="s">
        <v>293</v>
      </c>
      <c r="C210" s="56">
        <v>5393663</v>
      </c>
      <c r="D210" s="56">
        <v>32011967</v>
      </c>
      <c r="E210" s="56">
        <v>26716604</v>
      </c>
      <c r="F210" s="56">
        <v>98300</v>
      </c>
    </row>
    <row r="211" spans="1:6" x14ac:dyDescent="0.25">
      <c r="A211" s="2" t="s">
        <v>294</v>
      </c>
      <c r="B211" s="2" t="s">
        <v>293</v>
      </c>
      <c r="C211" s="56">
        <v>4269920</v>
      </c>
      <c r="D211" s="56">
        <v>29651036</v>
      </c>
      <c r="E211" s="56">
        <v>25479416</v>
      </c>
      <c r="F211" s="56">
        <v>98300</v>
      </c>
    </row>
    <row r="212" spans="1:6" x14ac:dyDescent="0.25">
      <c r="A212" s="2" t="s">
        <v>295</v>
      </c>
      <c r="B212" s="2" t="s">
        <v>296</v>
      </c>
      <c r="C212" s="56">
        <v>1123743</v>
      </c>
      <c r="D212" s="56">
        <v>2360931</v>
      </c>
      <c r="E212" s="56">
        <v>1237188</v>
      </c>
      <c r="F212" s="56">
        <v>0</v>
      </c>
    </row>
    <row r="213" spans="1:6" x14ac:dyDescent="0.25">
      <c r="A213" s="2" t="s">
        <v>297</v>
      </c>
      <c r="B213" s="2" t="s">
        <v>298</v>
      </c>
      <c r="C213" s="56">
        <v>351148996.79000002</v>
      </c>
      <c r="D213" s="56">
        <v>285098610.29000002</v>
      </c>
      <c r="E213" s="56">
        <v>86727905.519999996</v>
      </c>
      <c r="F213" s="56">
        <v>152778292.02000001</v>
      </c>
    </row>
    <row r="214" spans="1:6" x14ac:dyDescent="0.25">
      <c r="A214" s="2" t="s">
        <v>299</v>
      </c>
      <c r="B214" s="2" t="s">
        <v>298</v>
      </c>
      <c r="C214" s="56">
        <v>351148996.79000002</v>
      </c>
      <c r="D214" s="56">
        <v>285098610.29000002</v>
      </c>
      <c r="E214" s="56">
        <v>86727905.519999996</v>
      </c>
      <c r="F214" s="56">
        <v>152778292.02000001</v>
      </c>
    </row>
    <row r="215" spans="1:6" x14ac:dyDescent="0.25">
      <c r="A215" s="2" t="s">
        <v>300</v>
      </c>
      <c r="B215" s="2" t="s">
        <v>301</v>
      </c>
      <c r="C215" s="56">
        <v>2964803</v>
      </c>
      <c r="D215" s="56">
        <v>8140128</v>
      </c>
      <c r="E215" s="56">
        <v>7916070</v>
      </c>
      <c r="F215" s="56">
        <v>2740745</v>
      </c>
    </row>
    <row r="216" spans="1:6" ht="30" x14ac:dyDescent="0.25">
      <c r="A216" s="2" t="s">
        <v>302</v>
      </c>
      <c r="B216" s="2" t="s">
        <v>303</v>
      </c>
      <c r="C216" s="56">
        <v>2346803</v>
      </c>
      <c r="D216" s="56">
        <v>6904128</v>
      </c>
      <c r="E216" s="56">
        <v>7238070</v>
      </c>
      <c r="F216" s="56">
        <v>2680745</v>
      </c>
    </row>
    <row r="217" spans="1:6" x14ac:dyDescent="0.25">
      <c r="A217" s="2" t="s">
        <v>304</v>
      </c>
      <c r="B217" s="2" t="s">
        <v>301</v>
      </c>
      <c r="C217" s="56">
        <v>618000</v>
      </c>
      <c r="D217" s="56">
        <v>1236000</v>
      </c>
      <c r="E217" s="56">
        <v>678000</v>
      </c>
      <c r="F217" s="56">
        <v>60000</v>
      </c>
    </row>
    <row r="218" spans="1:6" ht="30" x14ac:dyDescent="0.25">
      <c r="A218" s="2" t="s">
        <v>1048</v>
      </c>
      <c r="B218" s="2" t="s">
        <v>1049</v>
      </c>
      <c r="C218" s="56">
        <v>0</v>
      </c>
      <c r="D218" s="56">
        <v>21445800</v>
      </c>
      <c r="E218" s="56">
        <v>21445800</v>
      </c>
      <c r="F218" s="56">
        <v>0</v>
      </c>
    </row>
    <row r="219" spans="1:6" ht="30" x14ac:dyDescent="0.25">
      <c r="A219" s="2" t="s">
        <v>1050</v>
      </c>
      <c r="B219" s="2" t="s">
        <v>1049</v>
      </c>
      <c r="C219" s="56">
        <v>0</v>
      </c>
      <c r="D219" s="56">
        <v>21445800</v>
      </c>
      <c r="E219" s="56">
        <v>21445800</v>
      </c>
      <c r="F219" s="56">
        <v>0</v>
      </c>
    </row>
    <row r="220" spans="1:6" x14ac:dyDescent="0.25">
      <c r="A220" s="2" t="s">
        <v>899</v>
      </c>
      <c r="B220" s="2" t="s">
        <v>897</v>
      </c>
      <c r="C220" s="56">
        <v>279707636.11000001</v>
      </c>
      <c r="D220" s="56">
        <v>1487051432.1099999</v>
      </c>
      <c r="E220" s="56">
        <v>1207343796</v>
      </c>
      <c r="F220" s="56">
        <v>0</v>
      </c>
    </row>
    <row r="221" spans="1:6" x14ac:dyDescent="0.25">
      <c r="A221" s="2" t="s">
        <v>898</v>
      </c>
      <c r="B221" s="2" t="s">
        <v>897</v>
      </c>
      <c r="C221" s="56">
        <v>279707636.11000001</v>
      </c>
      <c r="D221" s="56">
        <v>1485902640.1099999</v>
      </c>
      <c r="E221" s="56">
        <v>1206195004</v>
      </c>
      <c r="F221" s="56">
        <v>0</v>
      </c>
    </row>
    <row r="222" spans="1:6" x14ac:dyDescent="0.25">
      <c r="A222" s="2" t="s">
        <v>1106</v>
      </c>
      <c r="B222" s="2" t="s">
        <v>1107</v>
      </c>
      <c r="C222" s="56">
        <v>0</v>
      </c>
      <c r="D222" s="56">
        <v>1148792</v>
      </c>
      <c r="E222" s="56">
        <v>1148792</v>
      </c>
      <c r="F222" s="56">
        <v>0</v>
      </c>
    </row>
    <row r="223" spans="1:6" x14ac:dyDescent="0.25">
      <c r="A223" s="2" t="s">
        <v>305</v>
      </c>
      <c r="B223" s="2" t="s">
        <v>306</v>
      </c>
      <c r="C223" s="56">
        <v>24664460</v>
      </c>
      <c r="D223" s="56">
        <v>1635647388</v>
      </c>
      <c r="E223" s="56">
        <v>1611732328</v>
      </c>
      <c r="F223" s="56">
        <v>749400</v>
      </c>
    </row>
    <row r="224" spans="1:6" x14ac:dyDescent="0.25">
      <c r="A224" s="2" t="s">
        <v>307</v>
      </c>
      <c r="B224" s="2" t="s">
        <v>308</v>
      </c>
      <c r="C224" s="56">
        <v>4075600</v>
      </c>
      <c r="D224" s="56">
        <v>472699100</v>
      </c>
      <c r="E224" s="56">
        <v>469016000</v>
      </c>
      <c r="F224" s="56">
        <v>392500</v>
      </c>
    </row>
    <row r="225" spans="1:6" x14ac:dyDescent="0.25">
      <c r="A225" s="2" t="s">
        <v>309</v>
      </c>
      <c r="B225" s="2" t="s">
        <v>308</v>
      </c>
      <c r="C225" s="56">
        <v>4075600</v>
      </c>
      <c r="D225" s="56">
        <v>472699100</v>
      </c>
      <c r="E225" s="56">
        <v>469016000</v>
      </c>
      <c r="F225" s="56">
        <v>392500</v>
      </c>
    </row>
    <row r="226" spans="1:6" x14ac:dyDescent="0.25">
      <c r="A226" s="2" t="s">
        <v>310</v>
      </c>
      <c r="B226" s="2" t="s">
        <v>311</v>
      </c>
      <c r="C226" s="56">
        <v>3651466</v>
      </c>
      <c r="D226" s="56">
        <v>414210185</v>
      </c>
      <c r="E226" s="56">
        <v>410915619</v>
      </c>
      <c r="F226" s="56">
        <v>356900</v>
      </c>
    </row>
    <row r="227" spans="1:6" x14ac:dyDescent="0.25">
      <c r="A227" s="2" t="s">
        <v>312</v>
      </c>
      <c r="B227" s="2" t="s">
        <v>311</v>
      </c>
      <c r="C227" s="56">
        <v>3651466</v>
      </c>
      <c r="D227" s="56">
        <v>414210185</v>
      </c>
      <c r="E227" s="56">
        <v>410915619</v>
      </c>
      <c r="F227" s="56">
        <v>356900</v>
      </c>
    </row>
    <row r="228" spans="1:6" x14ac:dyDescent="0.25">
      <c r="A228" s="2" t="s">
        <v>313</v>
      </c>
      <c r="B228" s="2" t="s">
        <v>314</v>
      </c>
      <c r="C228" s="56">
        <v>170746</v>
      </c>
      <c r="D228" s="56">
        <v>6578040</v>
      </c>
      <c r="E228" s="56">
        <v>6407294</v>
      </c>
      <c r="F228" s="56">
        <v>0</v>
      </c>
    </row>
    <row r="229" spans="1:6" x14ac:dyDescent="0.25">
      <c r="A229" s="2" t="s">
        <v>315</v>
      </c>
      <c r="B229" s="2" t="s">
        <v>314</v>
      </c>
      <c r="C229" s="56">
        <v>170746</v>
      </c>
      <c r="D229" s="56">
        <v>6578040</v>
      </c>
      <c r="E229" s="56">
        <v>6407294</v>
      </c>
      <c r="F229" s="56">
        <v>0</v>
      </c>
    </row>
    <row r="230" spans="1:6" x14ac:dyDescent="0.25">
      <c r="A230" s="2" t="s">
        <v>316</v>
      </c>
      <c r="B230" s="2" t="s">
        <v>317</v>
      </c>
      <c r="C230" s="56">
        <v>427260</v>
      </c>
      <c r="D230" s="56">
        <v>462082163</v>
      </c>
      <c r="E230" s="56">
        <v>461654903</v>
      </c>
      <c r="F230" s="56">
        <v>0</v>
      </c>
    </row>
    <row r="231" spans="1:6" x14ac:dyDescent="0.25">
      <c r="A231" s="2" t="s">
        <v>318</v>
      </c>
      <c r="B231" s="2" t="s">
        <v>317</v>
      </c>
      <c r="C231" s="56">
        <v>427260</v>
      </c>
      <c r="D231" s="56">
        <v>462082163</v>
      </c>
      <c r="E231" s="56">
        <v>461654903</v>
      </c>
      <c r="F231" s="56">
        <v>0</v>
      </c>
    </row>
    <row r="232" spans="1:6" x14ac:dyDescent="0.25">
      <c r="A232" s="2" t="s">
        <v>319</v>
      </c>
      <c r="B232" s="2" t="s">
        <v>320</v>
      </c>
      <c r="C232" s="56">
        <v>6016492</v>
      </c>
      <c r="D232" s="56">
        <v>100029999</v>
      </c>
      <c r="E232" s="56">
        <v>94013507</v>
      </c>
      <c r="F232" s="56">
        <v>0</v>
      </c>
    </row>
    <row r="233" spans="1:6" x14ac:dyDescent="0.25">
      <c r="A233" s="2" t="s">
        <v>321</v>
      </c>
      <c r="B233" s="2" t="s">
        <v>320</v>
      </c>
      <c r="C233" s="56">
        <v>6016492</v>
      </c>
      <c r="D233" s="56">
        <v>100029999</v>
      </c>
      <c r="E233" s="56">
        <v>94013507</v>
      </c>
      <c r="F233" s="56">
        <v>0</v>
      </c>
    </row>
    <row r="234" spans="1:6" x14ac:dyDescent="0.25">
      <c r="A234" s="2" t="s">
        <v>322</v>
      </c>
      <c r="B234" s="2" t="s">
        <v>323</v>
      </c>
      <c r="C234" s="56">
        <v>1061445</v>
      </c>
      <c r="D234" s="56">
        <v>56619169</v>
      </c>
      <c r="E234" s="56">
        <v>55557724</v>
      </c>
      <c r="F234" s="56">
        <v>0</v>
      </c>
    </row>
    <row r="235" spans="1:6" x14ac:dyDescent="0.25">
      <c r="A235" s="2" t="s">
        <v>324</v>
      </c>
      <c r="B235" s="2" t="s">
        <v>323</v>
      </c>
      <c r="C235" s="56">
        <v>1061445</v>
      </c>
      <c r="D235" s="56">
        <v>56619169</v>
      </c>
      <c r="E235" s="56">
        <v>55557724</v>
      </c>
      <c r="F235" s="56">
        <v>0</v>
      </c>
    </row>
    <row r="236" spans="1:6" x14ac:dyDescent="0.25">
      <c r="A236" s="2" t="s">
        <v>325</v>
      </c>
      <c r="B236" s="2" t="s">
        <v>326</v>
      </c>
      <c r="C236" s="56">
        <v>339839</v>
      </c>
      <c r="D236" s="56">
        <v>76529416</v>
      </c>
      <c r="E236" s="56">
        <v>76189577</v>
      </c>
      <c r="F236" s="56">
        <v>0</v>
      </c>
    </row>
    <row r="237" spans="1:6" x14ac:dyDescent="0.25">
      <c r="A237" s="2" t="s">
        <v>327</v>
      </c>
      <c r="B237" s="2" t="s">
        <v>326</v>
      </c>
      <c r="C237" s="56">
        <v>339839</v>
      </c>
      <c r="D237" s="56">
        <v>76529416</v>
      </c>
      <c r="E237" s="56">
        <v>76189577</v>
      </c>
      <c r="F237" s="56">
        <v>0</v>
      </c>
    </row>
    <row r="238" spans="1:6" ht="30" x14ac:dyDescent="0.25">
      <c r="A238" s="2" t="s">
        <v>328</v>
      </c>
      <c r="B238" s="2" t="s">
        <v>329</v>
      </c>
      <c r="C238" s="56">
        <v>0</v>
      </c>
      <c r="D238" s="56">
        <v>29520000</v>
      </c>
      <c r="E238" s="56">
        <v>29520000</v>
      </c>
      <c r="F238" s="56">
        <v>0</v>
      </c>
    </row>
    <row r="239" spans="1:6" ht="30" x14ac:dyDescent="0.25">
      <c r="A239" s="2" t="s">
        <v>330</v>
      </c>
      <c r="B239" s="2" t="s">
        <v>329</v>
      </c>
      <c r="C239" s="56">
        <v>0</v>
      </c>
      <c r="D239" s="56">
        <v>29520000</v>
      </c>
      <c r="E239" s="56">
        <v>29520000</v>
      </c>
      <c r="F239" s="56">
        <v>0</v>
      </c>
    </row>
    <row r="240" spans="1:6" x14ac:dyDescent="0.25">
      <c r="A240" s="2" t="s">
        <v>331</v>
      </c>
      <c r="B240" s="2" t="s">
        <v>332</v>
      </c>
      <c r="C240" s="56">
        <v>8921612</v>
      </c>
      <c r="D240" s="56">
        <v>17379316</v>
      </c>
      <c r="E240" s="56">
        <v>8457704</v>
      </c>
      <c r="F240" s="56">
        <v>0</v>
      </c>
    </row>
    <row r="241" spans="1:6" x14ac:dyDescent="0.25">
      <c r="A241" s="2" t="s">
        <v>333</v>
      </c>
      <c r="B241" s="2" t="s">
        <v>332</v>
      </c>
      <c r="C241" s="56">
        <v>8921612</v>
      </c>
      <c r="D241" s="56">
        <v>17379316</v>
      </c>
      <c r="E241" s="56">
        <v>8457704</v>
      </c>
      <c r="F241" s="56">
        <v>0</v>
      </c>
    </row>
    <row r="242" spans="1:6" x14ac:dyDescent="0.25">
      <c r="A242" s="2" t="s">
        <v>334</v>
      </c>
      <c r="B242" s="2" t="s">
        <v>335</v>
      </c>
      <c r="C242" s="56">
        <v>503733534</v>
      </c>
      <c r="D242" s="56">
        <v>3175171623</v>
      </c>
      <c r="E242" s="56">
        <v>2900843265</v>
      </c>
      <c r="F242" s="56">
        <v>229405176</v>
      </c>
    </row>
    <row r="243" spans="1:6" x14ac:dyDescent="0.25">
      <c r="A243" s="2" t="s">
        <v>336</v>
      </c>
      <c r="B243" s="2" t="s">
        <v>337</v>
      </c>
      <c r="C243" s="56">
        <v>134673593</v>
      </c>
      <c r="D243" s="56">
        <v>279967021</v>
      </c>
      <c r="E243" s="56">
        <v>152688009</v>
      </c>
      <c r="F243" s="56">
        <v>7394581</v>
      </c>
    </row>
    <row r="244" spans="1:6" x14ac:dyDescent="0.25">
      <c r="A244" s="2" t="s">
        <v>338</v>
      </c>
      <c r="B244" s="2" t="s">
        <v>339</v>
      </c>
      <c r="C244" s="56">
        <v>134673593</v>
      </c>
      <c r="D244" s="56">
        <v>2499026</v>
      </c>
      <c r="E244" s="56">
        <v>152688009</v>
      </c>
      <c r="F244" s="56">
        <v>284862576</v>
      </c>
    </row>
    <row r="245" spans="1:6" x14ac:dyDescent="0.25">
      <c r="A245" s="2" t="s">
        <v>340</v>
      </c>
      <c r="B245" s="2" t="s">
        <v>341</v>
      </c>
      <c r="C245" s="56">
        <v>0</v>
      </c>
      <c r="D245" s="56">
        <v>277467995</v>
      </c>
      <c r="E245" s="56">
        <v>0</v>
      </c>
      <c r="F245" s="56">
        <v>-277467995</v>
      </c>
    </row>
    <row r="246" spans="1:6" x14ac:dyDescent="0.25">
      <c r="A246" s="2" t="s">
        <v>896</v>
      </c>
      <c r="B246" s="2" t="s">
        <v>646</v>
      </c>
      <c r="C246" s="56">
        <v>0</v>
      </c>
      <c r="D246" s="56">
        <v>7894246</v>
      </c>
      <c r="E246" s="56">
        <v>7894246</v>
      </c>
      <c r="F246" s="56">
        <v>0</v>
      </c>
    </row>
    <row r="247" spans="1:6" x14ac:dyDescent="0.25">
      <c r="A247" s="2" t="s">
        <v>1021</v>
      </c>
      <c r="B247" s="2" t="s">
        <v>339</v>
      </c>
      <c r="C247" s="56">
        <v>0</v>
      </c>
      <c r="D247" s="56">
        <v>7785286</v>
      </c>
      <c r="E247" s="56">
        <v>7785286</v>
      </c>
      <c r="F247" s="56">
        <v>0</v>
      </c>
    </row>
    <row r="248" spans="1:6" x14ac:dyDescent="0.25">
      <c r="A248" s="2" t="s">
        <v>847</v>
      </c>
      <c r="B248" s="2" t="s">
        <v>341</v>
      </c>
      <c r="C248" s="56">
        <v>0</v>
      </c>
      <c r="D248" s="56">
        <v>108960</v>
      </c>
      <c r="E248" s="56">
        <v>108960</v>
      </c>
      <c r="F248" s="56">
        <v>0</v>
      </c>
    </row>
    <row r="249" spans="1:6" x14ac:dyDescent="0.25">
      <c r="A249" s="2" t="s">
        <v>342</v>
      </c>
      <c r="B249" s="2" t="s">
        <v>343</v>
      </c>
      <c r="C249" s="56">
        <v>14555232</v>
      </c>
      <c r="D249" s="56">
        <v>251004621</v>
      </c>
      <c r="E249" s="56">
        <v>242034338</v>
      </c>
      <c r="F249" s="56">
        <v>5584949</v>
      </c>
    </row>
    <row r="250" spans="1:6" x14ac:dyDescent="0.25">
      <c r="A250" s="2" t="s">
        <v>344</v>
      </c>
      <c r="B250" s="2" t="s">
        <v>339</v>
      </c>
      <c r="C250" s="56">
        <v>14555232</v>
      </c>
      <c r="D250" s="56">
        <v>913621</v>
      </c>
      <c r="E250" s="56">
        <v>242034338</v>
      </c>
      <c r="F250" s="56">
        <v>255675949</v>
      </c>
    </row>
    <row r="251" spans="1:6" x14ac:dyDescent="0.25">
      <c r="A251" s="2" t="s">
        <v>345</v>
      </c>
      <c r="B251" s="2" t="s">
        <v>341</v>
      </c>
      <c r="C251" s="56">
        <v>0</v>
      </c>
      <c r="D251" s="56">
        <v>250091000</v>
      </c>
      <c r="E251" s="56">
        <v>0</v>
      </c>
      <c r="F251" s="56">
        <v>-250091000</v>
      </c>
    </row>
    <row r="252" spans="1:6" x14ac:dyDescent="0.25">
      <c r="A252" s="2" t="s">
        <v>346</v>
      </c>
      <c r="B252" s="2" t="s">
        <v>347</v>
      </c>
      <c r="C252" s="56">
        <v>41574</v>
      </c>
      <c r="D252" s="56">
        <v>90146000</v>
      </c>
      <c r="E252" s="56">
        <v>90648660</v>
      </c>
      <c r="F252" s="56">
        <v>544234</v>
      </c>
    </row>
    <row r="253" spans="1:6" x14ac:dyDescent="0.25">
      <c r="A253" s="2" t="s">
        <v>348</v>
      </c>
      <c r="B253" s="2" t="s">
        <v>339</v>
      </c>
      <c r="C253" s="56">
        <v>41574</v>
      </c>
      <c r="D253" s="56">
        <v>0</v>
      </c>
      <c r="E253" s="56">
        <v>90648660</v>
      </c>
      <c r="F253" s="56">
        <v>90690234</v>
      </c>
    </row>
    <row r="254" spans="1:6" x14ac:dyDescent="0.25">
      <c r="A254" s="2" t="s">
        <v>349</v>
      </c>
      <c r="B254" s="2" t="s">
        <v>341</v>
      </c>
      <c r="C254" s="56">
        <v>0</v>
      </c>
      <c r="D254" s="56">
        <v>90146000</v>
      </c>
      <c r="E254" s="56">
        <v>0</v>
      </c>
      <c r="F254" s="56">
        <v>-90146000</v>
      </c>
    </row>
    <row r="255" spans="1:6" x14ac:dyDescent="0.25">
      <c r="A255" s="2" t="s">
        <v>1108</v>
      </c>
      <c r="B255" s="2" t="s">
        <v>1109</v>
      </c>
      <c r="C255" s="56">
        <v>0</v>
      </c>
      <c r="D255" s="56">
        <v>0</v>
      </c>
      <c r="E255" s="56">
        <v>1395745</v>
      </c>
      <c r="F255" s="56">
        <v>1395745</v>
      </c>
    </row>
    <row r="256" spans="1:6" x14ac:dyDescent="0.25">
      <c r="A256" s="2" t="s">
        <v>1110</v>
      </c>
      <c r="B256" s="2" t="s">
        <v>339</v>
      </c>
      <c r="C256" s="56">
        <v>0</v>
      </c>
      <c r="D256" s="56">
        <v>0</v>
      </c>
      <c r="E256" s="56">
        <v>1395745</v>
      </c>
      <c r="F256" s="56">
        <v>1395745</v>
      </c>
    </row>
    <row r="257" spans="1:6" x14ac:dyDescent="0.25">
      <c r="A257" s="2" t="s">
        <v>354</v>
      </c>
      <c r="B257" s="2" t="s">
        <v>355</v>
      </c>
      <c r="C257" s="56">
        <v>165631386</v>
      </c>
      <c r="D257" s="56">
        <v>880375690</v>
      </c>
      <c r="E257" s="56">
        <v>831935057</v>
      </c>
      <c r="F257" s="56">
        <v>117190753</v>
      </c>
    </row>
    <row r="258" spans="1:6" x14ac:dyDescent="0.25">
      <c r="A258" s="2" t="s">
        <v>356</v>
      </c>
      <c r="B258" s="2" t="s">
        <v>339</v>
      </c>
      <c r="C258" s="56">
        <v>165631386</v>
      </c>
      <c r="D258" s="56">
        <v>7083943</v>
      </c>
      <c r="E258" s="56">
        <v>826493057</v>
      </c>
      <c r="F258" s="56">
        <v>985040500</v>
      </c>
    </row>
    <row r="259" spans="1:6" x14ac:dyDescent="0.25">
      <c r="A259" s="2" t="s">
        <v>357</v>
      </c>
      <c r="B259" s="2" t="s">
        <v>341</v>
      </c>
      <c r="C259" s="56">
        <v>0</v>
      </c>
      <c r="D259" s="56">
        <v>873291747</v>
      </c>
      <c r="E259" s="56">
        <v>5442000</v>
      </c>
      <c r="F259" s="56">
        <v>-867849747</v>
      </c>
    </row>
    <row r="260" spans="1:6" x14ac:dyDescent="0.25">
      <c r="A260" s="2" t="s">
        <v>358</v>
      </c>
      <c r="B260" s="2" t="s">
        <v>359</v>
      </c>
      <c r="C260" s="56">
        <v>29552498</v>
      </c>
      <c r="D260" s="56">
        <v>368143313</v>
      </c>
      <c r="E260" s="56">
        <v>347641130</v>
      </c>
      <c r="F260" s="56">
        <v>9050315</v>
      </c>
    </row>
    <row r="261" spans="1:6" x14ac:dyDescent="0.25">
      <c r="A261" s="2" t="s">
        <v>360</v>
      </c>
      <c r="B261" s="2" t="s">
        <v>361</v>
      </c>
      <c r="C261" s="56">
        <v>29552498</v>
      </c>
      <c r="D261" s="56">
        <v>3613313</v>
      </c>
      <c r="E261" s="56">
        <v>347641130</v>
      </c>
      <c r="F261" s="56">
        <v>373580315</v>
      </c>
    </row>
    <row r="262" spans="1:6" x14ac:dyDescent="0.25">
      <c r="A262" s="2" t="s">
        <v>362</v>
      </c>
      <c r="B262" s="2" t="s">
        <v>363</v>
      </c>
      <c r="C262" s="56">
        <v>0</v>
      </c>
      <c r="D262" s="56">
        <v>364530000</v>
      </c>
      <c r="E262" s="56">
        <v>0</v>
      </c>
      <c r="F262" s="56">
        <v>-364530000</v>
      </c>
    </row>
    <row r="263" spans="1:6" x14ac:dyDescent="0.25">
      <c r="A263" s="2" t="s">
        <v>1111</v>
      </c>
      <c r="B263" s="2" t="s">
        <v>1112</v>
      </c>
      <c r="C263" s="56">
        <v>0</v>
      </c>
      <c r="D263" s="56">
        <v>0</v>
      </c>
      <c r="E263" s="56">
        <v>26350</v>
      </c>
      <c r="F263" s="56">
        <v>26350</v>
      </c>
    </row>
    <row r="264" spans="1:6" x14ac:dyDescent="0.25">
      <c r="A264" s="2" t="s">
        <v>1113</v>
      </c>
      <c r="B264" s="2" t="s">
        <v>339</v>
      </c>
      <c r="C264" s="56">
        <v>0</v>
      </c>
      <c r="D264" s="56">
        <v>0</v>
      </c>
      <c r="E264" s="56">
        <v>26350</v>
      </c>
      <c r="F264" s="56">
        <v>26350</v>
      </c>
    </row>
    <row r="265" spans="1:6" ht="30" x14ac:dyDescent="0.25">
      <c r="A265" s="2" t="s">
        <v>364</v>
      </c>
      <c r="B265" s="2" t="s">
        <v>365</v>
      </c>
      <c r="C265" s="56">
        <v>54466323</v>
      </c>
      <c r="D265" s="56">
        <v>356987467</v>
      </c>
      <c r="E265" s="56">
        <v>334918921</v>
      </c>
      <c r="F265" s="56">
        <v>32397777</v>
      </c>
    </row>
    <row r="266" spans="1:6" x14ac:dyDescent="0.25">
      <c r="A266" s="2" t="s">
        <v>366</v>
      </c>
      <c r="B266" s="2" t="s">
        <v>339</v>
      </c>
      <c r="C266" s="56">
        <v>54466323</v>
      </c>
      <c r="D266" s="56">
        <v>8692353</v>
      </c>
      <c r="E266" s="56">
        <v>333363454</v>
      </c>
      <c r="F266" s="56">
        <v>379137424</v>
      </c>
    </row>
    <row r="267" spans="1:6" x14ac:dyDescent="0.25">
      <c r="A267" s="2" t="s">
        <v>367</v>
      </c>
      <c r="B267" s="2" t="s">
        <v>341</v>
      </c>
      <c r="C267" s="56">
        <v>0</v>
      </c>
      <c r="D267" s="56">
        <v>348295114</v>
      </c>
      <c r="E267" s="56">
        <v>1555467</v>
      </c>
      <c r="F267" s="56">
        <v>-346739647</v>
      </c>
    </row>
    <row r="268" spans="1:6" x14ac:dyDescent="0.25">
      <c r="A268" s="2" t="s">
        <v>1002</v>
      </c>
      <c r="B268" s="2" t="s">
        <v>1003</v>
      </c>
      <c r="C268" s="56">
        <v>0</v>
      </c>
      <c r="D268" s="56">
        <v>153992836</v>
      </c>
      <c r="E268" s="56">
        <v>153993476</v>
      </c>
      <c r="F268" s="56">
        <v>640</v>
      </c>
    </row>
    <row r="269" spans="1:6" x14ac:dyDescent="0.25">
      <c r="A269" s="2" t="s">
        <v>1004</v>
      </c>
      <c r="B269" s="2" t="s">
        <v>339</v>
      </c>
      <c r="C269" s="56">
        <v>0</v>
      </c>
      <c r="D269" s="56">
        <v>3606019</v>
      </c>
      <c r="E269" s="56">
        <v>153993476</v>
      </c>
      <c r="F269" s="56">
        <v>150387457</v>
      </c>
    </row>
    <row r="270" spans="1:6" x14ac:dyDescent="0.25">
      <c r="A270" s="2" t="s">
        <v>1022</v>
      </c>
      <c r="B270" s="2" t="s">
        <v>341</v>
      </c>
      <c r="C270" s="56">
        <v>0</v>
      </c>
      <c r="D270" s="56">
        <v>150386817</v>
      </c>
      <c r="E270" s="56">
        <v>0</v>
      </c>
      <c r="F270" s="56">
        <v>-150386817</v>
      </c>
    </row>
    <row r="271" spans="1:6" x14ac:dyDescent="0.25">
      <c r="A271" s="2" t="s">
        <v>1005</v>
      </c>
      <c r="B271" s="2" t="s">
        <v>1006</v>
      </c>
      <c r="C271" s="56">
        <v>0</v>
      </c>
      <c r="D271" s="56">
        <v>8670450</v>
      </c>
      <c r="E271" s="56">
        <v>8671291</v>
      </c>
      <c r="F271" s="56">
        <v>841</v>
      </c>
    </row>
    <row r="272" spans="1:6" x14ac:dyDescent="0.25">
      <c r="A272" s="2" t="s">
        <v>1007</v>
      </c>
      <c r="B272" s="2" t="s">
        <v>339</v>
      </c>
      <c r="C272" s="56">
        <v>0</v>
      </c>
      <c r="D272" s="56">
        <v>926450</v>
      </c>
      <c r="E272" s="56">
        <v>8671291</v>
      </c>
      <c r="F272" s="56">
        <v>7744841</v>
      </c>
    </row>
    <row r="273" spans="1:6" x14ac:dyDescent="0.25">
      <c r="A273" s="2" t="s">
        <v>1023</v>
      </c>
      <c r="B273" s="2" t="s">
        <v>341</v>
      </c>
      <c r="C273" s="56">
        <v>0</v>
      </c>
      <c r="D273" s="56">
        <v>7744000</v>
      </c>
      <c r="E273" s="56">
        <v>0</v>
      </c>
      <c r="F273" s="56">
        <v>-7744000</v>
      </c>
    </row>
    <row r="274" spans="1:6" x14ac:dyDescent="0.25">
      <c r="A274" s="2" t="s">
        <v>368</v>
      </c>
      <c r="B274" s="2" t="s">
        <v>369</v>
      </c>
      <c r="C274" s="56">
        <v>104812928</v>
      </c>
      <c r="D274" s="56">
        <v>777989979</v>
      </c>
      <c r="E274" s="56">
        <v>728996042</v>
      </c>
      <c r="F274" s="56">
        <v>55818991</v>
      </c>
    </row>
    <row r="275" spans="1:6" x14ac:dyDescent="0.25">
      <c r="A275" s="2" t="s">
        <v>370</v>
      </c>
      <c r="B275" s="2" t="s">
        <v>339</v>
      </c>
      <c r="C275" s="56">
        <v>104812928</v>
      </c>
      <c r="D275" s="56">
        <v>2708979</v>
      </c>
      <c r="E275" s="56">
        <v>728996042</v>
      </c>
      <c r="F275" s="56">
        <v>831099991</v>
      </c>
    </row>
    <row r="276" spans="1:6" x14ac:dyDescent="0.25">
      <c r="A276" s="2" t="s">
        <v>371</v>
      </c>
      <c r="B276" s="2" t="s">
        <v>341</v>
      </c>
      <c r="C276" s="56">
        <v>0</v>
      </c>
      <c r="D276" s="56">
        <v>775281000</v>
      </c>
      <c r="E276" s="56">
        <v>0</v>
      </c>
      <c r="F276" s="56">
        <v>-775281000</v>
      </c>
    </row>
    <row r="277" spans="1:6" x14ac:dyDescent="0.25">
      <c r="A277" s="2" t="s">
        <v>895</v>
      </c>
      <c r="B277" s="2" t="s">
        <v>650</v>
      </c>
      <c r="C277" s="56">
        <v>160167915</v>
      </c>
      <c r="D277" s="56">
        <v>1295335829.5599999</v>
      </c>
      <c r="E277" s="56">
        <v>1135167914.5599999</v>
      </c>
      <c r="F277" s="56">
        <v>0</v>
      </c>
    </row>
    <row r="278" spans="1:6" x14ac:dyDescent="0.25">
      <c r="A278" s="2" t="s">
        <v>894</v>
      </c>
      <c r="B278" s="2" t="s">
        <v>517</v>
      </c>
      <c r="C278" s="56">
        <v>160167915</v>
      </c>
      <c r="D278" s="56">
        <v>1295335829.5599999</v>
      </c>
      <c r="E278" s="56">
        <v>1135167914.5599999</v>
      </c>
      <c r="F278" s="56">
        <v>0</v>
      </c>
    </row>
    <row r="279" spans="1:6" x14ac:dyDescent="0.25">
      <c r="A279" s="2" t="s">
        <v>893</v>
      </c>
      <c r="B279" s="2" t="s">
        <v>517</v>
      </c>
      <c r="C279" s="56">
        <v>160167915</v>
      </c>
      <c r="D279" s="56">
        <v>1295335829.5599999</v>
      </c>
      <c r="E279" s="56">
        <v>1135167914.5599999</v>
      </c>
      <c r="F279" s="56">
        <v>0</v>
      </c>
    </row>
    <row r="280" spans="1:6" x14ac:dyDescent="0.25">
      <c r="A280" s="2" t="s">
        <v>372</v>
      </c>
      <c r="B280" s="2" t="s">
        <v>373</v>
      </c>
      <c r="C280" s="56">
        <v>17449221</v>
      </c>
      <c r="D280" s="56">
        <v>50315822</v>
      </c>
      <c r="E280" s="56">
        <v>32867406</v>
      </c>
      <c r="F280" s="56">
        <v>805</v>
      </c>
    </row>
    <row r="281" spans="1:6" x14ac:dyDescent="0.25">
      <c r="A281" s="2" t="s">
        <v>374</v>
      </c>
      <c r="B281" s="2" t="s">
        <v>375</v>
      </c>
      <c r="C281" s="56">
        <v>17449221</v>
      </c>
      <c r="D281" s="56">
        <v>50315822</v>
      </c>
      <c r="E281" s="56">
        <v>32867406</v>
      </c>
      <c r="F281" s="56">
        <v>805</v>
      </c>
    </row>
    <row r="282" spans="1:6" x14ac:dyDescent="0.25">
      <c r="A282" s="2" t="s">
        <v>376</v>
      </c>
      <c r="B282" s="2" t="s">
        <v>375</v>
      </c>
      <c r="C282" s="56">
        <v>17449221</v>
      </c>
      <c r="D282" s="56">
        <v>50315822</v>
      </c>
      <c r="E282" s="56">
        <v>32867406</v>
      </c>
      <c r="F282" s="56">
        <v>805</v>
      </c>
    </row>
    <row r="283" spans="1:6" x14ac:dyDescent="0.25">
      <c r="A283" s="2" t="s">
        <v>377</v>
      </c>
      <c r="B283" s="2" t="s">
        <v>378</v>
      </c>
      <c r="C283" s="56">
        <v>166278050</v>
      </c>
      <c r="D283" s="56">
        <v>4215081631.2199998</v>
      </c>
      <c r="E283" s="56">
        <v>4051425946.2199998</v>
      </c>
      <c r="F283" s="56">
        <v>2622365</v>
      </c>
    </row>
    <row r="284" spans="1:6" x14ac:dyDescent="0.25">
      <c r="A284" s="2" t="s">
        <v>379</v>
      </c>
      <c r="B284" s="2" t="s">
        <v>380</v>
      </c>
      <c r="C284" s="56">
        <v>0</v>
      </c>
      <c r="D284" s="56">
        <v>17593076</v>
      </c>
      <c r="E284" s="56">
        <v>17593076</v>
      </c>
      <c r="F284" s="56">
        <v>0</v>
      </c>
    </row>
    <row r="285" spans="1:6" x14ac:dyDescent="0.25">
      <c r="A285" s="2" t="s">
        <v>381</v>
      </c>
      <c r="B285" s="2" t="s">
        <v>380</v>
      </c>
      <c r="C285" s="56">
        <v>0</v>
      </c>
      <c r="D285" s="56">
        <v>17593076</v>
      </c>
      <c r="E285" s="56">
        <v>17593076</v>
      </c>
      <c r="F285" s="56">
        <v>0</v>
      </c>
    </row>
    <row r="286" spans="1:6" ht="30" x14ac:dyDescent="0.25">
      <c r="A286" s="2" t="s">
        <v>382</v>
      </c>
      <c r="B286" s="2" t="s">
        <v>383</v>
      </c>
      <c r="C286" s="56">
        <v>0</v>
      </c>
      <c r="D286" s="56">
        <v>155140500</v>
      </c>
      <c r="E286" s="56">
        <v>155140500</v>
      </c>
      <c r="F286" s="56">
        <v>0</v>
      </c>
    </row>
    <row r="287" spans="1:6" ht="30" x14ac:dyDescent="0.25">
      <c r="A287" s="2" t="s">
        <v>384</v>
      </c>
      <c r="B287" s="2" t="s">
        <v>385</v>
      </c>
      <c r="C287" s="56">
        <v>0</v>
      </c>
      <c r="D287" s="56">
        <v>102803900</v>
      </c>
      <c r="E287" s="56">
        <v>102803900</v>
      </c>
      <c r="F287" s="56">
        <v>0</v>
      </c>
    </row>
    <row r="288" spans="1:6" x14ac:dyDescent="0.25">
      <c r="A288" s="2" t="s">
        <v>386</v>
      </c>
      <c r="B288" s="2" t="s">
        <v>387</v>
      </c>
      <c r="C288" s="56">
        <v>0</v>
      </c>
      <c r="D288" s="56">
        <v>52336600</v>
      </c>
      <c r="E288" s="56">
        <v>52336600</v>
      </c>
      <c r="F288" s="56">
        <v>0</v>
      </c>
    </row>
    <row r="289" spans="1:6" x14ac:dyDescent="0.25">
      <c r="A289" s="2" t="s">
        <v>892</v>
      </c>
      <c r="B289" s="2" t="s">
        <v>890</v>
      </c>
      <c r="C289" s="56">
        <v>0</v>
      </c>
      <c r="D289" s="56">
        <v>34266362.240000002</v>
      </c>
      <c r="E289" s="56">
        <v>34266362.240000002</v>
      </c>
      <c r="F289" s="56">
        <v>0</v>
      </c>
    </row>
    <row r="290" spans="1:6" x14ac:dyDescent="0.25">
      <c r="A290" s="2" t="s">
        <v>891</v>
      </c>
      <c r="B290" s="2" t="s">
        <v>890</v>
      </c>
      <c r="C290" s="56">
        <v>0</v>
      </c>
      <c r="D290" s="56">
        <v>34266362.240000002</v>
      </c>
      <c r="E290" s="56">
        <v>34266362.240000002</v>
      </c>
      <c r="F290" s="56">
        <v>0</v>
      </c>
    </row>
    <row r="291" spans="1:6" x14ac:dyDescent="0.25">
      <c r="A291" s="2" t="s">
        <v>388</v>
      </c>
      <c r="B291" s="2" t="s">
        <v>389</v>
      </c>
      <c r="C291" s="56">
        <v>0</v>
      </c>
      <c r="D291" s="56">
        <v>356930800</v>
      </c>
      <c r="E291" s="56">
        <v>356930800</v>
      </c>
      <c r="F291" s="56">
        <v>0</v>
      </c>
    </row>
    <row r="292" spans="1:6" x14ac:dyDescent="0.25">
      <c r="A292" s="2" t="s">
        <v>844</v>
      </c>
      <c r="B292" s="2" t="s">
        <v>600</v>
      </c>
      <c r="C292" s="56">
        <v>0</v>
      </c>
      <c r="D292" s="56">
        <v>304594200</v>
      </c>
      <c r="E292" s="56">
        <v>304594200</v>
      </c>
      <c r="F292" s="56">
        <v>0</v>
      </c>
    </row>
    <row r="293" spans="1:6" x14ac:dyDescent="0.25">
      <c r="A293" s="2" t="s">
        <v>390</v>
      </c>
      <c r="B293" s="2" t="s">
        <v>391</v>
      </c>
      <c r="C293" s="56">
        <v>0</v>
      </c>
      <c r="D293" s="56">
        <v>52336600</v>
      </c>
      <c r="E293" s="56">
        <v>52336600</v>
      </c>
      <c r="F293" s="56">
        <v>0</v>
      </c>
    </row>
    <row r="294" spans="1:6" x14ac:dyDescent="0.25">
      <c r="A294" s="2" t="s">
        <v>843</v>
      </c>
      <c r="B294" s="2" t="s">
        <v>636</v>
      </c>
      <c r="C294" s="56">
        <v>0</v>
      </c>
      <c r="D294" s="56">
        <v>73132668</v>
      </c>
      <c r="E294" s="56">
        <v>73132668</v>
      </c>
      <c r="F294" s="56">
        <v>0</v>
      </c>
    </row>
    <row r="295" spans="1:6" x14ac:dyDescent="0.25">
      <c r="A295" s="2" t="s">
        <v>842</v>
      </c>
      <c r="B295" s="2" t="s">
        <v>636</v>
      </c>
      <c r="C295" s="56">
        <v>0</v>
      </c>
      <c r="D295" s="56">
        <v>73132668</v>
      </c>
      <c r="E295" s="56">
        <v>73132668</v>
      </c>
      <c r="F295" s="56">
        <v>0</v>
      </c>
    </row>
    <row r="296" spans="1:6" x14ac:dyDescent="0.25">
      <c r="A296" s="2" t="s">
        <v>392</v>
      </c>
      <c r="B296" s="2" t="s">
        <v>337</v>
      </c>
      <c r="C296" s="56">
        <v>0</v>
      </c>
      <c r="D296" s="56">
        <v>1075454468</v>
      </c>
      <c r="E296" s="56">
        <v>1075460568</v>
      </c>
      <c r="F296" s="56">
        <v>6100</v>
      </c>
    </row>
    <row r="297" spans="1:6" x14ac:dyDescent="0.25">
      <c r="A297" s="2" t="s">
        <v>393</v>
      </c>
      <c r="B297" s="2" t="s">
        <v>337</v>
      </c>
      <c r="C297" s="56">
        <v>0</v>
      </c>
      <c r="D297" s="56">
        <v>1075454468</v>
      </c>
      <c r="E297" s="56">
        <v>1075460568</v>
      </c>
      <c r="F297" s="56">
        <v>6100</v>
      </c>
    </row>
    <row r="298" spans="1:6" x14ac:dyDescent="0.25">
      <c r="A298" s="2" t="s">
        <v>394</v>
      </c>
      <c r="B298" s="2" t="s">
        <v>343</v>
      </c>
      <c r="C298" s="56">
        <v>166278050</v>
      </c>
      <c r="D298" s="56">
        <v>2502563756.98</v>
      </c>
      <c r="E298" s="56">
        <v>2338901971.98</v>
      </c>
      <c r="F298" s="56">
        <v>2616265</v>
      </c>
    </row>
    <row r="299" spans="1:6" x14ac:dyDescent="0.25">
      <c r="A299" s="2" t="s">
        <v>395</v>
      </c>
      <c r="B299" s="2" t="s">
        <v>343</v>
      </c>
      <c r="C299" s="56">
        <v>166278050</v>
      </c>
      <c r="D299" s="56">
        <v>2502563756.98</v>
      </c>
      <c r="E299" s="56">
        <v>2338901971.98</v>
      </c>
      <c r="F299" s="56">
        <v>2616265</v>
      </c>
    </row>
    <row r="300" spans="1:6" x14ac:dyDescent="0.25">
      <c r="A300" s="2" t="s">
        <v>396</v>
      </c>
      <c r="B300" s="2" t="s">
        <v>397</v>
      </c>
      <c r="C300" s="56">
        <v>20233259570.540001</v>
      </c>
      <c r="D300" s="56">
        <v>17776538743.220001</v>
      </c>
      <c r="E300" s="56">
        <v>16787351583.700001</v>
      </c>
      <c r="F300" s="56">
        <v>19244072411.02</v>
      </c>
    </row>
    <row r="301" spans="1:6" x14ac:dyDescent="0.25">
      <c r="A301" s="2" t="s">
        <v>398</v>
      </c>
      <c r="B301" s="2" t="s">
        <v>399</v>
      </c>
      <c r="C301" s="56">
        <v>916981876</v>
      </c>
      <c r="D301" s="56">
        <v>13804622586</v>
      </c>
      <c r="E301" s="56">
        <v>14129382307</v>
      </c>
      <c r="F301" s="56">
        <v>1241741597</v>
      </c>
    </row>
    <row r="302" spans="1:6" x14ac:dyDescent="0.25">
      <c r="A302" s="2" t="s">
        <v>400</v>
      </c>
      <c r="B302" s="2" t="s">
        <v>401</v>
      </c>
      <c r="C302" s="56">
        <v>16841205</v>
      </c>
      <c r="D302" s="56">
        <v>6906964714.6400003</v>
      </c>
      <c r="E302" s="56">
        <v>6890123509.6400003</v>
      </c>
      <c r="F302" s="56">
        <v>0</v>
      </c>
    </row>
    <row r="303" spans="1:6" x14ac:dyDescent="0.25">
      <c r="A303" s="2" t="s">
        <v>402</v>
      </c>
      <c r="B303" s="2" t="s">
        <v>401</v>
      </c>
      <c r="C303" s="56">
        <v>16841205</v>
      </c>
      <c r="D303" s="56">
        <v>6906964714.6400003</v>
      </c>
      <c r="E303" s="56">
        <v>6890123509.6400003</v>
      </c>
      <c r="F303" s="56">
        <v>0</v>
      </c>
    </row>
    <row r="304" spans="1:6" x14ac:dyDescent="0.25">
      <c r="A304" s="2" t="s">
        <v>838</v>
      </c>
      <c r="B304" s="2" t="s">
        <v>613</v>
      </c>
      <c r="C304" s="56">
        <v>232435708</v>
      </c>
      <c r="D304" s="56">
        <v>1362702790</v>
      </c>
      <c r="E304" s="56">
        <v>1130267082</v>
      </c>
      <c r="F304" s="56">
        <v>0</v>
      </c>
    </row>
    <row r="305" spans="1:6" x14ac:dyDescent="0.25">
      <c r="A305" s="2" t="s">
        <v>837</v>
      </c>
      <c r="B305" s="2" t="s">
        <v>613</v>
      </c>
      <c r="C305" s="56">
        <v>232435708</v>
      </c>
      <c r="D305" s="56">
        <v>1362702790</v>
      </c>
      <c r="E305" s="56">
        <v>1130267082</v>
      </c>
      <c r="F305" s="56">
        <v>0</v>
      </c>
    </row>
    <row r="306" spans="1:6" x14ac:dyDescent="0.25">
      <c r="A306" s="2" t="s">
        <v>403</v>
      </c>
      <c r="B306" s="2" t="s">
        <v>404</v>
      </c>
      <c r="C306" s="56">
        <v>443786841</v>
      </c>
      <c r="D306" s="56">
        <v>289667200</v>
      </c>
      <c r="E306" s="56">
        <v>431974682</v>
      </c>
      <c r="F306" s="56">
        <v>586094323</v>
      </c>
    </row>
    <row r="307" spans="1:6" x14ac:dyDescent="0.25">
      <c r="A307" s="2" t="s">
        <v>405</v>
      </c>
      <c r="B307" s="2" t="s">
        <v>404</v>
      </c>
      <c r="C307" s="56">
        <v>443786841</v>
      </c>
      <c r="D307" s="56">
        <v>289667200</v>
      </c>
      <c r="E307" s="56">
        <v>431974682</v>
      </c>
      <c r="F307" s="56">
        <v>586094323</v>
      </c>
    </row>
    <row r="308" spans="1:6" x14ac:dyDescent="0.25">
      <c r="A308" s="2" t="s">
        <v>406</v>
      </c>
      <c r="B308" s="2" t="s">
        <v>407</v>
      </c>
      <c r="C308" s="56">
        <v>37618486</v>
      </c>
      <c r="D308" s="56">
        <v>195108488</v>
      </c>
      <c r="E308" s="56">
        <v>431974682</v>
      </c>
      <c r="F308" s="56">
        <v>274484680</v>
      </c>
    </row>
    <row r="309" spans="1:6" x14ac:dyDescent="0.25">
      <c r="A309" s="2" t="s">
        <v>408</v>
      </c>
      <c r="B309" s="2" t="s">
        <v>407</v>
      </c>
      <c r="C309" s="56">
        <v>37618486</v>
      </c>
      <c r="D309" s="56">
        <v>195108488</v>
      </c>
      <c r="E309" s="56">
        <v>431974682</v>
      </c>
      <c r="F309" s="56">
        <v>274484680</v>
      </c>
    </row>
    <row r="310" spans="1:6" x14ac:dyDescent="0.25">
      <c r="A310" s="2" t="s">
        <v>409</v>
      </c>
      <c r="B310" s="2" t="s">
        <v>410</v>
      </c>
      <c r="C310" s="56">
        <v>0</v>
      </c>
      <c r="D310" s="56">
        <v>433033173</v>
      </c>
      <c r="E310" s="56">
        <v>602181855</v>
      </c>
      <c r="F310" s="56">
        <v>169148682</v>
      </c>
    </row>
    <row r="311" spans="1:6" x14ac:dyDescent="0.25">
      <c r="A311" s="2" t="s">
        <v>411</v>
      </c>
      <c r="B311" s="2" t="s">
        <v>410</v>
      </c>
      <c r="C311" s="56">
        <v>0</v>
      </c>
      <c r="D311" s="56">
        <v>433033173</v>
      </c>
      <c r="E311" s="56">
        <v>602181855</v>
      </c>
      <c r="F311" s="56">
        <v>169148682</v>
      </c>
    </row>
    <row r="312" spans="1:6" x14ac:dyDescent="0.25">
      <c r="A312" s="2" t="s">
        <v>412</v>
      </c>
      <c r="B312" s="2" t="s">
        <v>413</v>
      </c>
      <c r="C312" s="56">
        <v>0</v>
      </c>
      <c r="D312" s="56">
        <v>912478763</v>
      </c>
      <c r="E312" s="56">
        <v>912978763</v>
      </c>
      <c r="F312" s="56">
        <v>500000</v>
      </c>
    </row>
    <row r="313" spans="1:6" x14ac:dyDescent="0.25">
      <c r="A313" s="2" t="s">
        <v>414</v>
      </c>
      <c r="B313" s="2" t="s">
        <v>413</v>
      </c>
      <c r="C313" s="56">
        <v>0</v>
      </c>
      <c r="D313" s="56">
        <v>912478763</v>
      </c>
      <c r="E313" s="56">
        <v>912978763</v>
      </c>
      <c r="F313" s="56">
        <v>500000</v>
      </c>
    </row>
    <row r="314" spans="1:6" x14ac:dyDescent="0.25">
      <c r="A314" s="2" t="s">
        <v>415</v>
      </c>
      <c r="B314" s="2" t="s">
        <v>416</v>
      </c>
      <c r="C314" s="56">
        <v>186299636</v>
      </c>
      <c r="D314" s="56">
        <v>482533661</v>
      </c>
      <c r="E314" s="56">
        <v>506663943</v>
      </c>
      <c r="F314" s="56">
        <v>210429918</v>
      </c>
    </row>
    <row r="315" spans="1:6" x14ac:dyDescent="0.25">
      <c r="A315" s="2" t="s">
        <v>417</v>
      </c>
      <c r="B315" s="2" t="s">
        <v>416</v>
      </c>
      <c r="C315" s="56">
        <v>117867443</v>
      </c>
      <c r="D315" s="56">
        <v>459762572</v>
      </c>
      <c r="E315" s="56">
        <v>459629256</v>
      </c>
      <c r="F315" s="56">
        <v>117734127</v>
      </c>
    </row>
    <row r="316" spans="1:6" x14ac:dyDescent="0.25">
      <c r="A316" s="2" t="s">
        <v>418</v>
      </c>
      <c r="B316" s="2" t="s">
        <v>419</v>
      </c>
      <c r="C316" s="56">
        <v>68432193</v>
      </c>
      <c r="D316" s="56">
        <v>22771089</v>
      </c>
      <c r="E316" s="56">
        <v>47034687</v>
      </c>
      <c r="F316" s="56">
        <v>92695791</v>
      </c>
    </row>
    <row r="317" spans="1:6" x14ac:dyDescent="0.25">
      <c r="A317" s="2" t="s">
        <v>420</v>
      </c>
      <c r="B317" s="2" t="s">
        <v>421</v>
      </c>
      <c r="C317" s="56">
        <v>0</v>
      </c>
      <c r="D317" s="56">
        <v>682239522.01999998</v>
      </c>
      <c r="E317" s="56">
        <v>682239522.01999998</v>
      </c>
      <c r="F317" s="56">
        <v>0</v>
      </c>
    </row>
    <row r="318" spans="1:6" x14ac:dyDescent="0.25">
      <c r="A318" s="2" t="s">
        <v>422</v>
      </c>
      <c r="B318" s="2" t="s">
        <v>421</v>
      </c>
      <c r="C318" s="56">
        <v>0</v>
      </c>
      <c r="D318" s="56">
        <v>682239522.01999998</v>
      </c>
      <c r="E318" s="56">
        <v>682239522.01999998</v>
      </c>
      <c r="F318" s="56">
        <v>0</v>
      </c>
    </row>
    <row r="319" spans="1:6" x14ac:dyDescent="0.25">
      <c r="A319" s="2" t="s">
        <v>423</v>
      </c>
      <c r="B319" s="2" t="s">
        <v>424</v>
      </c>
      <c r="C319" s="56">
        <v>0</v>
      </c>
      <c r="D319" s="56">
        <v>62521900</v>
      </c>
      <c r="E319" s="56">
        <v>62521900</v>
      </c>
      <c r="F319" s="56">
        <v>0</v>
      </c>
    </row>
    <row r="320" spans="1:6" x14ac:dyDescent="0.25">
      <c r="A320" s="2" t="s">
        <v>425</v>
      </c>
      <c r="B320" s="2" t="s">
        <v>424</v>
      </c>
      <c r="C320" s="56">
        <v>0</v>
      </c>
      <c r="D320" s="56">
        <v>62521900</v>
      </c>
      <c r="E320" s="56">
        <v>62521900</v>
      </c>
      <c r="F320" s="56">
        <v>0</v>
      </c>
    </row>
    <row r="321" spans="1:7" x14ac:dyDescent="0.25">
      <c r="A321" s="2" t="s">
        <v>426</v>
      </c>
      <c r="B321" s="2" t="s">
        <v>427</v>
      </c>
      <c r="C321" s="56">
        <v>0</v>
      </c>
      <c r="D321" s="56">
        <v>1157924701</v>
      </c>
      <c r="E321" s="56">
        <v>1159008695</v>
      </c>
      <c r="F321" s="56">
        <v>1083994</v>
      </c>
    </row>
    <row r="322" spans="1:7" x14ac:dyDescent="0.25">
      <c r="A322" s="2" t="s">
        <v>428</v>
      </c>
      <c r="B322" s="2" t="s">
        <v>427</v>
      </c>
      <c r="C322" s="56">
        <v>0</v>
      </c>
      <c r="D322" s="56">
        <v>1157924701</v>
      </c>
      <c r="E322" s="56">
        <v>1159008695</v>
      </c>
      <c r="F322" s="56">
        <v>1083994</v>
      </c>
    </row>
    <row r="323" spans="1:7" x14ac:dyDescent="0.25">
      <c r="A323" s="2" t="s">
        <v>429</v>
      </c>
      <c r="B323" s="2" t="s">
        <v>430</v>
      </c>
      <c r="C323" s="56">
        <v>0</v>
      </c>
      <c r="D323" s="56">
        <v>846355025</v>
      </c>
      <c r="E323" s="56">
        <v>846355025</v>
      </c>
      <c r="F323" s="56">
        <v>0</v>
      </c>
    </row>
    <row r="324" spans="1:7" x14ac:dyDescent="0.25">
      <c r="A324" s="2" t="s">
        <v>431</v>
      </c>
      <c r="B324" s="2" t="s">
        <v>430</v>
      </c>
      <c r="C324" s="56">
        <v>0</v>
      </c>
      <c r="D324" s="56">
        <v>846355025</v>
      </c>
      <c r="E324" s="56">
        <v>846355025</v>
      </c>
      <c r="F324" s="56">
        <v>0</v>
      </c>
    </row>
    <row r="325" spans="1:7" x14ac:dyDescent="0.25">
      <c r="A325" s="2" t="s">
        <v>432</v>
      </c>
      <c r="B325" s="2" t="s">
        <v>433</v>
      </c>
      <c r="C325" s="56">
        <v>0</v>
      </c>
      <c r="D325" s="56">
        <v>406472100</v>
      </c>
      <c r="E325" s="56">
        <v>406472100</v>
      </c>
      <c r="F325" s="56">
        <v>0</v>
      </c>
    </row>
    <row r="326" spans="1:7" x14ac:dyDescent="0.25">
      <c r="A326" s="2" t="s">
        <v>434</v>
      </c>
      <c r="B326" s="2" t="s">
        <v>433</v>
      </c>
      <c r="C326" s="56">
        <v>0</v>
      </c>
      <c r="D326" s="56">
        <v>406472100</v>
      </c>
      <c r="E326" s="56">
        <v>406472100</v>
      </c>
      <c r="F326" s="56">
        <v>0</v>
      </c>
    </row>
    <row r="327" spans="1:7" x14ac:dyDescent="0.25">
      <c r="A327" s="2" t="s">
        <v>435</v>
      </c>
      <c r="B327" s="2" t="s">
        <v>436</v>
      </c>
      <c r="C327" s="56">
        <v>0</v>
      </c>
      <c r="D327" s="56">
        <v>66620548.340000004</v>
      </c>
      <c r="E327" s="56">
        <v>66620548.340000004</v>
      </c>
      <c r="F327" s="56">
        <v>0</v>
      </c>
    </row>
    <row r="328" spans="1:7" x14ac:dyDescent="0.25">
      <c r="A328" s="2" t="s">
        <v>437</v>
      </c>
      <c r="B328" s="2" t="s">
        <v>436</v>
      </c>
      <c r="C328" s="56">
        <v>0</v>
      </c>
      <c r="D328" s="56">
        <v>66620548.340000004</v>
      </c>
      <c r="E328" s="56">
        <v>66620548.340000004</v>
      </c>
      <c r="F328" s="56">
        <v>0</v>
      </c>
    </row>
    <row r="329" spans="1:7" x14ac:dyDescent="0.25">
      <c r="A329" s="2" t="s">
        <v>438</v>
      </c>
      <c r="B329" s="2" t="s">
        <v>439</v>
      </c>
      <c r="C329" s="56">
        <v>19316277694.540001</v>
      </c>
      <c r="D329" s="56">
        <v>3971916157.2199998</v>
      </c>
      <c r="E329" s="56">
        <v>2657969276.6999998</v>
      </c>
      <c r="F329" s="56">
        <v>18002330814.02</v>
      </c>
    </row>
    <row r="330" spans="1:7" x14ac:dyDescent="0.25">
      <c r="A330" s="2" t="s">
        <v>440</v>
      </c>
      <c r="B330" s="2" t="s">
        <v>441</v>
      </c>
      <c r="C330" s="56">
        <v>182296513</v>
      </c>
      <c r="D330" s="56">
        <v>672021405.98000002</v>
      </c>
      <c r="E330" s="56">
        <v>489724892.98000002</v>
      </c>
      <c r="F330" s="56">
        <v>0</v>
      </c>
    </row>
    <row r="331" spans="1:7" x14ac:dyDescent="0.25">
      <c r="A331" s="2" t="s">
        <v>442</v>
      </c>
      <c r="B331" s="2" t="s">
        <v>441</v>
      </c>
      <c r="C331" s="56">
        <v>182296513</v>
      </c>
      <c r="D331" s="56">
        <v>672021405.98000002</v>
      </c>
      <c r="E331" s="56">
        <v>489724892.98000002</v>
      </c>
      <c r="F331" s="56">
        <v>0</v>
      </c>
      <c r="G331" s="74"/>
    </row>
    <row r="332" spans="1:7" x14ac:dyDescent="0.25">
      <c r="A332" s="2" t="s">
        <v>443</v>
      </c>
      <c r="B332" s="2" t="s">
        <v>444</v>
      </c>
      <c r="C332" s="56">
        <v>2604259904.98</v>
      </c>
      <c r="D332" s="56">
        <v>914910213.74000001</v>
      </c>
      <c r="E332" s="56">
        <v>1017631135.72</v>
      </c>
      <c r="F332" s="56">
        <v>2706980826.96</v>
      </c>
    </row>
    <row r="333" spans="1:7" x14ac:dyDescent="0.25">
      <c r="A333" s="2" t="s">
        <v>445</v>
      </c>
      <c r="B333" s="2" t="s">
        <v>444</v>
      </c>
      <c r="C333" s="56">
        <v>2604259904.98</v>
      </c>
      <c r="D333" s="56">
        <v>914910213.74000001</v>
      </c>
      <c r="E333" s="56">
        <v>1017631135.72</v>
      </c>
      <c r="F333" s="56">
        <v>2706980826.96</v>
      </c>
    </row>
    <row r="334" spans="1:7" x14ac:dyDescent="0.25">
      <c r="A334" s="2" t="s">
        <v>446</v>
      </c>
      <c r="B334" s="2" t="s">
        <v>447</v>
      </c>
      <c r="C334" s="56">
        <v>16529721276.559999</v>
      </c>
      <c r="D334" s="56">
        <v>2384984537.5</v>
      </c>
      <c r="E334" s="56">
        <v>1150613248</v>
      </c>
      <c r="F334" s="56">
        <v>15295349987.059999</v>
      </c>
    </row>
    <row r="335" spans="1:7" x14ac:dyDescent="0.25">
      <c r="A335" s="2" t="s">
        <v>448</v>
      </c>
      <c r="B335" s="2" t="s">
        <v>447</v>
      </c>
      <c r="C335" s="56">
        <v>16529721276.559999</v>
      </c>
      <c r="D335" s="56">
        <v>2384984537.5</v>
      </c>
      <c r="E335" s="56">
        <v>1150613248</v>
      </c>
      <c r="F335" s="56">
        <v>15295349987.059999</v>
      </c>
    </row>
    <row r="336" spans="1:7" x14ac:dyDescent="0.25">
      <c r="A336" s="2" t="s">
        <v>449</v>
      </c>
      <c r="B336" s="2" t="s">
        <v>450</v>
      </c>
      <c r="C336" s="56">
        <v>21224684325.970001</v>
      </c>
      <c r="D336" s="56">
        <v>426301279</v>
      </c>
      <c r="E336" s="56">
        <v>7103033251</v>
      </c>
      <c r="F336" s="56">
        <v>27901416297.970001</v>
      </c>
    </row>
    <row r="337" spans="1:10" x14ac:dyDescent="0.25">
      <c r="A337" s="2" t="s">
        <v>451</v>
      </c>
      <c r="B337" s="2" t="s">
        <v>452</v>
      </c>
      <c r="C337" s="56">
        <v>21224684325.970001</v>
      </c>
      <c r="D337" s="56">
        <v>426301279</v>
      </c>
      <c r="E337" s="56">
        <v>7103033251</v>
      </c>
      <c r="F337" s="56">
        <v>27901416297.970001</v>
      </c>
    </row>
    <row r="338" spans="1:10" x14ac:dyDescent="0.25">
      <c r="A338" s="2" t="s">
        <v>453</v>
      </c>
      <c r="B338" s="2" t="s">
        <v>454</v>
      </c>
      <c r="C338" s="56">
        <v>20330190771.700001</v>
      </c>
      <c r="D338" s="56">
        <v>360431918</v>
      </c>
      <c r="E338" s="56">
        <v>6887671490</v>
      </c>
      <c r="F338" s="56">
        <v>26857430343.700001</v>
      </c>
    </row>
    <row r="339" spans="1:10" x14ac:dyDescent="0.25">
      <c r="A339" s="2" t="s">
        <v>455</v>
      </c>
      <c r="B339" s="2" t="s">
        <v>454</v>
      </c>
      <c r="C339" s="56">
        <v>20330190771.700001</v>
      </c>
      <c r="D339" s="56">
        <v>360431918</v>
      </c>
      <c r="E339" s="56">
        <v>6887671490</v>
      </c>
      <c r="F339" s="56">
        <v>26857430343.700001</v>
      </c>
    </row>
    <row r="340" spans="1:10" x14ac:dyDescent="0.25">
      <c r="A340" s="2" t="s">
        <v>456</v>
      </c>
      <c r="B340" s="2" t="s">
        <v>457</v>
      </c>
      <c r="C340" s="56">
        <v>894493554.26999998</v>
      </c>
      <c r="D340" s="56">
        <v>65869361</v>
      </c>
      <c r="E340" s="56">
        <v>215361761</v>
      </c>
      <c r="F340" s="56">
        <v>1043985954.27</v>
      </c>
    </row>
    <row r="341" spans="1:10" x14ac:dyDescent="0.25">
      <c r="A341" s="2" t="s">
        <v>458</v>
      </c>
      <c r="B341" s="2" t="s">
        <v>457</v>
      </c>
      <c r="C341" s="56">
        <v>894493554.26999998</v>
      </c>
      <c r="D341" s="56">
        <v>65869361</v>
      </c>
      <c r="E341" s="56">
        <v>215361761</v>
      </c>
      <c r="F341" s="56">
        <v>1043985954.27</v>
      </c>
    </row>
    <row r="342" spans="1:10" x14ac:dyDescent="0.25">
      <c r="A342" s="2" t="s">
        <v>459</v>
      </c>
      <c r="B342" s="2" t="s">
        <v>460</v>
      </c>
      <c r="C342" s="56">
        <v>30720236632.959999</v>
      </c>
      <c r="D342" s="56">
        <v>83914791596.020004</v>
      </c>
      <c r="E342" s="56">
        <v>86431928883.089996</v>
      </c>
      <c r="F342" s="56">
        <v>33237373920.029999</v>
      </c>
      <c r="G342" s="55">
        <f>+Balance!M44</f>
        <v>179267448176.62994</v>
      </c>
      <c r="H342" s="66">
        <f>+Resultados!H67</f>
        <v>146030074256.59995</v>
      </c>
      <c r="I342" s="65">
        <f>+G342-H342</f>
        <v>33237373920.029999</v>
      </c>
      <c r="J342" s="65">
        <f>+F342-I342</f>
        <v>0</v>
      </c>
    </row>
    <row r="343" spans="1:10" x14ac:dyDescent="0.25">
      <c r="A343" s="2" t="s">
        <v>461</v>
      </c>
      <c r="B343" s="2" t="s">
        <v>462</v>
      </c>
      <c r="C343" s="56">
        <v>30720236632.959999</v>
      </c>
      <c r="D343" s="56">
        <v>83914791596.020004</v>
      </c>
      <c r="E343" s="56">
        <v>86431928883.089996</v>
      </c>
      <c r="F343" s="56">
        <v>33237373920.029999</v>
      </c>
    </row>
    <row r="344" spans="1:10" x14ac:dyDescent="0.25">
      <c r="A344" s="2" t="s">
        <v>463</v>
      </c>
      <c r="B344" s="2" t="s">
        <v>464</v>
      </c>
      <c r="C344" s="56">
        <v>11244084300.33</v>
      </c>
      <c r="D344" s="56">
        <v>0</v>
      </c>
      <c r="E344" s="56">
        <v>0</v>
      </c>
      <c r="F344" s="56">
        <v>11244084300.33</v>
      </c>
    </row>
    <row r="345" spans="1:10" x14ac:dyDescent="0.25">
      <c r="A345" s="2" t="s">
        <v>465</v>
      </c>
      <c r="B345" s="2" t="s">
        <v>466</v>
      </c>
      <c r="C345" s="56">
        <v>11244084300.33</v>
      </c>
      <c r="D345" s="56">
        <v>0</v>
      </c>
      <c r="E345" s="56">
        <v>0</v>
      </c>
      <c r="F345" s="56">
        <v>11244084300.33</v>
      </c>
    </row>
    <row r="346" spans="1:10" x14ac:dyDescent="0.25">
      <c r="A346" s="2" t="s">
        <v>467</v>
      </c>
      <c r="B346" s="2" t="s">
        <v>468</v>
      </c>
      <c r="C346" s="56">
        <v>11244084300.33</v>
      </c>
      <c r="D346" s="56">
        <v>0</v>
      </c>
      <c r="E346" s="56">
        <v>0</v>
      </c>
      <c r="F346" s="56">
        <v>11244084300.33</v>
      </c>
    </row>
    <row r="347" spans="1:10" x14ac:dyDescent="0.25">
      <c r="A347" s="2" t="s">
        <v>469</v>
      </c>
      <c r="B347" s="2" t="s">
        <v>470</v>
      </c>
      <c r="C347" s="56">
        <v>99628024808.860001</v>
      </c>
      <c r="D347" s="56">
        <v>82257358928.059998</v>
      </c>
      <c r="E347" s="56">
        <v>2680796570.3600001</v>
      </c>
      <c r="F347" s="56">
        <v>20051462451.16</v>
      </c>
    </row>
    <row r="348" spans="1:10" x14ac:dyDescent="0.25">
      <c r="A348" s="2" t="s">
        <v>471</v>
      </c>
      <c r="B348" s="2" t="s">
        <v>472</v>
      </c>
      <c r="C348" s="56">
        <v>99628024808.860001</v>
      </c>
      <c r="D348" s="56">
        <v>827222885.35000002</v>
      </c>
      <c r="E348" s="56">
        <v>2552743697.8800001</v>
      </c>
      <c r="F348" s="56">
        <v>101353545621.39</v>
      </c>
    </row>
    <row r="349" spans="1:10" x14ac:dyDescent="0.25">
      <c r="A349" s="2" t="s">
        <v>473</v>
      </c>
      <c r="B349" s="2" t="s">
        <v>472</v>
      </c>
      <c r="C349" s="56">
        <v>87569313771.679993</v>
      </c>
      <c r="D349" s="56">
        <v>128052872.48</v>
      </c>
      <c r="E349" s="56">
        <v>128052872.48</v>
      </c>
      <c r="F349" s="56">
        <v>87569313771.679993</v>
      </c>
    </row>
    <row r="350" spans="1:10" ht="30" x14ac:dyDescent="0.25">
      <c r="A350" s="2" t="s">
        <v>474</v>
      </c>
      <c r="B350" s="2" t="s">
        <v>475</v>
      </c>
      <c r="C350" s="56">
        <v>12058711037.18</v>
      </c>
      <c r="D350" s="56">
        <v>699170012.87</v>
      </c>
      <c r="E350" s="56">
        <v>2424690825.4000001</v>
      </c>
      <c r="F350" s="56">
        <v>13784231849.709999</v>
      </c>
    </row>
    <row r="351" spans="1:10" x14ac:dyDescent="0.25">
      <c r="A351" s="2" t="s">
        <v>824</v>
      </c>
      <c r="B351" s="2" t="s">
        <v>822</v>
      </c>
      <c r="C351" s="56">
        <v>0</v>
      </c>
      <c r="D351" s="56">
        <v>81430136042.710007</v>
      </c>
      <c r="E351" s="56">
        <v>128052872.48</v>
      </c>
      <c r="F351" s="56">
        <v>-81302083170.229996</v>
      </c>
    </row>
    <row r="352" spans="1:10" x14ac:dyDescent="0.25">
      <c r="A352" s="2" t="s">
        <v>823</v>
      </c>
      <c r="B352" s="2" t="s">
        <v>822</v>
      </c>
      <c r="C352" s="56">
        <v>0</v>
      </c>
      <c r="D352" s="56">
        <v>81430136042.710007</v>
      </c>
      <c r="E352" s="56">
        <v>128052872.48</v>
      </c>
      <c r="F352" s="56">
        <v>-81302083170.229996</v>
      </c>
    </row>
    <row r="353" spans="1:8" x14ac:dyDescent="0.25">
      <c r="A353" s="2" t="s">
        <v>869</v>
      </c>
      <c r="B353" s="2" t="s">
        <v>881</v>
      </c>
      <c r="C353" s="56">
        <v>-81302083170.229996</v>
      </c>
      <c r="D353" s="56">
        <v>256105744.96000001</v>
      </c>
      <c r="E353" s="56">
        <v>81558188915.190002</v>
      </c>
      <c r="F353" s="56">
        <v>0</v>
      </c>
    </row>
    <row r="354" spans="1:8" x14ac:dyDescent="0.25">
      <c r="A354" s="2" t="s">
        <v>889</v>
      </c>
      <c r="B354" s="2" t="s">
        <v>888</v>
      </c>
      <c r="C354" s="56">
        <v>0</v>
      </c>
      <c r="D354" s="56">
        <v>128052872.48</v>
      </c>
      <c r="E354" s="56">
        <v>128052872.48</v>
      </c>
      <c r="F354" s="56">
        <v>0</v>
      </c>
      <c r="G354" s="65"/>
      <c r="H354" s="65"/>
    </row>
    <row r="355" spans="1:8" x14ac:dyDescent="0.25">
      <c r="A355" s="2" t="s">
        <v>887</v>
      </c>
      <c r="B355" s="2" t="s">
        <v>886</v>
      </c>
      <c r="C355" s="56">
        <v>0</v>
      </c>
      <c r="D355" s="56">
        <v>128052872.48</v>
      </c>
      <c r="E355" s="56">
        <v>128052872.48</v>
      </c>
      <c r="F355" s="56">
        <v>0</v>
      </c>
    </row>
    <row r="356" spans="1:8" x14ac:dyDescent="0.25">
      <c r="A356" s="2" t="s">
        <v>885</v>
      </c>
      <c r="B356" s="2" t="s">
        <v>883</v>
      </c>
      <c r="C356" s="56">
        <v>-81302083170.229996</v>
      </c>
      <c r="D356" s="56">
        <v>128052872.48</v>
      </c>
      <c r="E356" s="56">
        <v>81430136042.710007</v>
      </c>
      <c r="F356" s="56">
        <v>0</v>
      </c>
    </row>
    <row r="357" spans="1:8" x14ac:dyDescent="0.25">
      <c r="A357" s="2" t="s">
        <v>884</v>
      </c>
      <c r="B357" s="2" t="s">
        <v>883</v>
      </c>
      <c r="C357" s="56">
        <v>-81302083170.229996</v>
      </c>
      <c r="D357" s="56">
        <v>128052872.48</v>
      </c>
      <c r="E357" s="56">
        <v>81430136042.710007</v>
      </c>
      <c r="F357" s="56">
        <v>0</v>
      </c>
    </row>
    <row r="358" spans="1:8" ht="30" x14ac:dyDescent="0.25">
      <c r="A358" s="2" t="s">
        <v>476</v>
      </c>
      <c r="B358" s="2" t="s">
        <v>477</v>
      </c>
      <c r="C358" s="56">
        <v>1150210694</v>
      </c>
      <c r="D358" s="56">
        <v>1401326923</v>
      </c>
      <c r="E358" s="56">
        <v>2192943397.54</v>
      </c>
      <c r="F358" s="56">
        <v>1941827168.54</v>
      </c>
    </row>
    <row r="359" spans="1:8" ht="30" x14ac:dyDescent="0.25">
      <c r="A359" s="2" t="s">
        <v>478</v>
      </c>
      <c r="B359" s="2" t="s">
        <v>479</v>
      </c>
      <c r="C359" s="56">
        <v>1150210694</v>
      </c>
      <c r="D359" s="56">
        <v>1401326923</v>
      </c>
      <c r="E359" s="56">
        <v>2192943397.54</v>
      </c>
      <c r="F359" s="56">
        <v>1941827168.54</v>
      </c>
    </row>
    <row r="360" spans="1:8" ht="30" x14ac:dyDescent="0.25">
      <c r="A360" s="2" t="s">
        <v>480</v>
      </c>
      <c r="B360" s="2" t="s">
        <v>481</v>
      </c>
      <c r="C360" s="56">
        <v>1150210694</v>
      </c>
      <c r="D360" s="56">
        <v>1401326923</v>
      </c>
      <c r="E360" s="56">
        <v>2192943397.54</v>
      </c>
      <c r="F360" s="56">
        <v>1941827168.54</v>
      </c>
    </row>
    <row r="361" spans="1:8" x14ac:dyDescent="0.25">
      <c r="A361" s="2" t="s">
        <v>482</v>
      </c>
      <c r="B361" s="2" t="s">
        <v>483</v>
      </c>
      <c r="C361" s="56">
        <v>0</v>
      </c>
      <c r="D361" s="56">
        <v>4813602050.9099998</v>
      </c>
      <c r="E361" s="56">
        <v>364187189679.98999</v>
      </c>
      <c r="F361" s="56">
        <v>359373587629.08002</v>
      </c>
    </row>
    <row r="362" spans="1:8" x14ac:dyDescent="0.25">
      <c r="A362" s="2" t="s">
        <v>484</v>
      </c>
      <c r="B362" s="2" t="s">
        <v>485</v>
      </c>
      <c r="C362" s="56">
        <v>0</v>
      </c>
      <c r="D362" s="56">
        <v>5456370</v>
      </c>
      <c r="E362" s="56">
        <v>400843358.38</v>
      </c>
      <c r="F362" s="56">
        <v>395386988.38</v>
      </c>
    </row>
    <row r="363" spans="1:8" x14ac:dyDescent="0.25">
      <c r="A363" s="2" t="s">
        <v>486</v>
      </c>
      <c r="B363" s="2" t="s">
        <v>487</v>
      </c>
      <c r="C363" s="56">
        <v>0</v>
      </c>
      <c r="D363" s="56">
        <v>5456370</v>
      </c>
      <c r="E363" s="56">
        <v>400843358.38</v>
      </c>
      <c r="F363" s="56">
        <v>395386988.38</v>
      </c>
    </row>
    <row r="364" spans="1:8" x14ac:dyDescent="0.25">
      <c r="A364" s="2" t="s">
        <v>488</v>
      </c>
      <c r="B364" s="2" t="s">
        <v>489</v>
      </c>
      <c r="C364" s="56">
        <v>0</v>
      </c>
      <c r="D364" s="56">
        <v>0</v>
      </c>
      <c r="E364" s="56">
        <v>186014</v>
      </c>
      <c r="F364" s="56">
        <v>186014</v>
      </c>
    </row>
    <row r="365" spans="1:8" x14ac:dyDescent="0.25">
      <c r="A365" s="2" t="s">
        <v>490</v>
      </c>
      <c r="B365" s="2" t="s">
        <v>489</v>
      </c>
      <c r="C365" s="56">
        <v>0</v>
      </c>
      <c r="D365" s="56">
        <v>0</v>
      </c>
      <c r="E365" s="56">
        <v>186014</v>
      </c>
      <c r="F365" s="56">
        <v>186014</v>
      </c>
    </row>
    <row r="366" spans="1:8" x14ac:dyDescent="0.25">
      <c r="A366" s="2" t="s">
        <v>491</v>
      </c>
      <c r="B366" s="2" t="s">
        <v>25</v>
      </c>
      <c r="C366" s="56">
        <v>0</v>
      </c>
      <c r="D366" s="56">
        <v>5456370</v>
      </c>
      <c r="E366" s="56">
        <v>400657344.38</v>
      </c>
      <c r="F366" s="56">
        <v>395200974.38</v>
      </c>
    </row>
    <row r="367" spans="1:8" x14ac:dyDescent="0.25">
      <c r="A367" s="2" t="s">
        <v>492</v>
      </c>
      <c r="B367" s="2" t="s">
        <v>27</v>
      </c>
      <c r="C367" s="56">
        <v>0</v>
      </c>
      <c r="D367" s="56">
        <v>5456370</v>
      </c>
      <c r="E367" s="56">
        <v>12596950</v>
      </c>
      <c r="F367" s="56">
        <v>7140580</v>
      </c>
    </row>
    <row r="368" spans="1:8" x14ac:dyDescent="0.25">
      <c r="A368" s="2" t="s">
        <v>1024</v>
      </c>
      <c r="B368" s="2" t="s">
        <v>29</v>
      </c>
      <c r="C368" s="56">
        <v>0</v>
      </c>
      <c r="D368" s="56">
        <v>0</v>
      </c>
      <c r="E368" s="56">
        <v>17230028.379999999</v>
      </c>
      <c r="F368" s="56">
        <v>17230028.379999999</v>
      </c>
    </row>
    <row r="369" spans="1:6" x14ac:dyDescent="0.25">
      <c r="A369" s="2" t="s">
        <v>493</v>
      </c>
      <c r="B369" s="2" t="s">
        <v>25</v>
      </c>
      <c r="C369" s="56">
        <v>0</v>
      </c>
      <c r="D369" s="56">
        <v>0</v>
      </c>
      <c r="E369" s="56">
        <v>370830366</v>
      </c>
      <c r="F369" s="56">
        <v>370830366</v>
      </c>
    </row>
    <row r="370" spans="1:6" x14ac:dyDescent="0.25">
      <c r="A370" s="2" t="s">
        <v>494</v>
      </c>
      <c r="B370" s="2" t="s">
        <v>495</v>
      </c>
      <c r="C370" s="56">
        <v>0</v>
      </c>
      <c r="D370" s="56">
        <v>1315000</v>
      </c>
      <c r="E370" s="56">
        <v>1354780</v>
      </c>
      <c r="F370" s="56">
        <v>39780</v>
      </c>
    </row>
    <row r="371" spans="1:6" x14ac:dyDescent="0.25">
      <c r="A371" s="2" t="s">
        <v>496</v>
      </c>
      <c r="B371" s="2" t="s">
        <v>497</v>
      </c>
      <c r="C371" s="56">
        <v>0</v>
      </c>
      <c r="D371" s="56">
        <v>1315000</v>
      </c>
      <c r="E371" s="56">
        <v>1354780</v>
      </c>
      <c r="F371" s="56">
        <v>39780</v>
      </c>
    </row>
    <row r="372" spans="1:6" x14ac:dyDescent="0.25">
      <c r="A372" s="2" t="s">
        <v>498</v>
      </c>
      <c r="B372" s="2" t="s">
        <v>34</v>
      </c>
      <c r="C372" s="56">
        <v>0</v>
      </c>
      <c r="D372" s="56">
        <v>1315000</v>
      </c>
      <c r="E372" s="56">
        <v>1354780</v>
      </c>
      <c r="F372" s="56">
        <v>39780</v>
      </c>
    </row>
    <row r="373" spans="1:6" x14ac:dyDescent="0.25">
      <c r="A373" s="2" t="s">
        <v>499</v>
      </c>
      <c r="B373" s="2" t="s">
        <v>34</v>
      </c>
      <c r="C373" s="56">
        <v>0</v>
      </c>
      <c r="D373" s="56">
        <v>1315000</v>
      </c>
      <c r="E373" s="56">
        <v>1354780</v>
      </c>
      <c r="F373" s="56">
        <v>39780</v>
      </c>
    </row>
    <row r="374" spans="1:6" x14ac:dyDescent="0.25">
      <c r="A374" s="2" t="s">
        <v>500</v>
      </c>
      <c r="B374" s="2" t="s">
        <v>501</v>
      </c>
      <c r="C374" s="56">
        <v>0</v>
      </c>
      <c r="D374" s="56">
        <v>20793012.5</v>
      </c>
      <c r="E374" s="56">
        <v>147551467.09</v>
      </c>
      <c r="F374" s="56">
        <v>126758454.59</v>
      </c>
    </row>
    <row r="375" spans="1:6" x14ac:dyDescent="0.25">
      <c r="A375" s="2" t="s">
        <v>502</v>
      </c>
      <c r="B375" s="2" t="s">
        <v>503</v>
      </c>
      <c r="C375" s="56">
        <v>0</v>
      </c>
      <c r="D375" s="56">
        <v>20793012.5</v>
      </c>
      <c r="E375" s="56">
        <v>147551467.09</v>
      </c>
      <c r="F375" s="56">
        <v>126758454.59</v>
      </c>
    </row>
    <row r="376" spans="1:6" ht="30" x14ac:dyDescent="0.25">
      <c r="A376" s="2" t="s">
        <v>982</v>
      </c>
      <c r="B376" s="2" t="s">
        <v>983</v>
      </c>
      <c r="C376" s="56">
        <v>0</v>
      </c>
      <c r="D376" s="56">
        <v>20793012.5</v>
      </c>
      <c r="E376" s="56">
        <v>147551467.09</v>
      </c>
      <c r="F376" s="56">
        <v>126758454.59</v>
      </c>
    </row>
    <row r="377" spans="1:6" ht="30" x14ac:dyDescent="0.25">
      <c r="A377" s="2" t="s">
        <v>984</v>
      </c>
      <c r="B377" s="2" t="s">
        <v>983</v>
      </c>
      <c r="C377" s="56">
        <v>0</v>
      </c>
      <c r="D377" s="56">
        <v>20793012.5</v>
      </c>
      <c r="E377" s="56">
        <v>147551467.09</v>
      </c>
      <c r="F377" s="56">
        <v>126758454.59</v>
      </c>
    </row>
    <row r="378" spans="1:6" x14ac:dyDescent="0.25">
      <c r="A378" s="2" t="s">
        <v>504</v>
      </c>
      <c r="B378" s="2" t="s">
        <v>505</v>
      </c>
      <c r="C378" s="56">
        <v>0</v>
      </c>
      <c r="D378" s="56">
        <v>1894693913.1500001</v>
      </c>
      <c r="E378" s="56">
        <v>354120661791.87</v>
      </c>
      <c r="F378" s="56">
        <v>352225967878.71997</v>
      </c>
    </row>
    <row r="379" spans="1:6" x14ac:dyDescent="0.25">
      <c r="A379" s="2" t="s">
        <v>506</v>
      </c>
      <c r="B379" s="2" t="s">
        <v>507</v>
      </c>
      <c r="C379" s="56">
        <v>0</v>
      </c>
      <c r="D379" s="56">
        <v>1894693913.1500001</v>
      </c>
      <c r="E379" s="56">
        <v>350364276997.31</v>
      </c>
      <c r="F379" s="56">
        <v>348469583084.15997</v>
      </c>
    </row>
    <row r="380" spans="1:6" x14ac:dyDescent="0.25">
      <c r="A380" s="2" t="s">
        <v>508</v>
      </c>
      <c r="B380" s="2" t="s">
        <v>509</v>
      </c>
      <c r="C380" s="56">
        <v>0</v>
      </c>
      <c r="D380" s="56">
        <v>72582283</v>
      </c>
      <c r="E380" s="56">
        <v>33294890525.82</v>
      </c>
      <c r="F380" s="56">
        <v>33222308242.82</v>
      </c>
    </row>
    <row r="381" spans="1:6" x14ac:dyDescent="0.25">
      <c r="A381" s="2" t="s">
        <v>510</v>
      </c>
      <c r="B381" s="2" t="s">
        <v>511</v>
      </c>
      <c r="C381" s="56">
        <v>0</v>
      </c>
      <c r="D381" s="56">
        <v>1822111630.1500001</v>
      </c>
      <c r="E381" s="56">
        <v>317069386471.48999</v>
      </c>
      <c r="F381" s="56">
        <v>315247274841.34003</v>
      </c>
    </row>
    <row r="382" spans="1:6" x14ac:dyDescent="0.25">
      <c r="A382" s="2" t="s">
        <v>960</v>
      </c>
      <c r="B382" s="2" t="s">
        <v>703</v>
      </c>
      <c r="C382" s="56">
        <v>0</v>
      </c>
      <c r="D382" s="56">
        <v>0</v>
      </c>
      <c r="E382" s="56">
        <v>517919</v>
      </c>
      <c r="F382" s="56">
        <v>517919</v>
      </c>
    </row>
    <row r="383" spans="1:6" x14ac:dyDescent="0.25">
      <c r="A383" s="2" t="s">
        <v>959</v>
      </c>
      <c r="B383" s="2" t="s">
        <v>958</v>
      </c>
      <c r="C383" s="56">
        <v>0</v>
      </c>
      <c r="D383" s="56">
        <v>0</v>
      </c>
      <c r="E383" s="56">
        <v>517919</v>
      </c>
      <c r="F383" s="56">
        <v>517919</v>
      </c>
    </row>
    <row r="384" spans="1:6" x14ac:dyDescent="0.25">
      <c r="A384" s="2" t="s">
        <v>512</v>
      </c>
      <c r="B384" s="2" t="s">
        <v>513</v>
      </c>
      <c r="C384" s="56">
        <v>0</v>
      </c>
      <c r="D384" s="56">
        <v>0</v>
      </c>
      <c r="E384" s="56">
        <v>3755866875.5599999</v>
      </c>
      <c r="F384" s="56">
        <v>3755866875.5599999</v>
      </c>
    </row>
    <row r="385" spans="1:6" x14ac:dyDescent="0.25">
      <c r="A385" s="2" t="s">
        <v>514</v>
      </c>
      <c r="B385" s="2" t="s">
        <v>515</v>
      </c>
      <c r="C385" s="56">
        <v>0</v>
      </c>
      <c r="D385" s="56">
        <v>0</v>
      </c>
      <c r="E385" s="56">
        <v>2620698961</v>
      </c>
      <c r="F385" s="56">
        <v>2620698961</v>
      </c>
    </row>
    <row r="386" spans="1:6" x14ac:dyDescent="0.25">
      <c r="A386" s="2" t="s">
        <v>516</v>
      </c>
      <c r="B386" s="2" t="s">
        <v>517</v>
      </c>
      <c r="C386" s="56">
        <v>0</v>
      </c>
      <c r="D386" s="56">
        <v>0</v>
      </c>
      <c r="E386" s="56">
        <v>1135167914.5599999</v>
      </c>
      <c r="F386" s="56">
        <v>1135167914.5599999</v>
      </c>
    </row>
    <row r="387" spans="1:6" x14ac:dyDescent="0.25">
      <c r="A387" s="2" t="s">
        <v>518</v>
      </c>
      <c r="B387" s="2" t="s">
        <v>519</v>
      </c>
      <c r="C387" s="56">
        <v>0</v>
      </c>
      <c r="D387" s="56">
        <v>2891343755.2600002</v>
      </c>
      <c r="E387" s="56">
        <v>9516778282.6499996</v>
      </c>
      <c r="F387" s="56">
        <v>6625434527.3900003</v>
      </c>
    </row>
    <row r="388" spans="1:6" x14ac:dyDescent="0.25">
      <c r="A388" s="2" t="s">
        <v>520</v>
      </c>
      <c r="B388" s="2" t="s">
        <v>521</v>
      </c>
      <c r="C388" s="56">
        <v>0</v>
      </c>
      <c r="D388" s="56">
        <v>2550912074.4000001</v>
      </c>
      <c r="E388" s="56">
        <v>3693922629.4000001</v>
      </c>
      <c r="F388" s="56">
        <v>1143010555</v>
      </c>
    </row>
    <row r="389" spans="1:6" ht="30" x14ac:dyDescent="0.25">
      <c r="A389" s="2" t="s">
        <v>522</v>
      </c>
      <c r="B389" s="2" t="s">
        <v>523</v>
      </c>
      <c r="C389" s="56">
        <v>0</v>
      </c>
      <c r="D389" s="56">
        <v>1401440336.3800001</v>
      </c>
      <c r="E389" s="56">
        <v>1401440336.3800001</v>
      </c>
      <c r="F389" s="56">
        <v>0</v>
      </c>
    </row>
    <row r="390" spans="1:6" ht="30" x14ac:dyDescent="0.25">
      <c r="A390" s="2" t="s">
        <v>524</v>
      </c>
      <c r="B390" s="2" t="s">
        <v>523</v>
      </c>
      <c r="C390" s="56">
        <v>0</v>
      </c>
      <c r="D390" s="56">
        <v>1401440336.3800001</v>
      </c>
      <c r="E390" s="56">
        <v>1401440336.3800001</v>
      </c>
      <c r="F390" s="56">
        <v>0</v>
      </c>
    </row>
    <row r="391" spans="1:6" ht="30" x14ac:dyDescent="0.25">
      <c r="A391" s="2" t="s">
        <v>525</v>
      </c>
      <c r="B391" s="2" t="s">
        <v>526</v>
      </c>
      <c r="C391" s="56">
        <v>0</v>
      </c>
      <c r="D391" s="56">
        <v>1149471738.02</v>
      </c>
      <c r="E391" s="56">
        <v>1149471738.02</v>
      </c>
      <c r="F391" s="56">
        <v>0</v>
      </c>
    </row>
    <row r="392" spans="1:6" ht="30" x14ac:dyDescent="0.25">
      <c r="A392" s="2" t="s">
        <v>527</v>
      </c>
      <c r="B392" s="2" t="s">
        <v>526</v>
      </c>
      <c r="C392" s="56">
        <v>0</v>
      </c>
      <c r="D392" s="56">
        <v>1149471738.02</v>
      </c>
      <c r="E392" s="56">
        <v>1149471738.02</v>
      </c>
      <c r="F392" s="56">
        <v>0</v>
      </c>
    </row>
    <row r="393" spans="1:6" x14ac:dyDescent="0.25">
      <c r="A393" s="2" t="s">
        <v>528</v>
      </c>
      <c r="B393" s="2" t="s">
        <v>529</v>
      </c>
      <c r="C393" s="56">
        <v>0</v>
      </c>
      <c r="D393" s="56">
        <v>0</v>
      </c>
      <c r="E393" s="56">
        <v>559344</v>
      </c>
      <c r="F393" s="56">
        <v>559344</v>
      </c>
    </row>
    <row r="394" spans="1:6" x14ac:dyDescent="0.25">
      <c r="A394" s="2" t="s">
        <v>530</v>
      </c>
      <c r="B394" s="2" t="s">
        <v>529</v>
      </c>
      <c r="C394" s="56">
        <v>0</v>
      </c>
      <c r="D394" s="56">
        <v>0</v>
      </c>
      <c r="E394" s="56">
        <v>559344</v>
      </c>
      <c r="F394" s="56">
        <v>559344</v>
      </c>
    </row>
    <row r="395" spans="1:6" x14ac:dyDescent="0.25">
      <c r="A395" s="2" t="s">
        <v>1114</v>
      </c>
      <c r="B395" s="2" t="s">
        <v>1115</v>
      </c>
      <c r="C395" s="56">
        <v>0</v>
      </c>
      <c r="D395" s="56">
        <v>0</v>
      </c>
      <c r="E395" s="56">
        <v>1142451211</v>
      </c>
      <c r="F395" s="56">
        <v>1142451211</v>
      </c>
    </row>
    <row r="396" spans="1:6" x14ac:dyDescent="0.25">
      <c r="A396" s="2" t="s">
        <v>1116</v>
      </c>
      <c r="B396" s="2" t="s">
        <v>1115</v>
      </c>
      <c r="C396" s="56">
        <v>0</v>
      </c>
      <c r="D396" s="56">
        <v>0</v>
      </c>
      <c r="E396" s="56">
        <v>1142451211</v>
      </c>
      <c r="F396" s="56">
        <v>1142451211</v>
      </c>
    </row>
    <row r="397" spans="1:6" x14ac:dyDescent="0.25">
      <c r="A397" s="2" t="s">
        <v>532</v>
      </c>
      <c r="B397" s="2" t="s">
        <v>533</v>
      </c>
      <c r="C397" s="56">
        <v>0</v>
      </c>
      <c r="D397" s="56">
        <v>61970464.969999999</v>
      </c>
      <c r="E397" s="56">
        <v>134179227.3</v>
      </c>
      <c r="F397" s="56">
        <v>72208762.329999998</v>
      </c>
    </row>
    <row r="398" spans="1:6" x14ac:dyDescent="0.25">
      <c r="A398" s="2" t="s">
        <v>534</v>
      </c>
      <c r="B398" s="2" t="s">
        <v>535</v>
      </c>
      <c r="C398" s="56">
        <v>0</v>
      </c>
      <c r="D398" s="56">
        <v>61970464.969999999</v>
      </c>
      <c r="E398" s="56">
        <v>134174307.3</v>
      </c>
      <c r="F398" s="56">
        <v>72203842.329999998</v>
      </c>
    </row>
    <row r="399" spans="1:6" x14ac:dyDescent="0.25">
      <c r="A399" s="2" t="s">
        <v>536</v>
      </c>
      <c r="B399" s="2" t="s">
        <v>535</v>
      </c>
      <c r="C399" s="56">
        <v>0</v>
      </c>
      <c r="D399" s="56">
        <v>61970464.969999999</v>
      </c>
      <c r="E399" s="56">
        <v>134174307.3</v>
      </c>
      <c r="F399" s="56">
        <v>72203842.329999998</v>
      </c>
    </row>
    <row r="400" spans="1:6" x14ac:dyDescent="0.25">
      <c r="A400" s="2" t="s">
        <v>1051</v>
      </c>
      <c r="B400" s="2" t="s">
        <v>1052</v>
      </c>
      <c r="C400" s="56">
        <v>0</v>
      </c>
      <c r="D400" s="56">
        <v>0</v>
      </c>
      <c r="E400" s="56">
        <v>4920</v>
      </c>
      <c r="F400" s="56">
        <v>4920</v>
      </c>
    </row>
    <row r="401" spans="1:8" x14ac:dyDescent="0.25">
      <c r="A401" s="2" t="s">
        <v>1053</v>
      </c>
      <c r="B401" s="2" t="s">
        <v>1052</v>
      </c>
      <c r="C401" s="56">
        <v>0</v>
      </c>
      <c r="D401" s="56">
        <v>0</v>
      </c>
      <c r="E401" s="56">
        <v>4920</v>
      </c>
      <c r="F401" s="56">
        <v>4920</v>
      </c>
    </row>
    <row r="402" spans="1:8" x14ac:dyDescent="0.25">
      <c r="A402" s="2" t="s">
        <v>537</v>
      </c>
      <c r="B402" s="2" t="s">
        <v>538</v>
      </c>
      <c r="C402" s="56">
        <v>0</v>
      </c>
      <c r="D402" s="56">
        <v>278461215.88999999</v>
      </c>
      <c r="E402" s="56">
        <v>5669066215.9499998</v>
      </c>
      <c r="F402" s="56">
        <v>5390605000.0600004</v>
      </c>
    </row>
    <row r="403" spans="1:8" ht="30" x14ac:dyDescent="0.25">
      <c r="A403" s="2" t="s">
        <v>1043</v>
      </c>
      <c r="B403" s="2" t="s">
        <v>1044</v>
      </c>
      <c r="C403" s="56">
        <v>0</v>
      </c>
      <c r="D403" s="56">
        <v>418892.23</v>
      </c>
      <c r="E403" s="56">
        <v>112890499.23</v>
      </c>
      <c r="F403" s="56">
        <v>112471607</v>
      </c>
    </row>
    <row r="404" spans="1:8" ht="30" x14ac:dyDescent="0.25">
      <c r="A404" s="2" t="s">
        <v>1045</v>
      </c>
      <c r="B404" s="2" t="s">
        <v>1044</v>
      </c>
      <c r="C404" s="56">
        <v>0</v>
      </c>
      <c r="D404" s="56">
        <v>418892.23</v>
      </c>
      <c r="E404" s="56">
        <v>112890499.23</v>
      </c>
      <c r="F404" s="56">
        <v>112471607</v>
      </c>
    </row>
    <row r="405" spans="1:8" x14ac:dyDescent="0.25">
      <c r="A405" s="2" t="s">
        <v>539</v>
      </c>
      <c r="B405" s="2" t="s">
        <v>50</v>
      </c>
      <c r="C405" s="56">
        <v>0</v>
      </c>
      <c r="D405" s="56">
        <v>272015361</v>
      </c>
      <c r="E405" s="56">
        <v>397997377</v>
      </c>
      <c r="F405" s="56">
        <v>125982016</v>
      </c>
    </row>
    <row r="406" spans="1:8" x14ac:dyDescent="0.25">
      <c r="A406" s="2" t="s">
        <v>540</v>
      </c>
      <c r="B406" s="2" t="s">
        <v>541</v>
      </c>
      <c r="C406" s="56">
        <v>0</v>
      </c>
      <c r="D406" s="56">
        <v>272015361</v>
      </c>
      <c r="E406" s="56">
        <v>397997377</v>
      </c>
      <c r="F406" s="56">
        <v>125982016</v>
      </c>
    </row>
    <row r="407" spans="1:8" x14ac:dyDescent="0.25">
      <c r="A407" s="2" t="s">
        <v>1008</v>
      </c>
      <c r="B407" s="2" t="s">
        <v>1009</v>
      </c>
      <c r="C407" s="56">
        <v>0</v>
      </c>
      <c r="D407" s="56">
        <v>4553741.51</v>
      </c>
      <c r="E407" s="56">
        <v>71563216.269999996</v>
      </c>
      <c r="F407" s="56">
        <v>67009474.759999998</v>
      </c>
    </row>
    <row r="408" spans="1:8" x14ac:dyDescent="0.25">
      <c r="A408" s="2" t="s">
        <v>1010</v>
      </c>
      <c r="B408" s="2" t="s">
        <v>1009</v>
      </c>
      <c r="C408" s="56">
        <v>0</v>
      </c>
      <c r="D408" s="56">
        <v>4553741.51</v>
      </c>
      <c r="E408" s="56">
        <v>71563216.269999996</v>
      </c>
      <c r="F408" s="56">
        <v>67009474.759999998</v>
      </c>
    </row>
    <row r="409" spans="1:8" x14ac:dyDescent="0.25">
      <c r="A409" s="2" t="s">
        <v>542</v>
      </c>
      <c r="B409" s="2" t="s">
        <v>543</v>
      </c>
      <c r="C409" s="56">
        <v>0</v>
      </c>
      <c r="D409" s="56">
        <v>1473220</v>
      </c>
      <c r="E409" s="56">
        <v>4737121140.5900002</v>
      </c>
      <c r="F409" s="56">
        <v>4735647920.5900002</v>
      </c>
    </row>
    <row r="410" spans="1:8" x14ac:dyDescent="0.25">
      <c r="A410" s="2" t="s">
        <v>544</v>
      </c>
      <c r="B410" s="2" t="s">
        <v>543</v>
      </c>
      <c r="C410" s="56">
        <v>0</v>
      </c>
      <c r="D410" s="56">
        <v>1473220</v>
      </c>
      <c r="E410" s="56">
        <v>4737121140.5900002</v>
      </c>
      <c r="F410" s="56">
        <v>4735647920.5900002</v>
      </c>
    </row>
    <row r="411" spans="1:8" x14ac:dyDescent="0.25">
      <c r="A411" s="2" t="s">
        <v>935</v>
      </c>
      <c r="B411" s="2" t="s">
        <v>933</v>
      </c>
      <c r="C411" s="56">
        <v>0</v>
      </c>
      <c r="D411" s="56">
        <v>0</v>
      </c>
      <c r="E411" s="56">
        <v>1325002.8799999999</v>
      </c>
      <c r="F411" s="56">
        <v>1325002.8799999999</v>
      </c>
    </row>
    <row r="412" spans="1:8" x14ac:dyDescent="0.25">
      <c r="A412" s="2" t="s">
        <v>934</v>
      </c>
      <c r="B412" s="2" t="s">
        <v>933</v>
      </c>
      <c r="C412" s="56">
        <v>0</v>
      </c>
      <c r="D412" s="56">
        <v>0</v>
      </c>
      <c r="E412" s="56">
        <v>1325002.8799999999</v>
      </c>
      <c r="F412" s="56">
        <v>1325002.8799999999</v>
      </c>
      <c r="G412" s="65"/>
      <c r="H412" s="65"/>
    </row>
    <row r="413" spans="1:8" x14ac:dyDescent="0.25">
      <c r="A413" s="2" t="s">
        <v>957</v>
      </c>
      <c r="B413" s="2" t="s">
        <v>955</v>
      </c>
      <c r="C413" s="56">
        <v>0</v>
      </c>
      <c r="D413" s="56">
        <v>0</v>
      </c>
      <c r="E413" s="56">
        <v>900000</v>
      </c>
      <c r="F413" s="56">
        <v>900000</v>
      </c>
    </row>
    <row r="414" spans="1:8" x14ac:dyDescent="0.25">
      <c r="A414" s="2" t="s">
        <v>956</v>
      </c>
      <c r="B414" s="2" t="s">
        <v>955</v>
      </c>
      <c r="C414" s="56">
        <v>0</v>
      </c>
      <c r="D414" s="56">
        <v>0</v>
      </c>
      <c r="E414" s="56">
        <v>900000</v>
      </c>
      <c r="F414" s="56">
        <v>900000</v>
      </c>
    </row>
    <row r="415" spans="1:8" x14ac:dyDescent="0.25">
      <c r="A415" s="2" t="s">
        <v>545</v>
      </c>
      <c r="B415" s="2" t="s">
        <v>546</v>
      </c>
      <c r="C415" s="56">
        <v>0</v>
      </c>
      <c r="D415" s="56">
        <v>1.1499999999999999</v>
      </c>
      <c r="E415" s="56">
        <v>347268979.98000002</v>
      </c>
      <c r="F415" s="56">
        <v>347268978.82999998</v>
      </c>
    </row>
    <row r="416" spans="1:8" x14ac:dyDescent="0.25">
      <c r="A416" s="2" t="s">
        <v>547</v>
      </c>
      <c r="B416" s="2" t="s">
        <v>546</v>
      </c>
      <c r="C416" s="56">
        <v>0</v>
      </c>
      <c r="D416" s="56">
        <v>0</v>
      </c>
      <c r="E416" s="56">
        <v>347268976.02999997</v>
      </c>
      <c r="F416" s="56">
        <v>347268976.02999997</v>
      </c>
    </row>
    <row r="417" spans="1:6" x14ac:dyDescent="0.25">
      <c r="A417" s="2" t="s">
        <v>954</v>
      </c>
      <c r="B417" s="2" t="s">
        <v>953</v>
      </c>
      <c r="C417" s="56">
        <v>0</v>
      </c>
      <c r="D417" s="56">
        <v>1.1499999999999999</v>
      </c>
      <c r="E417" s="56">
        <v>3.95</v>
      </c>
      <c r="F417" s="56">
        <v>2.8</v>
      </c>
    </row>
    <row r="418" spans="1:6" ht="30" x14ac:dyDescent="0.25">
      <c r="A418" s="2" t="s">
        <v>548</v>
      </c>
      <c r="B418" s="2" t="s">
        <v>549</v>
      </c>
      <c r="C418" s="56">
        <v>0</v>
      </c>
      <c r="D418" s="56">
        <v>0</v>
      </c>
      <c r="E418" s="56">
        <v>19610210</v>
      </c>
      <c r="F418" s="56">
        <v>19610210</v>
      </c>
    </row>
    <row r="419" spans="1:6" x14ac:dyDescent="0.25">
      <c r="A419" s="2" t="s">
        <v>1027</v>
      </c>
      <c r="B419" s="2" t="s">
        <v>535</v>
      </c>
      <c r="C419" s="56">
        <v>0</v>
      </c>
      <c r="D419" s="56">
        <v>0</v>
      </c>
      <c r="E419" s="56">
        <v>19610210</v>
      </c>
      <c r="F419" s="56">
        <v>19610210</v>
      </c>
    </row>
    <row r="420" spans="1:6" x14ac:dyDescent="0.25">
      <c r="A420" s="2" t="s">
        <v>1046</v>
      </c>
      <c r="B420" s="2" t="s">
        <v>1047</v>
      </c>
      <c r="C420" s="56">
        <v>0</v>
      </c>
      <c r="D420" s="56">
        <v>0</v>
      </c>
      <c r="E420" s="56">
        <v>19610210</v>
      </c>
      <c r="F420" s="56">
        <v>19610210</v>
      </c>
    </row>
    <row r="421" spans="1:6" x14ac:dyDescent="0.25">
      <c r="A421" s="2" t="s">
        <v>550</v>
      </c>
      <c r="B421" s="2" t="s">
        <v>551</v>
      </c>
      <c r="C421" s="56">
        <v>0</v>
      </c>
      <c r="D421" s="56">
        <v>270570542171.56</v>
      </c>
      <c r="E421" s="56">
        <v>57227028799.080002</v>
      </c>
      <c r="F421" s="56">
        <v>213343513372.48001</v>
      </c>
    </row>
    <row r="422" spans="1:6" x14ac:dyDescent="0.25">
      <c r="A422" s="2" t="s">
        <v>552</v>
      </c>
      <c r="B422" s="2" t="s">
        <v>553</v>
      </c>
      <c r="C422" s="56">
        <v>0</v>
      </c>
      <c r="D422" s="56">
        <v>24160709366.650002</v>
      </c>
      <c r="E422" s="56">
        <v>2218436770.6100001</v>
      </c>
      <c r="F422" s="56">
        <v>21942272596.040001</v>
      </c>
    </row>
    <row r="423" spans="1:6" x14ac:dyDescent="0.25">
      <c r="A423" s="2" t="s">
        <v>554</v>
      </c>
      <c r="B423" s="2" t="s">
        <v>555</v>
      </c>
      <c r="C423" s="56">
        <v>0</v>
      </c>
      <c r="D423" s="56">
        <v>9689525480</v>
      </c>
      <c r="E423" s="56">
        <v>38114182</v>
      </c>
      <c r="F423" s="56">
        <v>9651411298</v>
      </c>
    </row>
    <row r="424" spans="1:6" x14ac:dyDescent="0.25">
      <c r="A424" s="2" t="s">
        <v>556</v>
      </c>
      <c r="B424" s="2" t="s">
        <v>557</v>
      </c>
      <c r="C424" s="56">
        <v>0</v>
      </c>
      <c r="D424" s="56">
        <v>8363937175</v>
      </c>
      <c r="E424" s="56">
        <v>34277847</v>
      </c>
      <c r="F424" s="56">
        <v>8329659328</v>
      </c>
    </row>
    <row r="425" spans="1:6" x14ac:dyDescent="0.25">
      <c r="A425" s="2" t="s">
        <v>558</v>
      </c>
      <c r="B425" s="2" t="s">
        <v>557</v>
      </c>
      <c r="C425" s="56">
        <v>0</v>
      </c>
      <c r="D425" s="56">
        <v>8363937175</v>
      </c>
      <c r="E425" s="56">
        <v>34277847</v>
      </c>
      <c r="F425" s="56">
        <v>8329659328</v>
      </c>
    </row>
    <row r="426" spans="1:6" x14ac:dyDescent="0.25">
      <c r="A426" s="2" t="s">
        <v>559</v>
      </c>
      <c r="B426" s="2" t="s">
        <v>560</v>
      </c>
      <c r="C426" s="56">
        <v>0</v>
      </c>
      <c r="D426" s="56">
        <v>81372014</v>
      </c>
      <c r="E426" s="56">
        <v>1871902</v>
      </c>
      <c r="F426" s="56">
        <v>79500112</v>
      </c>
    </row>
    <row r="427" spans="1:6" x14ac:dyDescent="0.25">
      <c r="A427" s="2" t="s">
        <v>561</v>
      </c>
      <c r="B427" s="2" t="s">
        <v>560</v>
      </c>
      <c r="C427" s="56">
        <v>0</v>
      </c>
      <c r="D427" s="56">
        <v>81372014</v>
      </c>
      <c r="E427" s="56">
        <v>1871902</v>
      </c>
      <c r="F427" s="56">
        <v>79500112</v>
      </c>
    </row>
    <row r="428" spans="1:6" x14ac:dyDescent="0.25">
      <c r="A428" s="2" t="s">
        <v>562</v>
      </c>
      <c r="B428" s="2" t="s">
        <v>563</v>
      </c>
      <c r="C428" s="56">
        <v>0</v>
      </c>
      <c r="D428" s="56">
        <v>174374695</v>
      </c>
      <c r="E428" s="56">
        <v>0</v>
      </c>
      <c r="F428" s="56">
        <v>174374695</v>
      </c>
    </row>
    <row r="429" spans="1:6" x14ac:dyDescent="0.25">
      <c r="A429" s="2" t="s">
        <v>564</v>
      </c>
      <c r="B429" s="2" t="s">
        <v>563</v>
      </c>
      <c r="C429" s="56">
        <v>0</v>
      </c>
      <c r="D429" s="56">
        <v>174374695</v>
      </c>
      <c r="E429" s="56">
        <v>0</v>
      </c>
      <c r="F429" s="56">
        <v>174374695</v>
      </c>
    </row>
    <row r="430" spans="1:6" x14ac:dyDescent="0.25">
      <c r="A430" s="2" t="s">
        <v>565</v>
      </c>
      <c r="B430" s="2" t="s">
        <v>566</v>
      </c>
      <c r="C430" s="56">
        <v>0</v>
      </c>
      <c r="D430" s="56">
        <v>603666821</v>
      </c>
      <c r="E430" s="56">
        <v>1832237</v>
      </c>
      <c r="F430" s="56">
        <v>601834584</v>
      </c>
    </row>
    <row r="431" spans="1:6" x14ac:dyDescent="0.25">
      <c r="A431" s="2" t="s">
        <v>567</v>
      </c>
      <c r="B431" s="2" t="s">
        <v>566</v>
      </c>
      <c r="C431" s="56">
        <v>0</v>
      </c>
      <c r="D431" s="56">
        <v>603666821</v>
      </c>
      <c r="E431" s="56">
        <v>1832237</v>
      </c>
      <c r="F431" s="56">
        <v>601834584</v>
      </c>
    </row>
    <row r="432" spans="1:6" x14ac:dyDescent="0.25">
      <c r="A432" s="2" t="s">
        <v>568</v>
      </c>
      <c r="B432" s="2" t="s">
        <v>416</v>
      </c>
      <c r="C432" s="56">
        <v>0</v>
      </c>
      <c r="D432" s="56">
        <v>459629256</v>
      </c>
      <c r="E432" s="56">
        <v>0</v>
      </c>
      <c r="F432" s="56">
        <v>459629256</v>
      </c>
    </row>
    <row r="433" spans="1:6" x14ac:dyDescent="0.25">
      <c r="A433" s="2" t="s">
        <v>569</v>
      </c>
      <c r="B433" s="2" t="s">
        <v>570</v>
      </c>
      <c r="C433" s="56">
        <v>0</v>
      </c>
      <c r="D433" s="56">
        <v>256459014</v>
      </c>
      <c r="E433" s="56">
        <v>0</v>
      </c>
      <c r="F433" s="56">
        <v>256459014</v>
      </c>
    </row>
    <row r="434" spans="1:6" x14ac:dyDescent="0.25">
      <c r="A434" s="2" t="s">
        <v>1025</v>
      </c>
      <c r="B434" s="2" t="s">
        <v>1026</v>
      </c>
      <c r="C434" s="56">
        <v>0</v>
      </c>
      <c r="D434" s="56">
        <v>190674335</v>
      </c>
      <c r="E434" s="56">
        <v>0</v>
      </c>
      <c r="F434" s="56">
        <v>190674335</v>
      </c>
    </row>
    <row r="435" spans="1:6" ht="30" x14ac:dyDescent="0.25">
      <c r="A435" s="2" t="s">
        <v>997</v>
      </c>
      <c r="B435" s="2" t="s">
        <v>998</v>
      </c>
      <c r="C435" s="56">
        <v>0</v>
      </c>
      <c r="D435" s="56">
        <v>12495907</v>
      </c>
      <c r="E435" s="56">
        <v>0</v>
      </c>
      <c r="F435" s="56">
        <v>12495907</v>
      </c>
    </row>
    <row r="436" spans="1:6" x14ac:dyDescent="0.25">
      <c r="A436" s="2" t="s">
        <v>571</v>
      </c>
      <c r="B436" s="2" t="s">
        <v>572</v>
      </c>
      <c r="C436" s="56">
        <v>0</v>
      </c>
      <c r="D436" s="56">
        <v>1028540</v>
      </c>
      <c r="E436" s="56">
        <v>0</v>
      </c>
      <c r="F436" s="56">
        <v>1028540</v>
      </c>
    </row>
    <row r="437" spans="1:6" x14ac:dyDescent="0.25">
      <c r="A437" s="2" t="s">
        <v>573</v>
      </c>
      <c r="B437" s="2" t="s">
        <v>572</v>
      </c>
      <c r="C437" s="56">
        <v>0</v>
      </c>
      <c r="D437" s="56">
        <v>1028540</v>
      </c>
      <c r="E437" s="56">
        <v>0</v>
      </c>
      <c r="F437" s="56">
        <v>1028540</v>
      </c>
    </row>
    <row r="438" spans="1:6" x14ac:dyDescent="0.25">
      <c r="A438" s="2" t="s">
        <v>574</v>
      </c>
      <c r="B438" s="2" t="s">
        <v>575</v>
      </c>
      <c r="C438" s="56">
        <v>0</v>
      </c>
      <c r="D438" s="56">
        <v>5516979</v>
      </c>
      <c r="E438" s="56">
        <v>132196</v>
      </c>
      <c r="F438" s="56">
        <v>5384783</v>
      </c>
    </row>
    <row r="439" spans="1:6" x14ac:dyDescent="0.25">
      <c r="A439" s="2" t="s">
        <v>576</v>
      </c>
      <c r="B439" s="2" t="s">
        <v>575</v>
      </c>
      <c r="C439" s="56">
        <v>0</v>
      </c>
      <c r="D439" s="56">
        <v>5516979</v>
      </c>
      <c r="E439" s="56">
        <v>132196</v>
      </c>
      <c r="F439" s="56">
        <v>5384783</v>
      </c>
    </row>
    <row r="440" spans="1:6" x14ac:dyDescent="0.25">
      <c r="A440" s="2" t="s">
        <v>577</v>
      </c>
      <c r="B440" s="2" t="s">
        <v>578</v>
      </c>
      <c r="C440" s="56">
        <v>0</v>
      </c>
      <c r="D440" s="56">
        <v>14281066</v>
      </c>
      <c r="E440" s="56">
        <v>180</v>
      </c>
      <c r="F440" s="56">
        <v>14280886</v>
      </c>
    </row>
    <row r="441" spans="1:6" x14ac:dyDescent="0.25">
      <c r="A441" s="2" t="s">
        <v>579</v>
      </c>
      <c r="B441" s="2" t="s">
        <v>436</v>
      </c>
      <c r="C441" s="56">
        <v>0</v>
      </c>
      <c r="D441" s="56">
        <v>14281066</v>
      </c>
      <c r="E441" s="56">
        <v>180</v>
      </c>
      <c r="F441" s="56">
        <v>14280886</v>
      </c>
    </row>
    <row r="442" spans="1:6" x14ac:dyDescent="0.25">
      <c r="A442" s="2" t="s">
        <v>580</v>
      </c>
      <c r="B442" s="2" t="s">
        <v>436</v>
      </c>
      <c r="C442" s="56">
        <v>0</v>
      </c>
      <c r="D442" s="56">
        <v>14281066</v>
      </c>
      <c r="E442" s="56">
        <v>180</v>
      </c>
      <c r="F442" s="56">
        <v>14280886</v>
      </c>
    </row>
    <row r="443" spans="1:6" x14ac:dyDescent="0.25">
      <c r="A443" s="2" t="s">
        <v>581</v>
      </c>
      <c r="B443" s="2" t="s">
        <v>582</v>
      </c>
      <c r="C443" s="56">
        <v>0</v>
      </c>
      <c r="D443" s="56">
        <v>2435513805</v>
      </c>
      <c r="E443" s="56">
        <v>26826968</v>
      </c>
      <c r="F443" s="56">
        <v>2408686837</v>
      </c>
    </row>
    <row r="444" spans="1:6" x14ac:dyDescent="0.25">
      <c r="A444" s="2" t="s">
        <v>583</v>
      </c>
      <c r="B444" s="2" t="s">
        <v>433</v>
      </c>
      <c r="C444" s="56">
        <v>0</v>
      </c>
      <c r="D444" s="56">
        <v>406472100</v>
      </c>
      <c r="E444" s="56">
        <v>2450400</v>
      </c>
      <c r="F444" s="56">
        <v>404021700</v>
      </c>
    </row>
    <row r="445" spans="1:6" x14ac:dyDescent="0.25">
      <c r="A445" s="2" t="s">
        <v>584</v>
      </c>
      <c r="B445" s="2" t="s">
        <v>433</v>
      </c>
      <c r="C445" s="56">
        <v>0</v>
      </c>
      <c r="D445" s="56">
        <v>406472100</v>
      </c>
      <c r="E445" s="56">
        <v>2450400</v>
      </c>
      <c r="F445" s="56">
        <v>404021700</v>
      </c>
    </row>
    <row r="446" spans="1:6" x14ac:dyDescent="0.25">
      <c r="A446" s="2" t="s">
        <v>585</v>
      </c>
      <c r="B446" s="2" t="s">
        <v>586</v>
      </c>
      <c r="C446" s="56">
        <v>0</v>
      </c>
      <c r="D446" s="56">
        <v>820773244</v>
      </c>
      <c r="E446" s="56">
        <v>15247134</v>
      </c>
      <c r="F446" s="56">
        <v>805526110</v>
      </c>
    </row>
    <row r="447" spans="1:6" x14ac:dyDescent="0.25">
      <c r="A447" s="2" t="s">
        <v>587</v>
      </c>
      <c r="B447" s="2" t="s">
        <v>586</v>
      </c>
      <c r="C447" s="56">
        <v>0</v>
      </c>
      <c r="D447" s="56">
        <v>820773244</v>
      </c>
      <c r="E447" s="56">
        <v>15247134</v>
      </c>
      <c r="F447" s="56">
        <v>805526110</v>
      </c>
    </row>
    <row r="448" spans="1:6" x14ac:dyDescent="0.25">
      <c r="A448" s="2" t="s">
        <v>588</v>
      </c>
      <c r="B448" s="2" t="s">
        <v>589</v>
      </c>
      <c r="C448" s="56">
        <v>0</v>
      </c>
      <c r="D448" s="56">
        <v>62521900</v>
      </c>
      <c r="E448" s="56">
        <v>857500</v>
      </c>
      <c r="F448" s="56">
        <v>61664400</v>
      </c>
    </row>
    <row r="449" spans="1:6" x14ac:dyDescent="0.25">
      <c r="A449" s="2" t="s">
        <v>590</v>
      </c>
      <c r="B449" s="2" t="s">
        <v>589</v>
      </c>
      <c r="C449" s="56">
        <v>0</v>
      </c>
      <c r="D449" s="56">
        <v>62521900</v>
      </c>
      <c r="E449" s="56">
        <v>857500</v>
      </c>
      <c r="F449" s="56">
        <v>61664400</v>
      </c>
    </row>
    <row r="450" spans="1:6" ht="30" x14ac:dyDescent="0.25">
      <c r="A450" s="2" t="s">
        <v>591</v>
      </c>
      <c r="B450" s="2" t="s">
        <v>592</v>
      </c>
      <c r="C450" s="56">
        <v>0</v>
      </c>
      <c r="D450" s="56">
        <v>731380761</v>
      </c>
      <c r="E450" s="56">
        <v>3068534</v>
      </c>
      <c r="F450" s="56">
        <v>728312227</v>
      </c>
    </row>
    <row r="451" spans="1:6" ht="30" x14ac:dyDescent="0.25">
      <c r="A451" s="2" t="s">
        <v>593</v>
      </c>
      <c r="B451" s="2" t="s">
        <v>592</v>
      </c>
      <c r="C451" s="56">
        <v>0</v>
      </c>
      <c r="D451" s="56">
        <v>731380761</v>
      </c>
      <c r="E451" s="56">
        <v>3068534</v>
      </c>
      <c r="F451" s="56">
        <v>728312227</v>
      </c>
    </row>
    <row r="452" spans="1:6" ht="30" x14ac:dyDescent="0.25">
      <c r="A452" s="2" t="s">
        <v>594</v>
      </c>
      <c r="B452" s="2" t="s">
        <v>595</v>
      </c>
      <c r="C452" s="56">
        <v>0</v>
      </c>
      <c r="D452" s="56">
        <v>414365800</v>
      </c>
      <c r="E452" s="56">
        <v>5203400</v>
      </c>
      <c r="F452" s="56">
        <v>409162400</v>
      </c>
    </row>
    <row r="453" spans="1:6" ht="30" x14ac:dyDescent="0.25">
      <c r="A453" s="2" t="s">
        <v>596</v>
      </c>
      <c r="B453" s="2" t="s">
        <v>595</v>
      </c>
      <c r="C453" s="56">
        <v>0</v>
      </c>
      <c r="D453" s="56">
        <v>414365800</v>
      </c>
      <c r="E453" s="56">
        <v>5203400</v>
      </c>
      <c r="F453" s="56">
        <v>409162400</v>
      </c>
    </row>
    <row r="454" spans="1:6" x14ac:dyDescent="0.25">
      <c r="A454" s="2" t="s">
        <v>597</v>
      </c>
      <c r="B454" s="2" t="s">
        <v>598</v>
      </c>
      <c r="C454" s="56">
        <v>0</v>
      </c>
      <c r="D454" s="56">
        <v>512071300</v>
      </c>
      <c r="E454" s="56">
        <v>6762300</v>
      </c>
      <c r="F454" s="56">
        <v>505309000</v>
      </c>
    </row>
    <row r="455" spans="1:6" x14ac:dyDescent="0.25">
      <c r="A455" s="2" t="s">
        <v>599</v>
      </c>
      <c r="B455" s="2" t="s">
        <v>600</v>
      </c>
      <c r="C455" s="56">
        <v>0</v>
      </c>
      <c r="D455" s="56">
        <v>304594200</v>
      </c>
      <c r="E455" s="56">
        <v>1537800</v>
      </c>
      <c r="F455" s="56">
        <v>303056400</v>
      </c>
    </row>
    <row r="456" spans="1:6" x14ac:dyDescent="0.25">
      <c r="A456" s="2" t="s">
        <v>601</v>
      </c>
      <c r="B456" s="2" t="s">
        <v>600</v>
      </c>
      <c r="C456" s="56">
        <v>0</v>
      </c>
      <c r="D456" s="56">
        <v>304594200</v>
      </c>
      <c r="E456" s="56">
        <v>1537800</v>
      </c>
      <c r="F456" s="56">
        <v>303056400</v>
      </c>
    </row>
    <row r="457" spans="1:6" x14ac:dyDescent="0.25">
      <c r="A457" s="2" t="s">
        <v>602</v>
      </c>
      <c r="B457" s="2" t="s">
        <v>391</v>
      </c>
      <c r="C457" s="56">
        <v>0</v>
      </c>
      <c r="D457" s="56">
        <v>52336600</v>
      </c>
      <c r="E457" s="56">
        <v>1756100</v>
      </c>
      <c r="F457" s="56">
        <v>50580500</v>
      </c>
    </row>
    <row r="458" spans="1:6" x14ac:dyDescent="0.25">
      <c r="A458" s="2" t="s">
        <v>603</v>
      </c>
      <c r="B458" s="2" t="s">
        <v>391</v>
      </c>
      <c r="C458" s="56">
        <v>0</v>
      </c>
      <c r="D458" s="56">
        <v>52336600</v>
      </c>
      <c r="E458" s="56">
        <v>1756100</v>
      </c>
      <c r="F458" s="56">
        <v>50580500</v>
      </c>
    </row>
    <row r="459" spans="1:6" x14ac:dyDescent="0.25">
      <c r="A459" s="2" t="s">
        <v>604</v>
      </c>
      <c r="B459" s="2" t="s">
        <v>387</v>
      </c>
      <c r="C459" s="56">
        <v>0</v>
      </c>
      <c r="D459" s="56">
        <v>52336600</v>
      </c>
      <c r="E459" s="56">
        <v>1756100</v>
      </c>
      <c r="F459" s="56">
        <v>50580500</v>
      </c>
    </row>
    <row r="460" spans="1:6" x14ac:dyDescent="0.25">
      <c r="A460" s="2" t="s">
        <v>605</v>
      </c>
      <c r="B460" s="2" t="s">
        <v>387</v>
      </c>
      <c r="C460" s="56">
        <v>0</v>
      </c>
      <c r="D460" s="56">
        <v>52336600</v>
      </c>
      <c r="E460" s="56">
        <v>1756100</v>
      </c>
      <c r="F460" s="56">
        <v>50580500</v>
      </c>
    </row>
    <row r="461" spans="1:6" ht="30" x14ac:dyDescent="0.25">
      <c r="A461" s="2" t="s">
        <v>606</v>
      </c>
      <c r="B461" s="2" t="s">
        <v>385</v>
      </c>
      <c r="C461" s="56">
        <v>0</v>
      </c>
      <c r="D461" s="56">
        <v>102803900</v>
      </c>
      <c r="E461" s="56">
        <v>1712300</v>
      </c>
      <c r="F461" s="56">
        <v>101091600</v>
      </c>
    </row>
    <row r="462" spans="1:6" ht="30" x14ac:dyDescent="0.25">
      <c r="A462" s="2" t="s">
        <v>607</v>
      </c>
      <c r="B462" s="2" t="s">
        <v>385</v>
      </c>
      <c r="C462" s="56">
        <v>0</v>
      </c>
      <c r="D462" s="56">
        <v>102803900</v>
      </c>
      <c r="E462" s="56">
        <v>1712300</v>
      </c>
      <c r="F462" s="56">
        <v>101091600</v>
      </c>
    </row>
    <row r="463" spans="1:6" x14ac:dyDescent="0.25">
      <c r="A463" s="2" t="s">
        <v>608</v>
      </c>
      <c r="B463" s="2" t="s">
        <v>609</v>
      </c>
      <c r="C463" s="56">
        <v>0</v>
      </c>
      <c r="D463" s="56">
        <v>3887899035</v>
      </c>
      <c r="E463" s="56">
        <v>236411346</v>
      </c>
      <c r="F463" s="56">
        <v>3651487689</v>
      </c>
    </row>
    <row r="464" spans="1:6" x14ac:dyDescent="0.25">
      <c r="A464" s="2" t="s">
        <v>610</v>
      </c>
      <c r="B464" s="2" t="s">
        <v>404</v>
      </c>
      <c r="C464" s="56">
        <v>0</v>
      </c>
      <c r="D464" s="56">
        <v>393123053</v>
      </c>
      <c r="E464" s="56">
        <v>0</v>
      </c>
      <c r="F464" s="56">
        <v>393123053</v>
      </c>
    </row>
    <row r="465" spans="1:6" x14ac:dyDescent="0.25">
      <c r="A465" s="2" t="s">
        <v>611</v>
      </c>
      <c r="B465" s="2" t="s">
        <v>404</v>
      </c>
      <c r="C465" s="56">
        <v>0</v>
      </c>
      <c r="D465" s="56">
        <v>393123053</v>
      </c>
      <c r="E465" s="56">
        <v>0</v>
      </c>
      <c r="F465" s="56">
        <v>393123053</v>
      </c>
    </row>
    <row r="466" spans="1:6" x14ac:dyDescent="0.25">
      <c r="A466" s="2" t="s">
        <v>612</v>
      </c>
      <c r="B466" s="2" t="s">
        <v>613</v>
      </c>
      <c r="C466" s="56">
        <v>0</v>
      </c>
      <c r="D466" s="56">
        <v>1139141005</v>
      </c>
      <c r="E466" s="56">
        <v>232435708</v>
      </c>
      <c r="F466" s="56">
        <v>906705297</v>
      </c>
    </row>
    <row r="467" spans="1:6" x14ac:dyDescent="0.25">
      <c r="A467" s="2" t="s">
        <v>614</v>
      </c>
      <c r="B467" s="2" t="s">
        <v>613</v>
      </c>
      <c r="C467" s="56">
        <v>0</v>
      </c>
      <c r="D467" s="56">
        <v>1139141005</v>
      </c>
      <c r="E467" s="56">
        <v>232435708</v>
      </c>
      <c r="F467" s="56">
        <v>906705297</v>
      </c>
    </row>
    <row r="468" spans="1:6" x14ac:dyDescent="0.25">
      <c r="A468" s="2" t="s">
        <v>615</v>
      </c>
      <c r="B468" s="2" t="s">
        <v>407</v>
      </c>
      <c r="C468" s="56">
        <v>0</v>
      </c>
      <c r="D468" s="56">
        <v>470826311</v>
      </c>
      <c r="E468" s="56">
        <v>0</v>
      </c>
      <c r="F468" s="56">
        <v>470826311</v>
      </c>
    </row>
    <row r="469" spans="1:6" x14ac:dyDescent="0.25">
      <c r="A469" s="2" t="s">
        <v>616</v>
      </c>
      <c r="B469" s="2" t="s">
        <v>407</v>
      </c>
      <c r="C469" s="56">
        <v>0</v>
      </c>
      <c r="D469" s="56">
        <v>470826311</v>
      </c>
      <c r="E469" s="56">
        <v>0</v>
      </c>
      <c r="F469" s="56">
        <v>470826311</v>
      </c>
    </row>
    <row r="470" spans="1:6" x14ac:dyDescent="0.25">
      <c r="A470" s="2" t="s">
        <v>617</v>
      </c>
      <c r="B470" s="2" t="s">
        <v>413</v>
      </c>
      <c r="C470" s="56">
        <v>0</v>
      </c>
      <c r="D470" s="56">
        <v>912978763</v>
      </c>
      <c r="E470" s="56">
        <v>0</v>
      </c>
      <c r="F470" s="56">
        <v>912978763</v>
      </c>
    </row>
    <row r="471" spans="1:6" x14ac:dyDescent="0.25">
      <c r="A471" s="2" t="s">
        <v>618</v>
      </c>
      <c r="B471" s="2" t="s">
        <v>413</v>
      </c>
      <c r="C471" s="56">
        <v>0</v>
      </c>
      <c r="D471" s="56">
        <v>912978763</v>
      </c>
      <c r="E471" s="56">
        <v>0</v>
      </c>
      <c r="F471" s="56">
        <v>912978763</v>
      </c>
    </row>
    <row r="472" spans="1:6" x14ac:dyDescent="0.25">
      <c r="A472" s="2" t="s">
        <v>619</v>
      </c>
      <c r="B472" s="2" t="s">
        <v>410</v>
      </c>
      <c r="C472" s="56">
        <v>0</v>
      </c>
      <c r="D472" s="56">
        <v>602181855</v>
      </c>
      <c r="E472" s="56">
        <v>0</v>
      </c>
      <c r="F472" s="56">
        <v>602181855</v>
      </c>
    </row>
    <row r="473" spans="1:6" x14ac:dyDescent="0.25">
      <c r="A473" s="2" t="s">
        <v>620</v>
      </c>
      <c r="B473" s="2" t="s">
        <v>410</v>
      </c>
      <c r="C473" s="56">
        <v>0</v>
      </c>
      <c r="D473" s="56">
        <v>602181855</v>
      </c>
      <c r="E473" s="56">
        <v>0</v>
      </c>
      <c r="F473" s="56">
        <v>602181855</v>
      </c>
    </row>
    <row r="474" spans="1:6" x14ac:dyDescent="0.25">
      <c r="A474" s="2" t="s">
        <v>621</v>
      </c>
      <c r="B474" s="2" t="s">
        <v>419</v>
      </c>
      <c r="C474" s="56">
        <v>0</v>
      </c>
      <c r="D474" s="56">
        <v>47034687</v>
      </c>
      <c r="E474" s="56">
        <v>0</v>
      </c>
      <c r="F474" s="56">
        <v>47034687</v>
      </c>
    </row>
    <row r="475" spans="1:6" x14ac:dyDescent="0.25">
      <c r="A475" s="2" t="s">
        <v>622</v>
      </c>
      <c r="B475" s="2" t="s">
        <v>419</v>
      </c>
      <c r="C475" s="56">
        <v>0</v>
      </c>
      <c r="D475" s="56">
        <v>47034687</v>
      </c>
      <c r="E475" s="56">
        <v>0</v>
      </c>
      <c r="F475" s="56">
        <v>47034687</v>
      </c>
    </row>
    <row r="476" spans="1:6" x14ac:dyDescent="0.25">
      <c r="A476" s="2" t="s">
        <v>623</v>
      </c>
      <c r="B476" s="2" t="s">
        <v>421</v>
      </c>
      <c r="C476" s="56">
        <v>0</v>
      </c>
      <c r="D476" s="56">
        <v>322613361</v>
      </c>
      <c r="E476" s="56">
        <v>3975638</v>
      </c>
      <c r="F476" s="56">
        <v>318637723</v>
      </c>
    </row>
    <row r="477" spans="1:6" x14ac:dyDescent="0.25">
      <c r="A477" s="2" t="s">
        <v>624</v>
      </c>
      <c r="B477" s="2" t="s">
        <v>625</v>
      </c>
      <c r="C477" s="56">
        <v>0</v>
      </c>
      <c r="D477" s="56">
        <v>7792174</v>
      </c>
      <c r="E477" s="56">
        <v>142976</v>
      </c>
      <c r="F477" s="56">
        <v>7649198</v>
      </c>
    </row>
    <row r="478" spans="1:6" x14ac:dyDescent="0.25">
      <c r="A478" s="2" t="s">
        <v>626</v>
      </c>
      <c r="B478" s="2" t="s">
        <v>627</v>
      </c>
      <c r="C478" s="56">
        <v>0</v>
      </c>
      <c r="D478" s="56">
        <v>49034617</v>
      </c>
      <c r="E478" s="56">
        <v>0</v>
      </c>
      <c r="F478" s="56">
        <v>49034617</v>
      </c>
    </row>
    <row r="479" spans="1:6" x14ac:dyDescent="0.25">
      <c r="A479" s="2" t="s">
        <v>628</v>
      </c>
      <c r="B479" s="2" t="s">
        <v>629</v>
      </c>
      <c r="C479" s="56">
        <v>0</v>
      </c>
      <c r="D479" s="56">
        <v>265786570</v>
      </c>
      <c r="E479" s="56">
        <v>3832662</v>
      </c>
      <c r="F479" s="56">
        <v>261953908</v>
      </c>
    </row>
    <row r="480" spans="1:6" x14ac:dyDescent="0.25">
      <c r="A480" s="2" t="s">
        <v>633</v>
      </c>
      <c r="B480" s="2" t="s">
        <v>634</v>
      </c>
      <c r="C480" s="56">
        <v>0</v>
      </c>
      <c r="D480" s="56">
        <v>6484609299.29</v>
      </c>
      <c r="E480" s="56">
        <v>1120434622.05</v>
      </c>
      <c r="F480" s="56">
        <v>5364174677.2399998</v>
      </c>
    </row>
    <row r="481" spans="1:6" x14ac:dyDescent="0.25">
      <c r="A481" s="2" t="s">
        <v>1011</v>
      </c>
      <c r="B481" s="2" t="s">
        <v>1012</v>
      </c>
      <c r="C481" s="56">
        <v>0</v>
      </c>
      <c r="D481" s="56">
        <v>179509.73</v>
      </c>
      <c r="E481" s="56">
        <v>0</v>
      </c>
      <c r="F481" s="56">
        <v>179509.73</v>
      </c>
    </row>
    <row r="482" spans="1:6" x14ac:dyDescent="0.25">
      <c r="A482" s="2" t="s">
        <v>1013</v>
      </c>
      <c r="B482" s="2" t="s">
        <v>1012</v>
      </c>
      <c r="C482" s="56">
        <v>0</v>
      </c>
      <c r="D482" s="56">
        <v>179509.73</v>
      </c>
      <c r="E482" s="56">
        <v>0</v>
      </c>
      <c r="F482" s="56">
        <v>179509.73</v>
      </c>
    </row>
    <row r="483" spans="1:6" x14ac:dyDescent="0.25">
      <c r="A483" s="2" t="s">
        <v>930</v>
      </c>
      <c r="B483" s="2" t="s">
        <v>928</v>
      </c>
      <c r="C483" s="56">
        <v>0</v>
      </c>
      <c r="D483" s="56">
        <v>631106168.19000006</v>
      </c>
      <c r="E483" s="56">
        <v>0</v>
      </c>
      <c r="F483" s="56">
        <v>631106168.19000006</v>
      </c>
    </row>
    <row r="484" spans="1:6" x14ac:dyDescent="0.25">
      <c r="A484" s="2" t="s">
        <v>929</v>
      </c>
      <c r="B484" s="2" t="s">
        <v>928</v>
      </c>
      <c r="C484" s="56">
        <v>0</v>
      </c>
      <c r="D484" s="56">
        <v>631106168.19000006</v>
      </c>
      <c r="E484" s="56">
        <v>0</v>
      </c>
      <c r="F484" s="56">
        <v>631106168.19000006</v>
      </c>
    </row>
    <row r="485" spans="1:6" x14ac:dyDescent="0.25">
      <c r="A485" s="2" t="s">
        <v>942</v>
      </c>
      <c r="B485" s="2" t="s">
        <v>94</v>
      </c>
      <c r="C485" s="56">
        <v>0</v>
      </c>
      <c r="D485" s="56">
        <v>1379310044.3900001</v>
      </c>
      <c r="E485" s="56">
        <v>27752800.800000001</v>
      </c>
      <c r="F485" s="56">
        <v>1351557243.5899999</v>
      </c>
    </row>
    <row r="486" spans="1:6" x14ac:dyDescent="0.25">
      <c r="A486" s="2" t="s">
        <v>941</v>
      </c>
      <c r="B486" s="2" t="s">
        <v>94</v>
      </c>
      <c r="C486" s="56">
        <v>0</v>
      </c>
      <c r="D486" s="56">
        <v>1379310044.3900001</v>
      </c>
      <c r="E486" s="56">
        <v>27752800.800000001</v>
      </c>
      <c r="F486" s="56">
        <v>1351557243.5899999</v>
      </c>
    </row>
    <row r="487" spans="1:6" x14ac:dyDescent="0.25">
      <c r="A487" s="2" t="s">
        <v>927</v>
      </c>
      <c r="B487" s="2" t="s">
        <v>925</v>
      </c>
      <c r="C487" s="56">
        <v>0</v>
      </c>
      <c r="D487" s="56">
        <v>136027391.24000001</v>
      </c>
      <c r="E487" s="56">
        <v>11836909</v>
      </c>
      <c r="F487" s="56">
        <v>124190482.23999999</v>
      </c>
    </row>
    <row r="488" spans="1:6" x14ac:dyDescent="0.25">
      <c r="A488" s="2" t="s">
        <v>926</v>
      </c>
      <c r="B488" s="2" t="s">
        <v>925</v>
      </c>
      <c r="C488" s="56">
        <v>0</v>
      </c>
      <c r="D488" s="56">
        <v>136027391.24000001</v>
      </c>
      <c r="E488" s="56">
        <v>11836909</v>
      </c>
      <c r="F488" s="56">
        <v>124190482.23999999</v>
      </c>
    </row>
    <row r="489" spans="1:6" x14ac:dyDescent="0.25">
      <c r="A489" s="2" t="s">
        <v>1117</v>
      </c>
      <c r="B489" s="2" t="s">
        <v>1118</v>
      </c>
      <c r="C489" s="56">
        <v>0</v>
      </c>
      <c r="D489" s="56">
        <v>873000</v>
      </c>
      <c r="E489" s="56">
        <v>0</v>
      </c>
      <c r="F489" s="56">
        <v>873000</v>
      </c>
    </row>
    <row r="490" spans="1:6" x14ac:dyDescent="0.25">
      <c r="A490" s="2" t="s">
        <v>1119</v>
      </c>
      <c r="B490" s="2" t="s">
        <v>1118</v>
      </c>
      <c r="C490" s="56">
        <v>0</v>
      </c>
      <c r="D490" s="56">
        <v>873000</v>
      </c>
      <c r="E490" s="56">
        <v>0</v>
      </c>
      <c r="F490" s="56">
        <v>873000</v>
      </c>
    </row>
    <row r="491" spans="1:6" x14ac:dyDescent="0.25">
      <c r="A491" s="2" t="s">
        <v>635</v>
      </c>
      <c r="B491" s="2" t="s">
        <v>636</v>
      </c>
      <c r="C491" s="56">
        <v>0</v>
      </c>
      <c r="D491" s="56">
        <v>414940351.94999999</v>
      </c>
      <c r="E491" s="56">
        <v>21355612</v>
      </c>
      <c r="F491" s="56">
        <v>393584739.94999999</v>
      </c>
    </row>
    <row r="492" spans="1:6" x14ac:dyDescent="0.25">
      <c r="A492" s="2" t="s">
        <v>637</v>
      </c>
      <c r="B492" s="2" t="s">
        <v>636</v>
      </c>
      <c r="C492" s="56">
        <v>0</v>
      </c>
      <c r="D492" s="56">
        <v>414940351.94999999</v>
      </c>
      <c r="E492" s="56">
        <v>21355612</v>
      </c>
      <c r="F492" s="56">
        <v>393584739.94999999</v>
      </c>
    </row>
    <row r="493" spans="1:6" x14ac:dyDescent="0.25">
      <c r="A493" s="2" t="s">
        <v>638</v>
      </c>
      <c r="B493" s="2" t="s">
        <v>380</v>
      </c>
      <c r="C493" s="56">
        <v>0</v>
      </c>
      <c r="D493" s="56">
        <v>29172080</v>
      </c>
      <c r="E493" s="56">
        <v>345709</v>
      </c>
      <c r="F493" s="56">
        <v>28826371</v>
      </c>
    </row>
    <row r="494" spans="1:6" x14ac:dyDescent="0.25">
      <c r="A494" s="2" t="s">
        <v>639</v>
      </c>
      <c r="B494" s="2" t="s">
        <v>380</v>
      </c>
      <c r="C494" s="56">
        <v>0</v>
      </c>
      <c r="D494" s="56">
        <v>29172080</v>
      </c>
      <c r="E494" s="56">
        <v>345709</v>
      </c>
      <c r="F494" s="56">
        <v>28826371</v>
      </c>
    </row>
    <row r="495" spans="1:6" ht="30" x14ac:dyDescent="0.25">
      <c r="A495" s="2" t="s">
        <v>952</v>
      </c>
      <c r="B495" s="2" t="s">
        <v>950</v>
      </c>
      <c r="C495" s="56">
        <v>0</v>
      </c>
      <c r="D495" s="56">
        <v>4139293.56</v>
      </c>
      <c r="E495" s="56">
        <v>3859015.6</v>
      </c>
      <c r="F495" s="56">
        <v>280277.96000000002</v>
      </c>
    </row>
    <row r="496" spans="1:6" ht="30" x14ac:dyDescent="0.25">
      <c r="A496" s="2" t="s">
        <v>951</v>
      </c>
      <c r="B496" s="2" t="s">
        <v>950</v>
      </c>
      <c r="C496" s="56">
        <v>0</v>
      </c>
      <c r="D496" s="56">
        <v>4139293.56</v>
      </c>
      <c r="E496" s="56">
        <v>3859015.6</v>
      </c>
      <c r="F496" s="56">
        <v>280277.96000000002</v>
      </c>
    </row>
    <row r="497" spans="1:6" x14ac:dyDescent="0.25">
      <c r="A497" s="2" t="s">
        <v>640</v>
      </c>
      <c r="B497" s="2" t="s">
        <v>641</v>
      </c>
      <c r="C497" s="56">
        <v>0</v>
      </c>
      <c r="D497" s="56">
        <v>533654787</v>
      </c>
      <c r="E497" s="56">
        <v>703486</v>
      </c>
      <c r="F497" s="56">
        <v>532951301</v>
      </c>
    </row>
    <row r="498" spans="1:6" x14ac:dyDescent="0.25">
      <c r="A498" s="2" t="s">
        <v>642</v>
      </c>
      <c r="B498" s="2" t="s">
        <v>641</v>
      </c>
      <c r="C498" s="56">
        <v>0</v>
      </c>
      <c r="D498" s="56">
        <v>533654787</v>
      </c>
      <c r="E498" s="56">
        <v>703486</v>
      </c>
      <c r="F498" s="56">
        <v>532951301</v>
      </c>
    </row>
    <row r="499" spans="1:6" x14ac:dyDescent="0.25">
      <c r="A499" s="2" t="s">
        <v>924</v>
      </c>
      <c r="B499" s="2" t="s">
        <v>922</v>
      </c>
      <c r="C499" s="56">
        <v>0</v>
      </c>
      <c r="D499" s="56">
        <v>1284182304.8</v>
      </c>
      <c r="E499" s="56">
        <v>925014625.79999995</v>
      </c>
      <c r="F499" s="56">
        <v>359167679</v>
      </c>
    </row>
    <row r="500" spans="1:6" x14ac:dyDescent="0.25">
      <c r="A500" s="2" t="s">
        <v>923</v>
      </c>
      <c r="B500" s="2" t="s">
        <v>922</v>
      </c>
      <c r="C500" s="56">
        <v>0</v>
      </c>
      <c r="D500" s="56">
        <v>1284182304.8</v>
      </c>
      <c r="E500" s="56">
        <v>925014625.79999995</v>
      </c>
      <c r="F500" s="56">
        <v>359167679</v>
      </c>
    </row>
    <row r="501" spans="1:6" x14ac:dyDescent="0.25">
      <c r="A501" s="2" t="s">
        <v>921</v>
      </c>
      <c r="B501" s="2" t="s">
        <v>919</v>
      </c>
      <c r="C501" s="56">
        <v>0</v>
      </c>
      <c r="D501" s="56">
        <v>20706643.399999999</v>
      </c>
      <c r="E501" s="56">
        <v>20502478</v>
      </c>
      <c r="F501" s="56">
        <v>204165.4</v>
      </c>
    </row>
    <row r="502" spans="1:6" x14ac:dyDescent="0.25">
      <c r="A502" s="2" t="s">
        <v>920</v>
      </c>
      <c r="B502" s="2" t="s">
        <v>919</v>
      </c>
      <c r="C502" s="56">
        <v>0</v>
      </c>
      <c r="D502" s="56">
        <v>20706643.399999999</v>
      </c>
      <c r="E502" s="56">
        <v>20502478</v>
      </c>
      <c r="F502" s="56">
        <v>204165.4</v>
      </c>
    </row>
    <row r="503" spans="1:6" ht="30" x14ac:dyDescent="0.25">
      <c r="A503" s="2" t="s">
        <v>643</v>
      </c>
      <c r="B503" s="2" t="s">
        <v>644</v>
      </c>
      <c r="C503" s="56">
        <v>0</v>
      </c>
      <c r="D503" s="56">
        <v>359506640.02999997</v>
      </c>
      <c r="E503" s="56">
        <v>88438632.849999994</v>
      </c>
      <c r="F503" s="56">
        <v>271068007.18000001</v>
      </c>
    </row>
    <row r="504" spans="1:6" ht="30" x14ac:dyDescent="0.25">
      <c r="A504" s="2" t="s">
        <v>645</v>
      </c>
      <c r="B504" s="2" t="s">
        <v>644</v>
      </c>
      <c r="C504" s="56">
        <v>0</v>
      </c>
      <c r="D504" s="56">
        <v>359506640.02999997</v>
      </c>
      <c r="E504" s="56">
        <v>88438632.849999994</v>
      </c>
      <c r="F504" s="56">
        <v>271068007.18000001</v>
      </c>
    </row>
    <row r="505" spans="1:6" x14ac:dyDescent="0.25">
      <c r="A505" s="2" t="s">
        <v>1120</v>
      </c>
      <c r="B505" s="2" t="s">
        <v>1121</v>
      </c>
      <c r="C505" s="56">
        <v>0</v>
      </c>
      <c r="D505" s="56">
        <v>18514070</v>
      </c>
      <c r="E505" s="56">
        <v>0</v>
      </c>
      <c r="F505" s="56">
        <v>18514070</v>
      </c>
    </row>
    <row r="506" spans="1:6" x14ac:dyDescent="0.25">
      <c r="A506" s="2" t="s">
        <v>1122</v>
      </c>
      <c r="B506" s="2" t="s">
        <v>1121</v>
      </c>
      <c r="C506" s="56">
        <v>0</v>
      </c>
      <c r="D506" s="56">
        <v>18514070</v>
      </c>
      <c r="E506" s="56">
        <v>0</v>
      </c>
      <c r="F506" s="56">
        <v>18514070</v>
      </c>
    </row>
    <row r="507" spans="1:6" x14ac:dyDescent="0.25">
      <c r="A507" s="2" t="s">
        <v>1014</v>
      </c>
      <c r="B507" s="2" t="s">
        <v>1015</v>
      </c>
      <c r="C507" s="56">
        <v>0</v>
      </c>
      <c r="D507" s="56">
        <v>1705919</v>
      </c>
      <c r="E507" s="56">
        <v>0</v>
      </c>
      <c r="F507" s="56">
        <v>1705919</v>
      </c>
    </row>
    <row r="508" spans="1:6" x14ac:dyDescent="0.25">
      <c r="A508" s="2" t="s">
        <v>1016</v>
      </c>
      <c r="B508" s="2" t="s">
        <v>1015</v>
      </c>
      <c r="C508" s="56">
        <v>0</v>
      </c>
      <c r="D508" s="56">
        <v>1705919</v>
      </c>
      <c r="E508" s="56">
        <v>0</v>
      </c>
      <c r="F508" s="56">
        <v>1705919</v>
      </c>
    </row>
    <row r="509" spans="1:6" x14ac:dyDescent="0.25">
      <c r="A509" s="2" t="s">
        <v>974</v>
      </c>
      <c r="B509" s="2" t="s">
        <v>646</v>
      </c>
      <c r="C509" s="56">
        <v>0</v>
      </c>
      <c r="D509" s="56">
        <v>1405353</v>
      </c>
      <c r="E509" s="56">
        <v>1405353</v>
      </c>
      <c r="F509" s="56">
        <v>0</v>
      </c>
    </row>
    <row r="510" spans="1:6" x14ac:dyDescent="0.25">
      <c r="A510" s="2" t="s">
        <v>975</v>
      </c>
      <c r="B510" s="2" t="s">
        <v>646</v>
      </c>
      <c r="C510" s="56">
        <v>0</v>
      </c>
      <c r="D510" s="56">
        <v>1405353</v>
      </c>
      <c r="E510" s="56">
        <v>1405353</v>
      </c>
      <c r="F510" s="56">
        <v>0</v>
      </c>
    </row>
    <row r="511" spans="1:6" x14ac:dyDescent="0.25">
      <c r="A511" s="2" t="s">
        <v>647</v>
      </c>
      <c r="B511" s="2" t="s">
        <v>337</v>
      </c>
      <c r="C511" s="56">
        <v>0</v>
      </c>
      <c r="D511" s="56">
        <v>1573974473</v>
      </c>
      <c r="E511" s="56">
        <v>19220000</v>
      </c>
      <c r="F511" s="56">
        <v>1554754473</v>
      </c>
    </row>
    <row r="512" spans="1:6" x14ac:dyDescent="0.25">
      <c r="A512" s="2" t="s">
        <v>648</v>
      </c>
      <c r="B512" s="2" t="s">
        <v>337</v>
      </c>
      <c r="C512" s="56">
        <v>0</v>
      </c>
      <c r="D512" s="56">
        <v>1573974473</v>
      </c>
      <c r="E512" s="56">
        <v>19220000</v>
      </c>
      <c r="F512" s="56">
        <v>1554754473</v>
      </c>
    </row>
    <row r="513" spans="1:6" x14ac:dyDescent="0.25">
      <c r="A513" s="2" t="s">
        <v>940</v>
      </c>
      <c r="B513" s="2" t="s">
        <v>343</v>
      </c>
      <c r="C513" s="56">
        <v>0</v>
      </c>
      <c r="D513" s="56">
        <v>92128470</v>
      </c>
      <c r="E513" s="56">
        <v>0</v>
      </c>
      <c r="F513" s="56">
        <v>92128470</v>
      </c>
    </row>
    <row r="514" spans="1:6" x14ac:dyDescent="0.25">
      <c r="A514" s="2" t="s">
        <v>939</v>
      </c>
      <c r="B514" s="2" t="s">
        <v>343</v>
      </c>
      <c r="C514" s="56">
        <v>0</v>
      </c>
      <c r="D514" s="56">
        <v>92128470</v>
      </c>
      <c r="E514" s="56">
        <v>0</v>
      </c>
      <c r="F514" s="56">
        <v>92128470</v>
      </c>
    </row>
    <row r="515" spans="1:6" x14ac:dyDescent="0.25">
      <c r="A515" s="2" t="s">
        <v>993</v>
      </c>
      <c r="B515" s="2" t="s">
        <v>994</v>
      </c>
      <c r="C515" s="56">
        <v>0</v>
      </c>
      <c r="D515" s="56">
        <v>3082800</v>
      </c>
      <c r="E515" s="56">
        <v>0</v>
      </c>
      <c r="F515" s="56">
        <v>3082800</v>
      </c>
    </row>
    <row r="516" spans="1:6" x14ac:dyDescent="0.25">
      <c r="A516" s="2" t="s">
        <v>995</v>
      </c>
      <c r="B516" s="2" t="s">
        <v>994</v>
      </c>
      <c r="C516" s="56">
        <v>0</v>
      </c>
      <c r="D516" s="56">
        <v>3082800</v>
      </c>
      <c r="E516" s="56">
        <v>0</v>
      </c>
      <c r="F516" s="56">
        <v>3082800</v>
      </c>
    </row>
    <row r="517" spans="1:6" x14ac:dyDescent="0.25">
      <c r="A517" s="2" t="s">
        <v>649</v>
      </c>
      <c r="B517" s="2" t="s">
        <v>650</v>
      </c>
      <c r="C517" s="56">
        <v>0</v>
      </c>
      <c r="D517" s="56">
        <v>1136809381.3599999</v>
      </c>
      <c r="E517" s="56">
        <v>789887172.55999994</v>
      </c>
      <c r="F517" s="56">
        <v>346922208.80000001</v>
      </c>
    </row>
    <row r="518" spans="1:6" x14ac:dyDescent="0.25">
      <c r="A518" s="2" t="s">
        <v>651</v>
      </c>
      <c r="B518" s="2" t="s">
        <v>517</v>
      </c>
      <c r="C518" s="56">
        <v>0</v>
      </c>
      <c r="D518" s="56">
        <v>1135167914.5599999</v>
      </c>
      <c r="E518" s="56">
        <v>789887172.55999994</v>
      </c>
      <c r="F518" s="56">
        <v>345280742</v>
      </c>
    </row>
    <row r="519" spans="1:6" x14ac:dyDescent="0.25">
      <c r="A519" s="2" t="s">
        <v>652</v>
      </c>
      <c r="B519" s="2" t="s">
        <v>517</v>
      </c>
      <c r="C519" s="56">
        <v>0</v>
      </c>
      <c r="D519" s="56">
        <v>1135167914.5599999</v>
      </c>
      <c r="E519" s="56">
        <v>789887172.55999994</v>
      </c>
      <c r="F519" s="56">
        <v>345280742</v>
      </c>
    </row>
    <row r="520" spans="1:6" x14ac:dyDescent="0.25">
      <c r="A520" s="2" t="s">
        <v>1054</v>
      </c>
      <c r="B520" s="2" t="s">
        <v>1055</v>
      </c>
      <c r="C520" s="56">
        <v>0</v>
      </c>
      <c r="D520" s="56">
        <v>1641466.8</v>
      </c>
      <c r="E520" s="56">
        <v>0</v>
      </c>
      <c r="F520" s="56">
        <v>1641466.8</v>
      </c>
    </row>
    <row r="521" spans="1:6" x14ac:dyDescent="0.25">
      <c r="A521" s="2" t="s">
        <v>1056</v>
      </c>
      <c r="B521" s="2" t="s">
        <v>1055</v>
      </c>
      <c r="C521" s="56">
        <v>0</v>
      </c>
      <c r="D521" s="56">
        <v>1641466.8</v>
      </c>
      <c r="E521" s="56">
        <v>0</v>
      </c>
      <c r="F521" s="56">
        <v>1641466.8</v>
      </c>
    </row>
    <row r="522" spans="1:6" ht="30" x14ac:dyDescent="0.25">
      <c r="A522" s="2" t="s">
        <v>653</v>
      </c>
      <c r="B522" s="2" t="s">
        <v>654</v>
      </c>
      <c r="C522" s="56">
        <v>0</v>
      </c>
      <c r="D522" s="56">
        <v>10335557174.379999</v>
      </c>
      <c r="E522" s="56">
        <v>488271743.97000003</v>
      </c>
      <c r="F522" s="56">
        <v>9847285430.4099998</v>
      </c>
    </row>
    <row r="523" spans="1:6" x14ac:dyDescent="0.25">
      <c r="A523" s="2" t="s">
        <v>655</v>
      </c>
      <c r="B523" s="2" t="s">
        <v>656</v>
      </c>
      <c r="C523" s="56">
        <v>0</v>
      </c>
      <c r="D523" s="56">
        <v>134174307.3</v>
      </c>
      <c r="E523" s="56">
        <v>61970464.969999999</v>
      </c>
      <c r="F523" s="56">
        <v>72203842.329999998</v>
      </c>
    </row>
    <row r="524" spans="1:6" x14ac:dyDescent="0.25">
      <c r="A524" s="2" t="s">
        <v>657</v>
      </c>
      <c r="B524" s="2" t="s">
        <v>60</v>
      </c>
      <c r="C524" s="56">
        <v>0</v>
      </c>
      <c r="D524" s="56">
        <v>134174307.3</v>
      </c>
      <c r="E524" s="56">
        <v>61970464.969999999</v>
      </c>
      <c r="F524" s="56">
        <v>72203842.329999998</v>
      </c>
    </row>
    <row r="525" spans="1:6" x14ac:dyDescent="0.25">
      <c r="A525" s="2" t="s">
        <v>658</v>
      </c>
      <c r="B525" s="2" t="s">
        <v>34</v>
      </c>
      <c r="C525" s="56">
        <v>0</v>
      </c>
      <c r="D525" s="56">
        <v>134174307.3</v>
      </c>
      <c r="E525" s="56">
        <v>61970464.969999999</v>
      </c>
      <c r="F525" s="56">
        <v>72203842.329999998</v>
      </c>
    </row>
    <row r="526" spans="1:6" ht="30" x14ac:dyDescent="0.25">
      <c r="A526" s="2" t="s">
        <v>659</v>
      </c>
      <c r="B526" s="2" t="s">
        <v>660</v>
      </c>
      <c r="C526" s="56">
        <v>0</v>
      </c>
      <c r="D526" s="56">
        <v>3098349616.0799999</v>
      </c>
      <c r="E526" s="56">
        <v>0</v>
      </c>
      <c r="F526" s="56">
        <v>3098349616.0799999</v>
      </c>
    </row>
    <row r="527" spans="1:6" x14ac:dyDescent="0.25">
      <c r="A527" s="2" t="s">
        <v>661</v>
      </c>
      <c r="B527" s="2" t="s">
        <v>196</v>
      </c>
      <c r="C527" s="56">
        <v>0</v>
      </c>
      <c r="D527" s="56">
        <v>1368476197.22</v>
      </c>
      <c r="E527" s="56">
        <v>0</v>
      </c>
      <c r="F527" s="56">
        <v>1368476197.22</v>
      </c>
    </row>
    <row r="528" spans="1:6" x14ac:dyDescent="0.25">
      <c r="A528" s="2" t="s">
        <v>662</v>
      </c>
      <c r="B528" s="2" t="s">
        <v>148</v>
      </c>
      <c r="C528" s="56">
        <v>0</v>
      </c>
      <c r="D528" s="56">
        <v>1368476197.22</v>
      </c>
      <c r="E528" s="56">
        <v>0</v>
      </c>
      <c r="F528" s="56">
        <v>1368476197.22</v>
      </c>
    </row>
    <row r="529" spans="1:8" x14ac:dyDescent="0.25">
      <c r="A529" s="2" t="s">
        <v>663</v>
      </c>
      <c r="B529" s="2" t="s">
        <v>108</v>
      </c>
      <c r="C529" s="56">
        <v>0</v>
      </c>
      <c r="D529" s="56">
        <v>345688496.83999997</v>
      </c>
      <c r="E529" s="56">
        <v>0</v>
      </c>
      <c r="F529" s="56">
        <v>345688496.83999997</v>
      </c>
    </row>
    <row r="530" spans="1:8" x14ac:dyDescent="0.25">
      <c r="A530" s="2" t="s">
        <v>664</v>
      </c>
      <c r="B530" s="2" t="s">
        <v>162</v>
      </c>
      <c r="C530" s="56">
        <v>0</v>
      </c>
      <c r="D530" s="56">
        <v>4139034.03</v>
      </c>
      <c r="E530" s="56">
        <v>0</v>
      </c>
      <c r="F530" s="56">
        <v>4139034.03</v>
      </c>
    </row>
    <row r="531" spans="1:8" x14ac:dyDescent="0.25">
      <c r="A531" s="2" t="s">
        <v>665</v>
      </c>
      <c r="B531" s="2" t="s">
        <v>110</v>
      </c>
      <c r="C531" s="56">
        <v>0</v>
      </c>
      <c r="D531" s="56">
        <v>340214206.95999998</v>
      </c>
      <c r="E531" s="56">
        <v>0</v>
      </c>
      <c r="F531" s="56">
        <v>340214206.95999998</v>
      </c>
    </row>
    <row r="532" spans="1:8" x14ac:dyDescent="0.25">
      <c r="A532" s="2" t="s">
        <v>666</v>
      </c>
      <c r="B532" s="2" t="s">
        <v>167</v>
      </c>
      <c r="C532" s="56">
        <v>0</v>
      </c>
      <c r="D532" s="56">
        <v>1335255.8500000001</v>
      </c>
      <c r="E532" s="56">
        <v>0</v>
      </c>
      <c r="F532" s="56">
        <v>1335255.8500000001</v>
      </c>
    </row>
    <row r="533" spans="1:8" x14ac:dyDescent="0.25">
      <c r="A533" s="2" t="s">
        <v>667</v>
      </c>
      <c r="B533" s="2" t="s">
        <v>124</v>
      </c>
      <c r="C533" s="56">
        <v>0</v>
      </c>
      <c r="D533" s="56">
        <v>916856266.82000005</v>
      </c>
      <c r="E533" s="56">
        <v>0</v>
      </c>
      <c r="F533" s="56">
        <v>916856266.82000005</v>
      </c>
    </row>
    <row r="534" spans="1:8" x14ac:dyDescent="0.25">
      <c r="A534" s="2" t="s">
        <v>668</v>
      </c>
      <c r="B534" s="2" t="s">
        <v>128</v>
      </c>
      <c r="C534" s="56">
        <v>0</v>
      </c>
      <c r="D534" s="56">
        <v>916856266.82000005</v>
      </c>
      <c r="E534" s="56">
        <v>0</v>
      </c>
      <c r="F534" s="56">
        <v>916856266.82000005</v>
      </c>
    </row>
    <row r="535" spans="1:8" x14ac:dyDescent="0.25">
      <c r="A535" s="2" t="s">
        <v>669</v>
      </c>
      <c r="B535" s="2" t="s">
        <v>112</v>
      </c>
      <c r="C535" s="56">
        <v>0</v>
      </c>
      <c r="D535" s="56">
        <v>58808285.560000002</v>
      </c>
      <c r="E535" s="56">
        <v>0</v>
      </c>
      <c r="F535" s="56">
        <v>58808285.560000002</v>
      </c>
    </row>
    <row r="536" spans="1:8" x14ac:dyDescent="0.25">
      <c r="A536" s="2" t="s">
        <v>670</v>
      </c>
      <c r="B536" s="2" t="s">
        <v>114</v>
      </c>
      <c r="C536" s="56">
        <v>0</v>
      </c>
      <c r="D536" s="56">
        <v>58417102.619999997</v>
      </c>
      <c r="E536" s="56">
        <v>0</v>
      </c>
      <c r="F536" s="56">
        <v>58417102.619999997</v>
      </c>
    </row>
    <row r="537" spans="1:8" x14ac:dyDescent="0.25">
      <c r="A537" s="2" t="s">
        <v>671</v>
      </c>
      <c r="B537" s="2" t="s">
        <v>132</v>
      </c>
      <c r="C537" s="56">
        <v>0</v>
      </c>
      <c r="D537" s="56">
        <v>391182.94</v>
      </c>
      <c r="E537" s="56">
        <v>0</v>
      </c>
      <c r="F537" s="56">
        <v>391182.94</v>
      </c>
    </row>
    <row r="538" spans="1:8" x14ac:dyDescent="0.25">
      <c r="A538" s="2" t="s">
        <v>672</v>
      </c>
      <c r="B538" s="2" t="s">
        <v>116</v>
      </c>
      <c r="C538" s="56">
        <v>0</v>
      </c>
      <c r="D538" s="56">
        <v>332896030.97000003</v>
      </c>
      <c r="E538" s="56">
        <v>0</v>
      </c>
      <c r="F538" s="56">
        <v>332896030.97000003</v>
      </c>
    </row>
    <row r="539" spans="1:8" x14ac:dyDescent="0.25">
      <c r="A539" s="2" t="s">
        <v>673</v>
      </c>
      <c r="B539" s="2" t="s">
        <v>135</v>
      </c>
      <c r="C539" s="56">
        <v>0</v>
      </c>
      <c r="D539" s="56">
        <v>27688208.559999999</v>
      </c>
      <c r="E539" s="56">
        <v>0</v>
      </c>
      <c r="F539" s="56">
        <v>27688208.559999999</v>
      </c>
    </row>
    <row r="540" spans="1:8" x14ac:dyDescent="0.25">
      <c r="A540" s="2" t="s">
        <v>674</v>
      </c>
      <c r="B540" s="2" t="s">
        <v>118</v>
      </c>
      <c r="C540" s="56">
        <v>0</v>
      </c>
      <c r="D540" s="56">
        <v>305207822.41000003</v>
      </c>
      <c r="E540" s="56">
        <v>0</v>
      </c>
      <c r="F540" s="56">
        <v>305207822.41000003</v>
      </c>
    </row>
    <row r="541" spans="1:8" x14ac:dyDescent="0.25">
      <c r="A541" s="2" t="s">
        <v>675</v>
      </c>
      <c r="B541" s="2" t="s">
        <v>138</v>
      </c>
      <c r="C541" s="56">
        <v>0</v>
      </c>
      <c r="D541" s="56">
        <v>50291777.479999997</v>
      </c>
      <c r="E541" s="56">
        <v>0</v>
      </c>
      <c r="F541" s="56">
        <v>50291777.479999997</v>
      </c>
    </row>
    <row r="542" spans="1:8" x14ac:dyDescent="0.25">
      <c r="A542" s="2" t="s">
        <v>676</v>
      </c>
      <c r="B542" s="2" t="s">
        <v>140</v>
      </c>
      <c r="C542" s="56">
        <v>0</v>
      </c>
      <c r="D542" s="56">
        <v>50291777.479999997</v>
      </c>
      <c r="E542" s="56">
        <v>0</v>
      </c>
      <c r="F542" s="56">
        <v>50291777.479999997</v>
      </c>
    </row>
    <row r="543" spans="1:8" x14ac:dyDescent="0.25">
      <c r="A543" s="2" t="s">
        <v>677</v>
      </c>
      <c r="B543" s="2" t="s">
        <v>142</v>
      </c>
      <c r="C543" s="56">
        <v>0</v>
      </c>
      <c r="D543" s="56">
        <v>25332561.190000001</v>
      </c>
      <c r="E543" s="56">
        <v>0</v>
      </c>
      <c r="F543" s="56">
        <v>25332561.190000001</v>
      </c>
    </row>
    <row r="544" spans="1:8" x14ac:dyDescent="0.25">
      <c r="A544" s="2" t="s">
        <v>678</v>
      </c>
      <c r="B544" s="2" t="s">
        <v>144</v>
      </c>
      <c r="C544" s="56">
        <v>0</v>
      </c>
      <c r="D544" s="56">
        <v>25332561.190000001</v>
      </c>
      <c r="E544" s="56">
        <v>0</v>
      </c>
      <c r="F544" s="56">
        <v>25332561.190000001</v>
      </c>
      <c r="G544" s="65"/>
      <c r="H544" s="65"/>
    </row>
    <row r="545" spans="1:8" x14ac:dyDescent="0.25">
      <c r="A545" s="2" t="s">
        <v>679</v>
      </c>
      <c r="B545" s="2" t="s">
        <v>680</v>
      </c>
      <c r="C545" s="56">
        <v>0</v>
      </c>
      <c r="D545" s="56">
        <v>7103033251</v>
      </c>
      <c r="E545" s="56">
        <v>426301279</v>
      </c>
      <c r="F545" s="56">
        <v>6676731972</v>
      </c>
    </row>
    <row r="546" spans="1:8" x14ac:dyDescent="0.25">
      <c r="A546" s="2" t="s">
        <v>681</v>
      </c>
      <c r="B546" s="2" t="s">
        <v>454</v>
      </c>
      <c r="C546" s="56">
        <v>0</v>
      </c>
      <c r="D546" s="56">
        <v>6887671490</v>
      </c>
      <c r="E546" s="56">
        <v>360431918</v>
      </c>
      <c r="F546" s="56">
        <v>6527239572</v>
      </c>
    </row>
    <row r="547" spans="1:8" x14ac:dyDescent="0.25">
      <c r="A547" s="2" t="s">
        <v>682</v>
      </c>
      <c r="B547" s="2" t="s">
        <v>454</v>
      </c>
      <c r="C547" s="56">
        <v>0</v>
      </c>
      <c r="D547" s="56">
        <v>6887671490</v>
      </c>
      <c r="E547" s="56">
        <v>360431918</v>
      </c>
      <c r="F547" s="56">
        <v>6527239572</v>
      </c>
    </row>
    <row r="548" spans="1:8" x14ac:dyDescent="0.25">
      <c r="A548" s="2" t="s">
        <v>683</v>
      </c>
      <c r="B548" s="2" t="s">
        <v>457</v>
      </c>
      <c r="C548" s="56">
        <v>0</v>
      </c>
      <c r="D548" s="56">
        <v>215361761</v>
      </c>
      <c r="E548" s="56">
        <v>65869361</v>
      </c>
      <c r="F548" s="56">
        <v>149492400</v>
      </c>
      <c r="G548" s="65"/>
      <c r="H548" s="65"/>
    </row>
    <row r="549" spans="1:8" x14ac:dyDescent="0.25">
      <c r="A549" s="2" t="s">
        <v>684</v>
      </c>
      <c r="B549" s="2" t="s">
        <v>457</v>
      </c>
      <c r="C549" s="56">
        <v>0</v>
      </c>
      <c r="D549" s="56">
        <v>215361761</v>
      </c>
      <c r="E549" s="56">
        <v>65869361</v>
      </c>
      <c r="F549" s="56">
        <v>149492400</v>
      </c>
    </row>
    <row r="550" spans="1:8" x14ac:dyDescent="0.25">
      <c r="A550" s="2" t="s">
        <v>685</v>
      </c>
      <c r="B550" s="2" t="s">
        <v>501</v>
      </c>
      <c r="C550" s="56">
        <v>0</v>
      </c>
      <c r="D550" s="56">
        <v>53744747398.019997</v>
      </c>
      <c r="E550" s="56">
        <v>6036280832.1000004</v>
      </c>
      <c r="F550" s="56">
        <v>47708466565.919998</v>
      </c>
    </row>
    <row r="551" spans="1:8" x14ac:dyDescent="0.25">
      <c r="A551" s="2" t="s">
        <v>686</v>
      </c>
      <c r="B551" s="2" t="s">
        <v>687</v>
      </c>
      <c r="C551" s="56">
        <v>0</v>
      </c>
      <c r="D551" s="56">
        <v>53744747398.019997</v>
      </c>
      <c r="E551" s="56">
        <v>6036280832.1000004</v>
      </c>
      <c r="F551" s="56">
        <v>47708466565.919998</v>
      </c>
    </row>
    <row r="552" spans="1:8" x14ac:dyDescent="0.25">
      <c r="A552" s="2" t="s">
        <v>938</v>
      </c>
      <c r="B552" s="2" t="s">
        <v>936</v>
      </c>
      <c r="C552" s="56">
        <v>0</v>
      </c>
      <c r="D552" s="56">
        <v>41184704206</v>
      </c>
      <c r="E552" s="56">
        <v>6036280832.1000004</v>
      </c>
      <c r="F552" s="56">
        <v>35148423373.900002</v>
      </c>
    </row>
    <row r="553" spans="1:8" x14ac:dyDescent="0.25">
      <c r="A553" s="2" t="s">
        <v>937</v>
      </c>
      <c r="B553" s="2" t="s">
        <v>936</v>
      </c>
      <c r="C553" s="56">
        <v>0</v>
      </c>
      <c r="D553" s="56">
        <v>41184704206</v>
      </c>
      <c r="E553" s="56">
        <v>6036280832.1000004</v>
      </c>
      <c r="F553" s="56">
        <v>35148423373.900002</v>
      </c>
    </row>
    <row r="554" spans="1:8" x14ac:dyDescent="0.25">
      <c r="A554" s="2" t="s">
        <v>688</v>
      </c>
      <c r="B554" s="2" t="s">
        <v>689</v>
      </c>
      <c r="C554" s="56">
        <v>0</v>
      </c>
      <c r="D554" s="56">
        <v>12560043192.02</v>
      </c>
      <c r="E554" s="56">
        <v>0</v>
      </c>
      <c r="F554" s="56">
        <v>12560043192.02</v>
      </c>
    </row>
    <row r="555" spans="1:8" x14ac:dyDescent="0.25">
      <c r="A555" s="2" t="s">
        <v>690</v>
      </c>
      <c r="B555" s="2" t="s">
        <v>689</v>
      </c>
      <c r="C555" s="56">
        <v>0</v>
      </c>
      <c r="D555" s="56">
        <v>12560043192.02</v>
      </c>
      <c r="E555" s="56">
        <v>0</v>
      </c>
      <c r="F555" s="56">
        <v>12560043192.02</v>
      </c>
    </row>
    <row r="556" spans="1:8" x14ac:dyDescent="0.25">
      <c r="A556" s="2" t="s">
        <v>691</v>
      </c>
      <c r="B556" s="2" t="s">
        <v>692</v>
      </c>
      <c r="C556" s="56">
        <v>0</v>
      </c>
      <c r="D556" s="56">
        <v>174071859022.38</v>
      </c>
      <c r="E556" s="56">
        <v>46915633064.050003</v>
      </c>
      <c r="F556" s="56">
        <v>127156225958.33</v>
      </c>
    </row>
    <row r="557" spans="1:8" x14ac:dyDescent="0.25">
      <c r="A557" s="2" t="s">
        <v>693</v>
      </c>
      <c r="B557" s="2" t="s">
        <v>694</v>
      </c>
      <c r="C557" s="56">
        <v>0</v>
      </c>
      <c r="D557" s="56">
        <v>174071859022.38</v>
      </c>
      <c r="E557" s="56">
        <v>46915633064.050003</v>
      </c>
      <c r="F557" s="56">
        <v>127156225958.33</v>
      </c>
    </row>
    <row r="558" spans="1:8" x14ac:dyDescent="0.25">
      <c r="A558" s="2" t="s">
        <v>1057</v>
      </c>
      <c r="B558" s="2" t="s">
        <v>1058</v>
      </c>
      <c r="C558" s="56">
        <v>0</v>
      </c>
      <c r="D558" s="56">
        <v>3529000</v>
      </c>
      <c r="E558" s="56">
        <v>3529000</v>
      </c>
      <c r="F558" s="56">
        <v>0</v>
      </c>
      <c r="G558" s="65"/>
      <c r="H558" s="65"/>
    </row>
    <row r="559" spans="1:8" x14ac:dyDescent="0.25">
      <c r="A559" s="2" t="s">
        <v>1059</v>
      </c>
      <c r="B559" s="2" t="s">
        <v>1058</v>
      </c>
      <c r="C559" s="56">
        <v>0</v>
      </c>
      <c r="D559" s="56">
        <v>3529000</v>
      </c>
      <c r="E559" s="56">
        <v>3529000</v>
      </c>
      <c r="F559" s="56">
        <v>0</v>
      </c>
    </row>
    <row r="560" spans="1:8" x14ac:dyDescent="0.25">
      <c r="A560" s="2" t="s">
        <v>695</v>
      </c>
      <c r="B560" s="2" t="s">
        <v>696</v>
      </c>
      <c r="C560" s="56">
        <v>0</v>
      </c>
      <c r="D560" s="56">
        <v>40626831753.93</v>
      </c>
      <c r="E560" s="56">
        <v>15066387869.780001</v>
      </c>
      <c r="F560" s="56">
        <v>25560443884.150002</v>
      </c>
    </row>
    <row r="561" spans="1:6" x14ac:dyDescent="0.25">
      <c r="A561" s="2" t="s">
        <v>697</v>
      </c>
      <c r="B561" s="2" t="s">
        <v>696</v>
      </c>
      <c r="C561" s="56">
        <v>0</v>
      </c>
      <c r="D561" s="56">
        <v>40626831753.93</v>
      </c>
      <c r="E561" s="56">
        <v>15066387869.780001</v>
      </c>
      <c r="F561" s="56">
        <v>25560443884.150002</v>
      </c>
    </row>
    <row r="562" spans="1:6" x14ac:dyDescent="0.25">
      <c r="A562" s="2" t="s">
        <v>698</v>
      </c>
      <c r="B562" s="2" t="s">
        <v>699</v>
      </c>
      <c r="C562" s="56">
        <v>0</v>
      </c>
      <c r="D562" s="56">
        <v>133441498268.45</v>
      </c>
      <c r="E562" s="56">
        <v>31845716194.27</v>
      </c>
      <c r="F562" s="56">
        <v>101595782074.17999</v>
      </c>
    </row>
    <row r="563" spans="1:6" x14ac:dyDescent="0.25">
      <c r="A563" s="2" t="s">
        <v>700</v>
      </c>
      <c r="B563" s="2" t="s">
        <v>699</v>
      </c>
      <c r="C563" s="56">
        <v>0</v>
      </c>
      <c r="D563" s="56">
        <v>133441498268.45</v>
      </c>
      <c r="E563" s="56">
        <v>31845716194.27</v>
      </c>
      <c r="F563" s="56">
        <v>101595782074.17999</v>
      </c>
    </row>
    <row r="564" spans="1:6" x14ac:dyDescent="0.25">
      <c r="A564" s="2" t="s">
        <v>701</v>
      </c>
      <c r="B564" s="2" t="s">
        <v>505</v>
      </c>
      <c r="C564" s="56">
        <v>0</v>
      </c>
      <c r="D564" s="56">
        <v>8239153305.8800001</v>
      </c>
      <c r="E564" s="56">
        <v>1563168844.55</v>
      </c>
      <c r="F564" s="56">
        <v>6675984461.3299999</v>
      </c>
    </row>
    <row r="565" spans="1:6" x14ac:dyDescent="0.25">
      <c r="A565" s="2" t="s">
        <v>702</v>
      </c>
      <c r="B565" s="2" t="s">
        <v>703</v>
      </c>
      <c r="C565" s="56">
        <v>0</v>
      </c>
      <c r="D565" s="56">
        <v>8239153305.8800001</v>
      </c>
      <c r="E565" s="56">
        <v>1563168844.55</v>
      </c>
      <c r="F565" s="56">
        <v>6675984461.3299999</v>
      </c>
    </row>
    <row r="566" spans="1:6" x14ac:dyDescent="0.25">
      <c r="A566" s="2" t="s">
        <v>704</v>
      </c>
      <c r="B566" s="2" t="s">
        <v>705</v>
      </c>
      <c r="C566" s="56">
        <v>0</v>
      </c>
      <c r="D566" s="56">
        <v>8239153305.8800001</v>
      </c>
      <c r="E566" s="56">
        <v>1563168844.55</v>
      </c>
      <c r="F566" s="56">
        <v>6675984461.3299999</v>
      </c>
    </row>
    <row r="567" spans="1:6" x14ac:dyDescent="0.25">
      <c r="A567" s="2" t="s">
        <v>706</v>
      </c>
      <c r="B567" s="2" t="s">
        <v>707</v>
      </c>
      <c r="C567" s="56">
        <v>0</v>
      </c>
      <c r="D567" s="56">
        <v>18515904.25</v>
      </c>
      <c r="E567" s="56">
        <v>5237543.8</v>
      </c>
      <c r="F567" s="56">
        <v>13278360.449999999</v>
      </c>
    </row>
    <row r="568" spans="1:6" x14ac:dyDescent="0.25">
      <c r="A568" s="2" t="s">
        <v>713</v>
      </c>
      <c r="B568" s="2" t="s">
        <v>521</v>
      </c>
      <c r="C568" s="56">
        <v>0</v>
      </c>
      <c r="D568" s="56">
        <v>4970272.5599999996</v>
      </c>
      <c r="E568" s="56">
        <v>0</v>
      </c>
      <c r="F568" s="56">
        <v>4970272.5599999996</v>
      </c>
    </row>
    <row r="569" spans="1:6" x14ac:dyDescent="0.25">
      <c r="A569" s="2" t="s">
        <v>949</v>
      </c>
      <c r="B569" s="2" t="s">
        <v>529</v>
      </c>
      <c r="C569" s="56">
        <v>0</v>
      </c>
      <c r="D569" s="56">
        <v>4970272.5599999996</v>
      </c>
      <c r="E569" s="56">
        <v>0</v>
      </c>
      <c r="F569" s="56">
        <v>4970272.5599999996</v>
      </c>
    </row>
    <row r="570" spans="1:6" x14ac:dyDescent="0.25">
      <c r="A570" s="2" t="s">
        <v>948</v>
      </c>
      <c r="B570" s="2" t="s">
        <v>529</v>
      </c>
      <c r="C570" s="56">
        <v>0</v>
      </c>
      <c r="D570" s="56">
        <v>4970272.5599999996</v>
      </c>
      <c r="E570" s="56">
        <v>0</v>
      </c>
      <c r="F570" s="56">
        <v>4970272.5599999996</v>
      </c>
    </row>
    <row r="571" spans="1:6" x14ac:dyDescent="0.25">
      <c r="A571" s="2" t="s">
        <v>714</v>
      </c>
      <c r="B571" s="2" t="s">
        <v>715</v>
      </c>
      <c r="C571" s="56">
        <v>0</v>
      </c>
      <c r="D571" s="56">
        <v>11904164.890000001</v>
      </c>
      <c r="E571" s="56">
        <v>3596077</v>
      </c>
      <c r="F571" s="56">
        <v>8308087.8899999997</v>
      </c>
    </row>
    <row r="572" spans="1:6" x14ac:dyDescent="0.25">
      <c r="A572" s="2" t="s">
        <v>781</v>
      </c>
      <c r="B572" s="2" t="s">
        <v>779</v>
      </c>
      <c r="C572" s="56">
        <v>0</v>
      </c>
      <c r="D572" s="56">
        <v>1.89</v>
      </c>
      <c r="E572" s="56">
        <v>0</v>
      </c>
      <c r="F572" s="56">
        <v>1.89</v>
      </c>
    </row>
    <row r="573" spans="1:6" x14ac:dyDescent="0.25">
      <c r="A573" s="2" t="s">
        <v>780</v>
      </c>
      <c r="B573" s="2" t="s">
        <v>779</v>
      </c>
      <c r="C573" s="56">
        <v>0</v>
      </c>
      <c r="D573" s="56">
        <v>1.89</v>
      </c>
      <c r="E573" s="56">
        <v>0</v>
      </c>
      <c r="F573" s="56">
        <v>1.89</v>
      </c>
    </row>
    <row r="574" spans="1:6" x14ac:dyDescent="0.25">
      <c r="A574" s="2" t="s">
        <v>947</v>
      </c>
      <c r="B574" s="2" t="s">
        <v>945</v>
      </c>
      <c r="C574" s="56">
        <v>0</v>
      </c>
      <c r="D574" s="56">
        <v>11904163</v>
      </c>
      <c r="E574" s="56">
        <v>3596077</v>
      </c>
      <c r="F574" s="56">
        <v>8308086</v>
      </c>
    </row>
    <row r="575" spans="1:6" x14ac:dyDescent="0.25">
      <c r="A575" s="2" t="s">
        <v>946</v>
      </c>
      <c r="B575" s="2" t="s">
        <v>945</v>
      </c>
      <c r="C575" s="56">
        <v>0</v>
      </c>
      <c r="D575" s="56">
        <v>11386244</v>
      </c>
      <c r="E575" s="56">
        <v>3596077</v>
      </c>
      <c r="F575" s="56">
        <v>7790167</v>
      </c>
    </row>
    <row r="576" spans="1:6" x14ac:dyDescent="0.25">
      <c r="A576" s="2" t="s">
        <v>944</v>
      </c>
      <c r="B576" s="2" t="s">
        <v>943</v>
      </c>
      <c r="C576" s="56">
        <v>0</v>
      </c>
      <c r="D576" s="56">
        <v>517919</v>
      </c>
      <c r="E576" s="56">
        <v>0</v>
      </c>
      <c r="F576" s="56">
        <v>517919</v>
      </c>
    </row>
    <row r="577" spans="1:8" ht="30" x14ac:dyDescent="0.25">
      <c r="A577" s="2" t="s">
        <v>1060</v>
      </c>
      <c r="B577" s="2" t="s">
        <v>1061</v>
      </c>
      <c r="C577" s="56">
        <v>0</v>
      </c>
      <c r="D577" s="56">
        <v>1641466.8</v>
      </c>
      <c r="E577" s="56">
        <v>1641466.8</v>
      </c>
      <c r="F577" s="56">
        <v>0</v>
      </c>
    </row>
    <row r="578" spans="1:8" x14ac:dyDescent="0.25">
      <c r="A578" s="2" t="s">
        <v>1062</v>
      </c>
      <c r="B578" s="2" t="s">
        <v>1055</v>
      </c>
      <c r="C578" s="56">
        <v>0</v>
      </c>
      <c r="D578" s="56">
        <v>1641466.8</v>
      </c>
      <c r="E578" s="56">
        <v>1641466.8</v>
      </c>
      <c r="F578" s="56">
        <v>0</v>
      </c>
    </row>
    <row r="579" spans="1:8" x14ac:dyDescent="0.25">
      <c r="A579" s="2" t="s">
        <v>1063</v>
      </c>
      <c r="B579" s="2" t="s">
        <v>1055</v>
      </c>
      <c r="C579" s="56">
        <v>0</v>
      </c>
      <c r="D579" s="56">
        <v>1641466.8</v>
      </c>
      <c r="E579" s="56">
        <v>1641466.8</v>
      </c>
      <c r="F579" s="56">
        <v>0</v>
      </c>
    </row>
    <row r="580" spans="1:8" x14ac:dyDescent="0.25">
      <c r="A580" s="2" t="s">
        <v>716</v>
      </c>
      <c r="B580" s="2" t="s">
        <v>717</v>
      </c>
      <c r="C580" s="56">
        <v>0</v>
      </c>
      <c r="D580" s="56">
        <v>0</v>
      </c>
      <c r="E580" s="56">
        <v>0</v>
      </c>
      <c r="F580" s="56">
        <v>0</v>
      </c>
    </row>
    <row r="581" spans="1:8" x14ac:dyDescent="0.25">
      <c r="A581" s="2" t="s">
        <v>718</v>
      </c>
      <c r="B581" s="2" t="s">
        <v>719</v>
      </c>
      <c r="C581" s="56">
        <v>2945574611.96</v>
      </c>
      <c r="D581" s="56">
        <v>0</v>
      </c>
      <c r="E581" s="56">
        <v>0</v>
      </c>
      <c r="F581" s="56">
        <v>2945574611.96</v>
      </c>
      <c r="G581" s="65">
        <f>+Balance!E63</f>
        <v>2945574611.96</v>
      </c>
      <c r="H581" s="65">
        <f>+F581-G581</f>
        <v>0</v>
      </c>
    </row>
    <row r="582" spans="1:8" ht="30" x14ac:dyDescent="0.25">
      <c r="A582" s="2" t="s">
        <v>720</v>
      </c>
      <c r="B582" s="2" t="s">
        <v>721</v>
      </c>
      <c r="C582" s="56">
        <v>2945574611.96</v>
      </c>
      <c r="D582" s="56">
        <v>0</v>
      </c>
      <c r="E582" s="56">
        <v>0</v>
      </c>
      <c r="F582" s="56">
        <v>2945574611.96</v>
      </c>
    </row>
    <row r="583" spans="1:8" x14ac:dyDescent="0.25">
      <c r="A583" s="2" t="s">
        <v>722</v>
      </c>
      <c r="B583" s="2" t="s">
        <v>454</v>
      </c>
      <c r="C583" s="56">
        <v>2945574611.96</v>
      </c>
      <c r="D583" s="56">
        <v>0</v>
      </c>
      <c r="E583" s="56">
        <v>0</v>
      </c>
      <c r="F583" s="56">
        <v>2945574611.96</v>
      </c>
    </row>
    <row r="584" spans="1:8" x14ac:dyDescent="0.25">
      <c r="A584" s="2" t="s">
        <v>723</v>
      </c>
      <c r="B584" s="2" t="s">
        <v>454</v>
      </c>
      <c r="C584" s="56">
        <v>2945574611.96</v>
      </c>
      <c r="D584" s="56">
        <v>0</v>
      </c>
      <c r="E584" s="56">
        <v>0</v>
      </c>
      <c r="F584" s="56">
        <v>2945574611.96</v>
      </c>
    </row>
    <row r="585" spans="1:8" x14ac:dyDescent="0.25">
      <c r="A585" s="2" t="s">
        <v>724</v>
      </c>
      <c r="B585" s="2" t="s">
        <v>725</v>
      </c>
      <c r="C585" s="56">
        <v>11222835414.139999</v>
      </c>
      <c r="D585" s="56">
        <v>0</v>
      </c>
      <c r="E585" s="56">
        <v>0</v>
      </c>
      <c r="F585" s="56">
        <v>11222835414.139999</v>
      </c>
      <c r="G585" s="65">
        <f>+[2]Balance!E66</f>
        <v>11222835414.139999</v>
      </c>
      <c r="H585" s="65">
        <f>+F585-G585</f>
        <v>0</v>
      </c>
    </row>
    <row r="586" spans="1:8" x14ac:dyDescent="0.25">
      <c r="A586" s="2" t="s">
        <v>726</v>
      </c>
      <c r="B586" s="2" t="s">
        <v>727</v>
      </c>
      <c r="C586" s="56">
        <v>894588564.13999999</v>
      </c>
      <c r="D586" s="56">
        <v>0</v>
      </c>
      <c r="E586" s="56">
        <v>0</v>
      </c>
      <c r="F586" s="56">
        <v>894588564.13999999</v>
      </c>
    </row>
    <row r="587" spans="1:8" x14ac:dyDescent="0.25">
      <c r="A587" s="2" t="s">
        <v>728</v>
      </c>
      <c r="B587" s="2" t="s">
        <v>729</v>
      </c>
      <c r="C587" s="56">
        <v>894588564.13999999</v>
      </c>
      <c r="D587" s="56">
        <v>0</v>
      </c>
      <c r="E587" s="56">
        <v>0</v>
      </c>
      <c r="F587" s="56">
        <v>894588564.13999999</v>
      </c>
    </row>
    <row r="588" spans="1:8" x14ac:dyDescent="0.25">
      <c r="A588" s="2" t="s">
        <v>730</v>
      </c>
      <c r="B588" s="2" t="s">
        <v>729</v>
      </c>
      <c r="C588" s="56">
        <v>894588564.13999999</v>
      </c>
      <c r="D588" s="56">
        <v>0</v>
      </c>
      <c r="E588" s="56">
        <v>0</v>
      </c>
      <c r="F588" s="56">
        <v>894588564.13999999</v>
      </c>
    </row>
    <row r="589" spans="1:8" x14ac:dyDescent="0.25">
      <c r="A589" s="2" t="s">
        <v>731</v>
      </c>
      <c r="B589" s="2" t="s">
        <v>732</v>
      </c>
      <c r="C589" s="56">
        <v>10315397550</v>
      </c>
      <c r="D589" s="56">
        <v>0</v>
      </c>
      <c r="E589" s="56">
        <v>0</v>
      </c>
      <c r="F589" s="56">
        <v>10315397550</v>
      </c>
    </row>
    <row r="590" spans="1:8" x14ac:dyDescent="0.25">
      <c r="A590" s="2" t="s">
        <v>733</v>
      </c>
      <c r="B590" s="2" t="s">
        <v>729</v>
      </c>
      <c r="C590" s="56">
        <v>10315397550</v>
      </c>
      <c r="D590" s="56">
        <v>0</v>
      </c>
      <c r="E590" s="56">
        <v>0</v>
      </c>
      <c r="F590" s="56">
        <v>10315397550</v>
      </c>
    </row>
    <row r="591" spans="1:8" x14ac:dyDescent="0.25">
      <c r="A591" s="2" t="s">
        <v>734</v>
      </c>
      <c r="B591" s="2" t="s">
        <v>729</v>
      </c>
      <c r="C591" s="56">
        <v>10315397550</v>
      </c>
      <c r="D591" s="56">
        <v>0</v>
      </c>
      <c r="E591" s="56">
        <v>0</v>
      </c>
      <c r="F591" s="56">
        <v>10315397550</v>
      </c>
    </row>
    <row r="592" spans="1:8" x14ac:dyDescent="0.25">
      <c r="A592" s="2" t="s">
        <v>735</v>
      </c>
      <c r="B592" s="2" t="s">
        <v>736</v>
      </c>
      <c r="C592" s="56">
        <v>12849300</v>
      </c>
      <c r="D592" s="56">
        <v>0</v>
      </c>
      <c r="E592" s="56">
        <v>0</v>
      </c>
      <c r="F592" s="56">
        <v>12849300</v>
      </c>
    </row>
    <row r="593" spans="1:8" x14ac:dyDescent="0.25">
      <c r="A593" s="2" t="s">
        <v>737</v>
      </c>
      <c r="B593" s="2" t="s">
        <v>738</v>
      </c>
      <c r="C593" s="56">
        <v>12849300</v>
      </c>
      <c r="D593" s="56">
        <v>0</v>
      </c>
      <c r="E593" s="56">
        <v>0</v>
      </c>
      <c r="F593" s="56">
        <v>12849300</v>
      </c>
      <c r="G593" s="65"/>
      <c r="H593" s="65"/>
    </row>
    <row r="594" spans="1:8" x14ac:dyDescent="0.25">
      <c r="A594" s="2" t="s">
        <v>739</v>
      </c>
      <c r="B594" s="2" t="s">
        <v>738</v>
      </c>
      <c r="C594" s="56">
        <v>12849300</v>
      </c>
      <c r="D594" s="56">
        <v>0</v>
      </c>
      <c r="E594" s="56">
        <v>0</v>
      </c>
      <c r="F594" s="56">
        <v>12849300</v>
      </c>
    </row>
    <row r="595" spans="1:8" x14ac:dyDescent="0.25">
      <c r="A595" s="2" t="s">
        <v>740</v>
      </c>
      <c r="B595" s="2" t="s">
        <v>741</v>
      </c>
      <c r="C595" s="56">
        <v>-14168410026.1</v>
      </c>
      <c r="D595" s="56">
        <v>0</v>
      </c>
      <c r="E595" s="56">
        <v>0</v>
      </c>
      <c r="F595" s="56">
        <v>-14168410026.1</v>
      </c>
      <c r="G595" s="65">
        <f>+[2]Balance!E71</f>
        <v>-14168410026.099998</v>
      </c>
      <c r="H595" s="65">
        <f>+F595-G595</f>
        <v>0</v>
      </c>
    </row>
    <row r="596" spans="1:8" x14ac:dyDescent="0.25">
      <c r="A596" s="2" t="s">
        <v>742</v>
      </c>
      <c r="B596" s="2" t="s">
        <v>743</v>
      </c>
      <c r="C596" s="56">
        <v>-2945574611.96</v>
      </c>
      <c r="D596" s="56">
        <v>0</v>
      </c>
      <c r="E596" s="56">
        <v>0</v>
      </c>
      <c r="F596" s="56">
        <v>-2945574611.96</v>
      </c>
    </row>
    <row r="597" spans="1:8" ht="30" x14ac:dyDescent="0.25">
      <c r="A597" s="2" t="s">
        <v>744</v>
      </c>
      <c r="B597" s="2" t="s">
        <v>745</v>
      </c>
      <c r="C597" s="56">
        <v>-2945574611.96</v>
      </c>
      <c r="D597" s="56">
        <v>0</v>
      </c>
      <c r="E597" s="56">
        <v>0</v>
      </c>
      <c r="F597" s="56">
        <v>-2945574611.96</v>
      </c>
    </row>
    <row r="598" spans="1:8" ht="30" x14ac:dyDescent="0.25">
      <c r="A598" s="2" t="s">
        <v>746</v>
      </c>
      <c r="B598" s="2" t="s">
        <v>745</v>
      </c>
      <c r="C598" s="56">
        <v>-2945574611.96</v>
      </c>
      <c r="D598" s="56">
        <v>0</v>
      </c>
      <c r="E598" s="56">
        <v>0</v>
      </c>
      <c r="F598" s="56">
        <v>-2945574611.96</v>
      </c>
    </row>
    <row r="599" spans="1:8" x14ac:dyDescent="0.25">
      <c r="A599" s="2" t="s">
        <v>747</v>
      </c>
      <c r="B599" s="2" t="s">
        <v>748</v>
      </c>
      <c r="C599" s="56">
        <v>-11222835414.139999</v>
      </c>
      <c r="D599" s="56">
        <v>0</v>
      </c>
      <c r="E599" s="56">
        <v>0</v>
      </c>
      <c r="F599" s="56">
        <v>-11222835414.139999</v>
      </c>
      <c r="G599" s="65">
        <f>+[2]Balance!E73</f>
        <v>-11222835414.139999</v>
      </c>
      <c r="H599" s="65">
        <f>+F599-G599</f>
        <v>0</v>
      </c>
    </row>
    <row r="600" spans="1:8" x14ac:dyDescent="0.25">
      <c r="A600" s="2" t="s">
        <v>749</v>
      </c>
      <c r="B600" s="2" t="s">
        <v>750</v>
      </c>
      <c r="C600" s="56">
        <v>-10278797550</v>
      </c>
      <c r="D600" s="56">
        <v>0</v>
      </c>
      <c r="E600" s="56">
        <v>0</v>
      </c>
      <c r="F600" s="56">
        <v>-10278797550</v>
      </c>
    </row>
    <row r="601" spans="1:8" x14ac:dyDescent="0.25">
      <c r="A601" s="2" t="s">
        <v>751</v>
      </c>
      <c r="B601" s="2" t="s">
        <v>750</v>
      </c>
      <c r="C601" s="56">
        <v>-10278797550</v>
      </c>
      <c r="D601" s="56">
        <v>0</v>
      </c>
      <c r="E601" s="56">
        <v>0</v>
      </c>
      <c r="F601" s="56">
        <v>-10278797550</v>
      </c>
    </row>
    <row r="602" spans="1:8" x14ac:dyDescent="0.25">
      <c r="A602" s="2" t="s">
        <v>752</v>
      </c>
      <c r="B602" s="2" t="s">
        <v>753</v>
      </c>
      <c r="C602" s="56">
        <v>-894588564.13999999</v>
      </c>
      <c r="D602" s="56">
        <v>0</v>
      </c>
      <c r="E602" s="56">
        <v>0</v>
      </c>
      <c r="F602" s="56">
        <v>-894588564.13999999</v>
      </c>
    </row>
    <row r="603" spans="1:8" x14ac:dyDescent="0.25">
      <c r="A603" s="2" t="s">
        <v>754</v>
      </c>
      <c r="B603" s="2" t="s">
        <v>753</v>
      </c>
      <c r="C603" s="56">
        <v>-894588564.13999999</v>
      </c>
      <c r="D603" s="56">
        <v>0</v>
      </c>
      <c r="E603" s="56">
        <v>0</v>
      </c>
      <c r="F603" s="56">
        <v>-894588564.13999999</v>
      </c>
    </row>
    <row r="604" spans="1:8" x14ac:dyDescent="0.25">
      <c r="A604" s="2" t="s">
        <v>755</v>
      </c>
      <c r="B604" s="2" t="s">
        <v>756</v>
      </c>
      <c r="C604" s="56">
        <v>-36600000</v>
      </c>
      <c r="D604" s="56">
        <v>0</v>
      </c>
      <c r="E604" s="56">
        <v>0</v>
      </c>
      <c r="F604" s="56">
        <v>-36600000</v>
      </c>
    </row>
    <row r="605" spans="1:8" x14ac:dyDescent="0.25">
      <c r="A605" s="2" t="s">
        <v>757</v>
      </c>
      <c r="B605" s="2" t="s">
        <v>756</v>
      </c>
      <c r="C605" s="56">
        <v>-36600000</v>
      </c>
      <c r="D605" s="56">
        <v>0</v>
      </c>
      <c r="E605" s="56">
        <v>0</v>
      </c>
      <c r="F605" s="56">
        <v>-36600000</v>
      </c>
    </row>
    <row r="606" spans="1:8" x14ac:dyDescent="0.25">
      <c r="A606" s="2" t="s">
        <v>758</v>
      </c>
      <c r="B606" s="2" t="s">
        <v>759</v>
      </c>
      <c r="C606" s="56">
        <v>-12849300</v>
      </c>
      <c r="D606" s="56">
        <v>0</v>
      </c>
      <c r="E606" s="56">
        <v>0</v>
      </c>
      <c r="F606" s="56">
        <v>-12849300</v>
      </c>
    </row>
    <row r="607" spans="1:8" x14ac:dyDescent="0.25">
      <c r="A607" s="2" t="s">
        <v>760</v>
      </c>
      <c r="B607" s="2" t="s">
        <v>759</v>
      </c>
      <c r="C607" s="56">
        <v>-12849300</v>
      </c>
      <c r="D607" s="56">
        <v>0</v>
      </c>
      <c r="E607" s="56">
        <v>0</v>
      </c>
      <c r="F607" s="56">
        <v>-12849300</v>
      </c>
    </row>
    <row r="608" spans="1:8" x14ac:dyDescent="0.25">
      <c r="A608" s="2" t="s">
        <v>761</v>
      </c>
      <c r="B608" s="2" t="s">
        <v>762</v>
      </c>
      <c r="C608" s="56">
        <v>0</v>
      </c>
      <c r="D608" s="56">
        <v>96817657</v>
      </c>
      <c r="E608" s="56">
        <v>96817657</v>
      </c>
      <c r="F608" s="56">
        <v>0</v>
      </c>
    </row>
    <row r="609" spans="1:8" x14ac:dyDescent="0.25">
      <c r="A609" s="2" t="s">
        <v>763</v>
      </c>
      <c r="B609" s="2" t="s">
        <v>764</v>
      </c>
      <c r="C609" s="56">
        <v>14108817662.209999</v>
      </c>
      <c r="D609" s="56">
        <v>0</v>
      </c>
      <c r="E609" s="56">
        <v>96817657</v>
      </c>
      <c r="F609" s="56">
        <v>14205635319.209999</v>
      </c>
      <c r="G609" s="65">
        <f>+[2]Balance!M63</f>
        <v>14205635319.209999</v>
      </c>
      <c r="H609" s="65">
        <f>+F609-G609</f>
        <v>0</v>
      </c>
    </row>
    <row r="610" spans="1:8" ht="30" x14ac:dyDescent="0.25">
      <c r="A610" s="2" t="s">
        <v>765</v>
      </c>
      <c r="B610" s="2" t="s">
        <v>721</v>
      </c>
      <c r="C610" s="56">
        <v>14108817662.209999</v>
      </c>
      <c r="D610" s="56">
        <v>0</v>
      </c>
      <c r="E610" s="56">
        <v>96817657</v>
      </c>
      <c r="F610" s="56">
        <v>14205635319.209999</v>
      </c>
    </row>
    <row r="611" spans="1:8" x14ac:dyDescent="0.25">
      <c r="A611" s="2" t="s">
        <v>766</v>
      </c>
      <c r="B611" s="2" t="s">
        <v>457</v>
      </c>
      <c r="C611" s="56">
        <v>201980622</v>
      </c>
      <c r="D611" s="56">
        <v>0</v>
      </c>
      <c r="E611" s="56">
        <v>95548692</v>
      </c>
      <c r="F611" s="56">
        <v>297529314</v>
      </c>
    </row>
    <row r="612" spans="1:8" x14ac:dyDescent="0.25">
      <c r="A612" s="2" t="s">
        <v>767</v>
      </c>
      <c r="B612" s="2" t="s">
        <v>457</v>
      </c>
      <c r="C612" s="56">
        <v>201980622</v>
      </c>
      <c r="D612" s="56">
        <v>0</v>
      </c>
      <c r="E612" s="56">
        <v>95548692</v>
      </c>
      <c r="F612" s="56">
        <v>297529314</v>
      </c>
    </row>
    <row r="613" spans="1:8" x14ac:dyDescent="0.25">
      <c r="A613" s="2" t="s">
        <v>768</v>
      </c>
      <c r="B613" s="2" t="s">
        <v>769</v>
      </c>
      <c r="C613" s="56">
        <v>13906837040.209999</v>
      </c>
      <c r="D613" s="56">
        <v>0</v>
      </c>
      <c r="E613" s="56">
        <v>1268965</v>
      </c>
      <c r="F613" s="56">
        <v>13908106005.209999</v>
      </c>
    </row>
    <row r="614" spans="1:8" x14ac:dyDescent="0.25">
      <c r="A614" s="2" t="s">
        <v>770</v>
      </c>
      <c r="B614" s="2" t="s">
        <v>769</v>
      </c>
      <c r="C614" s="56">
        <v>13906837040.209999</v>
      </c>
      <c r="D614" s="56">
        <v>0</v>
      </c>
      <c r="E614" s="56">
        <v>1268965</v>
      </c>
      <c r="F614" s="56">
        <v>13908106005.209999</v>
      </c>
    </row>
    <row r="615" spans="1:8" x14ac:dyDescent="0.25">
      <c r="A615" s="2" t="s">
        <v>771</v>
      </c>
      <c r="B615" s="2" t="s">
        <v>772</v>
      </c>
      <c r="C615" s="56">
        <v>-14108817662.209999</v>
      </c>
      <c r="D615" s="56">
        <v>96817657</v>
      </c>
      <c r="E615" s="56">
        <v>0</v>
      </c>
      <c r="F615" s="56">
        <v>-14205635319.209999</v>
      </c>
      <c r="G615" s="65">
        <f>+[2]Balance!M67</f>
        <v>-14205635319.209999</v>
      </c>
      <c r="H615" s="65">
        <f>+F615-G615</f>
        <v>0</v>
      </c>
    </row>
    <row r="616" spans="1:8" x14ac:dyDescent="0.25">
      <c r="A616" s="2" t="s">
        <v>773</v>
      </c>
      <c r="B616" s="2" t="s">
        <v>774</v>
      </c>
      <c r="C616" s="56">
        <v>-14108817662.209999</v>
      </c>
      <c r="D616" s="56">
        <v>96817657</v>
      </c>
      <c r="E616" s="56">
        <v>0</v>
      </c>
      <c r="F616" s="56">
        <v>-14205635319.209999</v>
      </c>
    </row>
    <row r="617" spans="1:8" ht="30" x14ac:dyDescent="0.25">
      <c r="A617" s="2" t="s">
        <v>775</v>
      </c>
      <c r="B617" s="2" t="s">
        <v>745</v>
      </c>
      <c r="C617" s="56">
        <v>-14108817662.209999</v>
      </c>
      <c r="D617" s="56">
        <v>96817657</v>
      </c>
      <c r="E617" s="56">
        <v>0</v>
      </c>
      <c r="F617" s="56">
        <v>-14205635319.209999</v>
      </c>
    </row>
    <row r="618" spans="1:8" ht="30" x14ac:dyDescent="0.25">
      <c r="A618" s="2" t="s">
        <v>776</v>
      </c>
      <c r="B618" s="2" t="s">
        <v>745</v>
      </c>
      <c r="C618" s="56">
        <v>-14108817662.209999</v>
      </c>
      <c r="D618" s="56">
        <v>96817657</v>
      </c>
      <c r="E618" s="56">
        <v>0</v>
      </c>
      <c r="F618" s="56">
        <v>-14205635319.209999</v>
      </c>
    </row>
  </sheetData>
  <pageMargins left="0.75" right="0.75" top="1" bottom="1" header="0.5" footer="0.5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ontrol 1">
          <control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1025" r:id="rId4" name="Control 1"/>
      </mc:Fallback>
    </mc:AlternateContent>
    <mc:AlternateContent xmlns:mc="http://schemas.openxmlformats.org/markup-compatibility/2006">
      <mc:Choice Requires="x14">
        <control shapeId="1027" r:id="rId6" name="HTMLHidden2">
          <control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1027" r:id="rId6" name="HTMLHidden2"/>
      </mc:Fallback>
    </mc:AlternateContent>
    <mc:AlternateContent xmlns:mc="http://schemas.openxmlformats.org/markup-compatibility/2006">
      <mc:Choice Requires="x14">
        <control shapeId="1028" r:id="rId7" name="HTMLHidden3">
          <control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1028" r:id="rId7" name="HTMLHidden3"/>
      </mc:Fallback>
    </mc:AlternateContent>
    <mc:AlternateContent xmlns:mc="http://schemas.openxmlformats.org/markup-compatibility/2006">
      <mc:Choice Requires="x14">
        <control shapeId="1029" r:id="rId8" name="HTMLHidden4">
          <control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1</xdr:row>
                <xdr:rowOff>38100</xdr:rowOff>
              </to>
            </anchor>
          </controlPr>
        </control>
      </mc:Choice>
      <mc:Fallback>
        <control shapeId="1029" r:id="rId8" name="HTMLHidden4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Balance</vt:lpstr>
      <vt:lpstr>Resultados</vt:lpstr>
      <vt:lpstr>NOV19</vt:lpstr>
      <vt:lpstr>NOV20</vt:lpstr>
      <vt:lpstr>Balance!Área_de_impresión</vt:lpstr>
      <vt:lpstr>Resultados!Área_de_impresión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Liopni Esperanza Moreno Cardona</dc:creator>
  <cp:lastModifiedBy>Laura Cristina Salamanca</cp:lastModifiedBy>
  <cp:lastPrinted>2020-01-15T13:07:00Z</cp:lastPrinted>
  <dcterms:created xsi:type="dcterms:W3CDTF">2020-01-14T19:54:56Z</dcterms:created>
  <dcterms:modified xsi:type="dcterms:W3CDTF">2020-12-28T15:55:37Z</dcterms:modified>
</cp:coreProperties>
</file>